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22"/>
  <workbookPr codeName="ThisWorkbook"/>
  <mc:AlternateContent xmlns:mc="http://schemas.openxmlformats.org/markup-compatibility/2006">
    <mc:Choice Requires="x15">
      <x15ac:absPath xmlns:x15ac="http://schemas.microsoft.com/office/spreadsheetml/2010/11/ac" url="/Users/ryuta/Downloads/"/>
    </mc:Choice>
  </mc:AlternateContent>
  <xr:revisionPtr revIDLastSave="0" documentId="13_ncr:1_{64CB92BD-B21D-8747-8A9E-CF0B8C2F1F53}" xr6:coauthVersionLast="47" xr6:coauthVersionMax="47" xr10:uidLastSave="{00000000-0000-0000-0000-000000000000}"/>
  <bookViews>
    <workbookView xWindow="0" yWindow="760" windowWidth="30240" windowHeight="17980" xr2:uid="{77484F68-F958-AE46-9B6C-117CDC9C8403}"/>
  </bookViews>
  <sheets>
    <sheet name="基本登録" sheetId="8" r:id="rId1"/>
    <sheet name="部員登録" sheetId="5" r:id="rId2"/>
    <sheet name="blank" sheetId="52" r:id="rId3"/>
    <sheet name="関東予選" sheetId="22" r:id="rId4"/>
    <sheet name="関東予選（男子）" sheetId="24" r:id="rId5"/>
    <sheet name="関東予選（女子）" sheetId="42" r:id="rId6"/>
    <sheet name="都総体" sheetId="25" r:id="rId7"/>
    <sheet name="都総体（男子）" sheetId="43" r:id="rId8"/>
    <sheet name="都総体（女子）" sheetId="44" r:id="rId9"/>
    <sheet name="都個人" sheetId="28" r:id="rId10"/>
    <sheet name="都個人（男子）" sheetId="48" r:id="rId11"/>
    <sheet name="都個人（女子）" sheetId="46" r:id="rId12"/>
    <sheet name="秋季" sheetId="33" r:id="rId13"/>
    <sheet name="秋季（男子）" sheetId="47" r:id="rId14"/>
    <sheet name="秋季（女子）" sheetId="49" r:id="rId15"/>
    <sheet name="新人" sheetId="36" r:id="rId16"/>
    <sheet name="新人（男子）" sheetId="50" r:id="rId17"/>
    <sheet name="新人（女子）" sheetId="51" r:id="rId18"/>
    <sheet name="遠的" sheetId="39" r:id="rId19"/>
    <sheet name="遠的（男子）" sheetId="53" r:id="rId20"/>
    <sheet name="遠的（女子）" sheetId="54" r:id="rId21"/>
  </sheets>
  <definedNames>
    <definedName name="_xlnm.Print_Area" localSheetId="2">blank!$A$1:$AA$42</definedName>
    <definedName name="_xlnm.Print_Area" localSheetId="20">'遠的（女子）'!$A$1:$AA$42</definedName>
    <definedName name="_xlnm.Print_Area" localSheetId="19">'遠的（男子）'!$A$1:$AA$42</definedName>
    <definedName name="_xlnm.Print_Area" localSheetId="5">'関東予選（女子）'!$A$1:$AA$1092</definedName>
    <definedName name="_xlnm.Print_Area" localSheetId="4">'関東予選（男子）'!$A$1:$AA$1092</definedName>
    <definedName name="_xlnm.Print_Area" localSheetId="14">'秋季（女子）'!$A$1:$AA$126</definedName>
    <definedName name="_xlnm.Print_Area" localSheetId="13">'秋季（男子）'!$A$1:$AA$126</definedName>
    <definedName name="_xlnm.Print_Area" localSheetId="17">'新人（女子）'!$A$1:$AA$126</definedName>
    <definedName name="_xlnm.Print_Area" localSheetId="16">'新人（男子）'!$A$1:$AA$126</definedName>
    <definedName name="_xlnm.Print_Area" localSheetId="11">'都個人（女子）'!$A$1:$AA$1050</definedName>
    <definedName name="_xlnm.Print_Area" localSheetId="10">'都個人（男子）'!$A$1:$AA$1050</definedName>
    <definedName name="_xlnm.Print_Area" localSheetId="8">'都総体（女子）'!$A$1:$AA$1092</definedName>
    <definedName name="_xlnm.Print_Area" localSheetId="7">'都総体（男子）'!$A$1:$AA$1092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8" l="1"/>
  <c r="C24" i="8"/>
  <c r="D24" i="8" s="1"/>
  <c r="C25" i="8"/>
  <c r="D25" i="8"/>
  <c r="C26" i="8"/>
  <c r="D26" i="8"/>
  <c r="C27" i="8"/>
  <c r="D27" i="8" s="1"/>
  <c r="C28" i="8"/>
  <c r="D28" i="8" s="1"/>
  <c r="C29" i="8"/>
  <c r="D29" i="8" s="1"/>
  <c r="C30" i="8"/>
  <c r="D30" i="8"/>
  <c r="C31" i="8"/>
  <c r="D31" i="8"/>
  <c r="C32" i="8"/>
  <c r="D32" i="8" s="1"/>
  <c r="C33" i="8"/>
  <c r="D33" i="8" s="1"/>
  <c r="C34" i="8"/>
  <c r="D34" i="8" s="1"/>
  <c r="C35" i="8"/>
  <c r="D35" i="8"/>
  <c r="C36" i="8"/>
  <c r="D36" i="8"/>
  <c r="C37" i="8"/>
  <c r="D37" i="8" s="1"/>
  <c r="C38" i="8"/>
  <c r="D38" i="8" s="1"/>
  <c r="C39" i="8"/>
  <c r="D39" i="8" s="1"/>
  <c r="C40" i="8"/>
  <c r="D40" i="8"/>
  <c r="C41" i="8"/>
  <c r="D41" i="8"/>
  <c r="C42" i="8"/>
  <c r="D42" i="8" s="1"/>
  <c r="C43" i="8"/>
  <c r="D43" i="8" s="1"/>
  <c r="C44" i="8"/>
  <c r="D44" i="8" s="1"/>
  <c r="C45" i="8"/>
  <c r="D45" i="8"/>
  <c r="C46" i="8"/>
  <c r="D46" i="8"/>
  <c r="C47" i="8"/>
  <c r="D47" i="8" s="1"/>
  <c r="C48" i="8"/>
  <c r="D48" i="8" s="1"/>
  <c r="C49" i="8"/>
  <c r="D49" i="8" s="1"/>
  <c r="C50" i="8"/>
  <c r="D50" i="8"/>
  <c r="C51" i="8"/>
  <c r="D51" i="8"/>
  <c r="C52" i="8"/>
  <c r="D52" i="8" s="1"/>
  <c r="C53" i="8"/>
  <c r="D53" i="8" s="1"/>
  <c r="C54" i="8"/>
  <c r="D54" i="8" s="1"/>
  <c r="C55" i="8"/>
  <c r="D55" i="8"/>
  <c r="C56" i="8"/>
  <c r="D56" i="8"/>
  <c r="C57" i="8"/>
  <c r="D57" i="8" s="1"/>
  <c r="C58" i="8"/>
  <c r="D58" i="8" s="1"/>
  <c r="C59" i="8"/>
  <c r="D59" i="8" s="1"/>
  <c r="C60" i="8"/>
  <c r="D60" i="8"/>
  <c r="C61" i="8"/>
  <c r="D61" i="8"/>
  <c r="C62" i="8"/>
  <c r="D62" i="8" s="1"/>
  <c r="C63" i="8"/>
  <c r="D63" i="8" s="1"/>
  <c r="C64" i="8"/>
  <c r="D64" i="8" s="1"/>
  <c r="C65" i="8"/>
  <c r="D65" i="8"/>
  <c r="C66" i="8"/>
  <c r="D66" i="8"/>
  <c r="C67" i="8"/>
  <c r="D67" i="8" s="1"/>
  <c r="C68" i="8"/>
  <c r="D68" i="8" s="1"/>
  <c r="C69" i="8"/>
  <c r="D69" i="8" s="1"/>
  <c r="C70" i="8"/>
  <c r="D70" i="8"/>
  <c r="C71" i="8"/>
  <c r="D71" i="8"/>
  <c r="C72" i="8"/>
  <c r="D72" i="8" s="1"/>
  <c r="C73" i="8"/>
  <c r="D73" i="8" s="1"/>
  <c r="C74" i="8"/>
  <c r="D74" i="8" s="1"/>
  <c r="C75" i="8"/>
  <c r="D75" i="8"/>
  <c r="C76" i="8"/>
  <c r="D76" i="8"/>
  <c r="C77" i="8"/>
  <c r="D77" i="8" s="1"/>
  <c r="C78" i="8"/>
  <c r="D78" i="8"/>
  <c r="C79" i="8"/>
  <c r="D79" i="8" s="1"/>
  <c r="C80" i="8"/>
  <c r="D80" i="8"/>
  <c r="C81" i="8"/>
  <c r="D81" i="8"/>
  <c r="C82" i="8"/>
  <c r="D82" i="8" s="1"/>
  <c r="C83" i="8"/>
  <c r="D83" i="8"/>
  <c r="C84" i="8"/>
  <c r="D84" i="8" s="1"/>
  <c r="C85" i="8"/>
  <c r="D85" i="8"/>
  <c r="C86" i="8"/>
  <c r="D86" i="8"/>
  <c r="C87" i="8"/>
  <c r="D87" i="8" s="1"/>
  <c r="C88" i="8"/>
  <c r="D88" i="8"/>
  <c r="C89" i="8"/>
  <c r="D89" i="8" s="1"/>
  <c r="C90" i="8"/>
  <c r="D90" i="8"/>
  <c r="C91" i="8"/>
  <c r="D91" i="8"/>
  <c r="C92" i="8"/>
  <c r="D92" i="8" s="1"/>
  <c r="C93" i="8"/>
  <c r="D93" i="8"/>
  <c r="C94" i="8"/>
  <c r="D94" i="8" s="1"/>
  <c r="C95" i="8"/>
  <c r="D95" i="8"/>
  <c r="C96" i="8"/>
  <c r="D96" i="8"/>
  <c r="C97" i="8"/>
  <c r="D97" i="8" s="1"/>
  <c r="C98" i="8"/>
  <c r="D98" i="8"/>
  <c r="C99" i="8"/>
  <c r="D99" i="8" s="1"/>
  <c r="C100" i="8"/>
  <c r="D100" i="8"/>
  <c r="C101" i="8"/>
  <c r="D101" i="8"/>
  <c r="C102" i="8"/>
  <c r="D102" i="8" s="1"/>
  <c r="C23" i="8"/>
  <c r="A12" i="5" l="1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I7" i="39"/>
  <c r="A7" i="39"/>
  <c r="O10" i="39"/>
  <c r="N10" i="39"/>
  <c r="O9" i="39"/>
  <c r="N9" i="39"/>
  <c r="O8" i="39"/>
  <c r="N8" i="39"/>
  <c r="O7" i="39"/>
  <c r="N7" i="39"/>
  <c r="M10" i="39"/>
  <c r="M9" i="39"/>
  <c r="M8" i="39"/>
  <c r="M7" i="39"/>
  <c r="G35" i="54"/>
  <c r="B35" i="54"/>
  <c r="G34" i="54"/>
  <c r="B34" i="54"/>
  <c r="G14" i="54"/>
  <c r="B14" i="54"/>
  <c r="G13" i="54"/>
  <c r="B13" i="54"/>
  <c r="C42" i="54"/>
  <c r="C41" i="54"/>
  <c r="C40" i="54"/>
  <c r="A36" i="54"/>
  <c r="A35" i="54"/>
  <c r="A34" i="54"/>
  <c r="A33" i="54"/>
  <c r="A32" i="54"/>
  <c r="A31" i="54"/>
  <c r="J26" i="54"/>
  <c r="A26" i="54"/>
  <c r="C21" i="54"/>
  <c r="C20" i="54"/>
  <c r="C19" i="54"/>
  <c r="A15" i="54"/>
  <c r="A14" i="54"/>
  <c r="A13" i="54"/>
  <c r="A12" i="54"/>
  <c r="A11" i="54"/>
  <c r="A10" i="54"/>
  <c r="J5" i="54"/>
  <c r="A5" i="54"/>
  <c r="G35" i="53" l="1"/>
  <c r="B35" i="53"/>
  <c r="G34" i="53"/>
  <c r="B34" i="53"/>
  <c r="G14" i="53"/>
  <c r="B14" i="53"/>
  <c r="G13" i="53"/>
  <c r="B13" i="53"/>
  <c r="C42" i="53"/>
  <c r="C41" i="53"/>
  <c r="C40" i="53"/>
  <c r="A36" i="53"/>
  <c r="A35" i="53"/>
  <c r="A34" i="53"/>
  <c r="A33" i="53"/>
  <c r="A32" i="53"/>
  <c r="A31" i="53"/>
  <c r="J26" i="53"/>
  <c r="A26" i="53"/>
  <c r="C21" i="53"/>
  <c r="C20" i="53"/>
  <c r="C19" i="53"/>
  <c r="A15" i="53"/>
  <c r="A14" i="53"/>
  <c r="A13" i="53"/>
  <c r="A12" i="53"/>
  <c r="A11" i="53"/>
  <c r="A10" i="53"/>
  <c r="J5" i="53"/>
  <c r="A5" i="53"/>
  <c r="B15" i="50"/>
  <c r="J26" i="52" l="1"/>
  <c r="J5" i="52"/>
  <c r="C42" i="52" l="1"/>
  <c r="C41" i="52"/>
  <c r="C40" i="52"/>
  <c r="G36" i="52"/>
  <c r="A36" i="52"/>
  <c r="G35" i="52"/>
  <c r="A35" i="52"/>
  <c r="G34" i="52"/>
  <c r="A34" i="52"/>
  <c r="G33" i="52"/>
  <c r="A33" i="52"/>
  <c r="G32" i="52"/>
  <c r="A32" i="52"/>
  <c r="A31" i="52"/>
  <c r="C21" i="52"/>
  <c r="C20" i="52"/>
  <c r="C19" i="52"/>
  <c r="G15" i="52"/>
  <c r="A15" i="52"/>
  <c r="G14" i="52"/>
  <c r="A14" i="52"/>
  <c r="G13" i="52"/>
  <c r="A13" i="52"/>
  <c r="G12" i="52"/>
  <c r="A12" i="52"/>
  <c r="A11" i="52"/>
  <c r="G10" i="52"/>
  <c r="A10" i="52"/>
  <c r="G31" i="52" l="1"/>
  <c r="G11" i="52"/>
  <c r="O20" i="36"/>
  <c r="N20" i="36"/>
  <c r="M20" i="36"/>
  <c r="J20" i="36" s="1"/>
  <c r="AC117" i="51" s="1"/>
  <c r="G117" i="51" s="1"/>
  <c r="G20" i="36"/>
  <c r="F20" i="36"/>
  <c r="E20" i="36"/>
  <c r="B20" i="36" s="1"/>
  <c r="AC117" i="50" s="1"/>
  <c r="G117" i="50" s="1"/>
  <c r="O19" i="36"/>
  <c r="N19" i="36"/>
  <c r="M19" i="36"/>
  <c r="J19" i="36" s="1"/>
  <c r="AC116" i="51" s="1"/>
  <c r="G116" i="51" s="1"/>
  <c r="G19" i="36"/>
  <c r="F19" i="36"/>
  <c r="E19" i="36"/>
  <c r="B19" i="36" s="1"/>
  <c r="AC116" i="50" s="1"/>
  <c r="G116" i="50" s="1"/>
  <c r="O18" i="36"/>
  <c r="N18" i="36"/>
  <c r="M18" i="36"/>
  <c r="J18" i="36" s="1"/>
  <c r="AC115" i="51" s="1"/>
  <c r="G115" i="51" s="1"/>
  <c r="G18" i="36"/>
  <c r="F18" i="36"/>
  <c r="E18" i="36"/>
  <c r="B18" i="36" s="1"/>
  <c r="AC115" i="50" s="1"/>
  <c r="O17" i="36"/>
  <c r="N17" i="36"/>
  <c r="M17" i="36"/>
  <c r="J17" i="36" s="1"/>
  <c r="AC96" i="51" s="1"/>
  <c r="G96" i="51" s="1"/>
  <c r="G17" i="36"/>
  <c r="F17" i="36"/>
  <c r="E17" i="36"/>
  <c r="B17" i="36" s="1"/>
  <c r="AC96" i="50" s="1"/>
  <c r="O16" i="36"/>
  <c r="N16" i="36"/>
  <c r="M16" i="36"/>
  <c r="J16" i="36" s="1"/>
  <c r="AC95" i="51" s="1"/>
  <c r="G95" i="51" s="1"/>
  <c r="G16" i="36"/>
  <c r="F16" i="36"/>
  <c r="E16" i="36"/>
  <c r="B16" i="36" s="1"/>
  <c r="AC95" i="50" s="1"/>
  <c r="G95" i="50" s="1"/>
  <c r="O15" i="36"/>
  <c r="N15" i="36"/>
  <c r="M15" i="36"/>
  <c r="J15" i="36"/>
  <c r="AC94" i="51" s="1"/>
  <c r="G15" i="36"/>
  <c r="F15" i="36"/>
  <c r="E15" i="36"/>
  <c r="B15" i="36" s="1"/>
  <c r="AC94" i="50" s="1"/>
  <c r="B94" i="50" s="1"/>
  <c r="O14" i="36"/>
  <c r="N14" i="36"/>
  <c r="M14" i="36"/>
  <c r="J14" i="36" s="1"/>
  <c r="AC75" i="51" s="1"/>
  <c r="B75" i="51" s="1"/>
  <c r="G14" i="36"/>
  <c r="F14" i="36"/>
  <c r="E14" i="36"/>
  <c r="B14" i="36" s="1"/>
  <c r="AC75" i="50" s="1"/>
  <c r="B75" i="50" s="1"/>
  <c r="O13" i="36"/>
  <c r="N13" i="36"/>
  <c r="M13" i="36"/>
  <c r="J13" i="36" s="1"/>
  <c r="AC74" i="51" s="1"/>
  <c r="G13" i="36"/>
  <c r="F13" i="36"/>
  <c r="E13" i="36"/>
  <c r="B13" i="36" s="1"/>
  <c r="AC74" i="50" s="1"/>
  <c r="O12" i="36"/>
  <c r="N12" i="36"/>
  <c r="M12" i="36"/>
  <c r="J12" i="36" s="1"/>
  <c r="AC73" i="51" s="1"/>
  <c r="G12" i="36"/>
  <c r="F12" i="36"/>
  <c r="E12" i="36"/>
  <c r="B12" i="36" s="1"/>
  <c r="AC73" i="50" s="1"/>
  <c r="B73" i="50" s="1"/>
  <c r="O11" i="36"/>
  <c r="N11" i="36"/>
  <c r="M11" i="36"/>
  <c r="J11" i="36" s="1"/>
  <c r="AC54" i="51" s="1"/>
  <c r="G11" i="36"/>
  <c r="F11" i="36"/>
  <c r="E11" i="36"/>
  <c r="B11" i="36" s="1"/>
  <c r="AC54" i="50" s="1"/>
  <c r="O10" i="36"/>
  <c r="N10" i="36"/>
  <c r="M10" i="36"/>
  <c r="J10" i="36" s="1"/>
  <c r="AC53" i="51" s="1"/>
  <c r="G10" i="36"/>
  <c r="F10" i="36"/>
  <c r="E10" i="36"/>
  <c r="B10" i="36" s="1"/>
  <c r="AC53" i="50" s="1"/>
  <c r="G53" i="50" s="1"/>
  <c r="O9" i="36"/>
  <c r="N9" i="36"/>
  <c r="M9" i="36"/>
  <c r="J9" i="36" s="1"/>
  <c r="AC52" i="51" s="1"/>
  <c r="G9" i="36"/>
  <c r="F9" i="36"/>
  <c r="E9" i="36"/>
  <c r="B9" i="36" s="1"/>
  <c r="AC52" i="50" s="1"/>
  <c r="O8" i="36"/>
  <c r="N8" i="36"/>
  <c r="M8" i="36"/>
  <c r="J8" i="36" s="1"/>
  <c r="AC33" i="51" s="1"/>
  <c r="G8" i="36"/>
  <c r="F8" i="36"/>
  <c r="E8" i="36"/>
  <c r="B8" i="36" s="1"/>
  <c r="AC33" i="50" s="1"/>
  <c r="O7" i="36"/>
  <c r="N7" i="36"/>
  <c r="M7" i="36"/>
  <c r="J7" i="36" s="1"/>
  <c r="AC32" i="51" s="1"/>
  <c r="B32" i="51" s="1"/>
  <c r="G7" i="36"/>
  <c r="F7" i="36"/>
  <c r="E7" i="36"/>
  <c r="B7" i="36" s="1"/>
  <c r="AC32" i="50" s="1"/>
  <c r="O6" i="36"/>
  <c r="N6" i="36"/>
  <c r="M6" i="36"/>
  <c r="J6" i="36" s="1"/>
  <c r="AC31" i="51" s="1"/>
  <c r="G6" i="36"/>
  <c r="F6" i="36"/>
  <c r="E6" i="36"/>
  <c r="B6" i="36" s="1"/>
  <c r="AC31" i="50" s="1"/>
  <c r="G31" i="50" s="1"/>
  <c r="O5" i="36"/>
  <c r="N5" i="36"/>
  <c r="M5" i="36"/>
  <c r="J5" i="36" s="1"/>
  <c r="AC12" i="51" s="1"/>
  <c r="G5" i="36"/>
  <c r="F5" i="36"/>
  <c r="E5" i="36"/>
  <c r="B5" i="36" s="1"/>
  <c r="AC12" i="50" s="1"/>
  <c r="G12" i="50" s="1"/>
  <c r="O4" i="36"/>
  <c r="N4" i="36"/>
  <c r="M4" i="36"/>
  <c r="J4" i="36" s="1"/>
  <c r="AC11" i="51" s="1"/>
  <c r="G11" i="51" s="1"/>
  <c r="G4" i="36"/>
  <c r="F4" i="36"/>
  <c r="E4" i="36"/>
  <c r="B4" i="36" s="1"/>
  <c r="AC11" i="50" s="1"/>
  <c r="G11" i="50" s="1"/>
  <c r="O3" i="36"/>
  <c r="N3" i="36"/>
  <c r="M3" i="36"/>
  <c r="J3" i="36" s="1"/>
  <c r="AC10" i="51" s="1"/>
  <c r="G10" i="51" s="1"/>
  <c r="G3" i="36"/>
  <c r="F3" i="36"/>
  <c r="E3" i="36"/>
  <c r="B3" i="36" s="1"/>
  <c r="G120" i="51"/>
  <c r="B120" i="51"/>
  <c r="G119" i="51"/>
  <c r="B119" i="51"/>
  <c r="G118" i="51"/>
  <c r="B118" i="51"/>
  <c r="G99" i="51"/>
  <c r="B99" i="51"/>
  <c r="G98" i="51"/>
  <c r="B98" i="51"/>
  <c r="G97" i="51"/>
  <c r="B97" i="51"/>
  <c r="G78" i="51"/>
  <c r="B78" i="51"/>
  <c r="G77" i="51"/>
  <c r="B77" i="51"/>
  <c r="G76" i="51"/>
  <c r="B76" i="51"/>
  <c r="G57" i="51"/>
  <c r="B57" i="51"/>
  <c r="G56" i="51"/>
  <c r="B56" i="51"/>
  <c r="G55" i="51"/>
  <c r="B55" i="51"/>
  <c r="G36" i="51"/>
  <c r="B36" i="51"/>
  <c r="G35" i="51"/>
  <c r="B35" i="51"/>
  <c r="G34" i="51"/>
  <c r="B34" i="51"/>
  <c r="G15" i="51"/>
  <c r="B15" i="51"/>
  <c r="G14" i="51"/>
  <c r="B14" i="51"/>
  <c r="G13" i="51"/>
  <c r="B13" i="51"/>
  <c r="G120" i="50"/>
  <c r="B120" i="50"/>
  <c r="G119" i="50"/>
  <c r="B119" i="50"/>
  <c r="G118" i="50"/>
  <c r="B118" i="50"/>
  <c r="G99" i="50"/>
  <c r="B99" i="50"/>
  <c r="G98" i="50"/>
  <c r="B98" i="50"/>
  <c r="G97" i="50"/>
  <c r="B97" i="50"/>
  <c r="G78" i="50"/>
  <c r="B78" i="50"/>
  <c r="G77" i="50"/>
  <c r="B77" i="50"/>
  <c r="G76" i="50"/>
  <c r="B76" i="50"/>
  <c r="G57" i="50"/>
  <c r="B57" i="50"/>
  <c r="G56" i="50"/>
  <c r="B56" i="50"/>
  <c r="G55" i="50"/>
  <c r="B55" i="50"/>
  <c r="G36" i="50"/>
  <c r="B36" i="50"/>
  <c r="G35" i="50"/>
  <c r="B35" i="50"/>
  <c r="G34" i="50"/>
  <c r="B34" i="50"/>
  <c r="G15" i="50"/>
  <c r="G14" i="50"/>
  <c r="B14" i="50"/>
  <c r="G13" i="50"/>
  <c r="B13" i="50"/>
  <c r="C126" i="51"/>
  <c r="C125" i="51"/>
  <c r="C124" i="51"/>
  <c r="A120" i="51"/>
  <c r="A119" i="51"/>
  <c r="A118" i="51"/>
  <c r="A117" i="51"/>
  <c r="A116" i="51"/>
  <c r="A115" i="51"/>
  <c r="J110" i="51"/>
  <c r="A110" i="51"/>
  <c r="C105" i="51"/>
  <c r="C104" i="51"/>
  <c r="C103" i="51"/>
  <c r="A99" i="51"/>
  <c r="A98" i="51"/>
  <c r="A97" i="51"/>
  <c r="A96" i="51"/>
  <c r="A95" i="51"/>
  <c r="A94" i="51"/>
  <c r="J89" i="51"/>
  <c r="A89" i="51"/>
  <c r="C84" i="51"/>
  <c r="C83" i="51"/>
  <c r="C82" i="51"/>
  <c r="A78" i="51"/>
  <c r="A77" i="51"/>
  <c r="A76" i="51"/>
  <c r="A75" i="51"/>
  <c r="A74" i="51"/>
  <c r="A73" i="51"/>
  <c r="J68" i="51"/>
  <c r="A68" i="51"/>
  <c r="C63" i="51"/>
  <c r="C62" i="51"/>
  <c r="C61" i="51"/>
  <c r="A57" i="51"/>
  <c r="A56" i="51"/>
  <c r="A55" i="51"/>
  <c r="A54" i="51"/>
  <c r="A53" i="51"/>
  <c r="A52" i="51"/>
  <c r="J47" i="51"/>
  <c r="A47" i="51"/>
  <c r="C42" i="51"/>
  <c r="C41" i="51"/>
  <c r="C40" i="51"/>
  <c r="A36" i="51"/>
  <c r="A35" i="51"/>
  <c r="A34" i="51"/>
  <c r="A33" i="51"/>
  <c r="A32" i="51"/>
  <c r="A31" i="51"/>
  <c r="J26" i="51"/>
  <c r="A26" i="51"/>
  <c r="C21" i="51"/>
  <c r="C20" i="51"/>
  <c r="C19" i="51"/>
  <c r="A15" i="51"/>
  <c r="A14" i="51"/>
  <c r="A13" i="51"/>
  <c r="A12" i="51"/>
  <c r="A11" i="51"/>
  <c r="A10" i="51"/>
  <c r="J5" i="51"/>
  <c r="A5" i="51"/>
  <c r="C126" i="50"/>
  <c r="C125" i="50"/>
  <c r="C124" i="50"/>
  <c r="A120" i="50"/>
  <c r="A119" i="50"/>
  <c r="A118" i="50"/>
  <c r="A117" i="50"/>
  <c r="A116" i="50"/>
  <c r="A115" i="50"/>
  <c r="J110" i="50"/>
  <c r="A110" i="50"/>
  <c r="C105" i="50"/>
  <c r="C104" i="50"/>
  <c r="C103" i="50"/>
  <c r="A99" i="50"/>
  <c r="A98" i="50"/>
  <c r="A97" i="50"/>
  <c r="A96" i="50"/>
  <c r="A95" i="50"/>
  <c r="A94" i="50"/>
  <c r="J89" i="50"/>
  <c r="A89" i="50"/>
  <c r="C84" i="50"/>
  <c r="C83" i="50"/>
  <c r="C82" i="50"/>
  <c r="A78" i="50"/>
  <c r="A77" i="50"/>
  <c r="A76" i="50"/>
  <c r="A75" i="50"/>
  <c r="A74" i="50"/>
  <c r="A73" i="50"/>
  <c r="J68" i="50"/>
  <c r="A68" i="50"/>
  <c r="C63" i="50"/>
  <c r="C62" i="50"/>
  <c r="C61" i="50"/>
  <c r="A57" i="50"/>
  <c r="A56" i="50"/>
  <c r="A55" i="50"/>
  <c r="A54" i="50"/>
  <c r="A53" i="50"/>
  <c r="A52" i="50"/>
  <c r="J47" i="50"/>
  <c r="A47" i="50"/>
  <c r="C42" i="50"/>
  <c r="C41" i="50"/>
  <c r="C40" i="50"/>
  <c r="A36" i="50"/>
  <c r="A35" i="50"/>
  <c r="A34" i="50"/>
  <c r="A33" i="50"/>
  <c r="A32" i="50"/>
  <c r="A31" i="50"/>
  <c r="J26" i="50"/>
  <c r="A26" i="50"/>
  <c r="C21" i="50"/>
  <c r="C20" i="50"/>
  <c r="C19" i="50"/>
  <c r="A15" i="50"/>
  <c r="A14" i="50"/>
  <c r="A13" i="50"/>
  <c r="A12" i="50"/>
  <c r="A11" i="50"/>
  <c r="A10" i="50"/>
  <c r="J5" i="50"/>
  <c r="A5" i="50"/>
  <c r="J110" i="49"/>
  <c r="A110" i="49"/>
  <c r="J89" i="49"/>
  <c r="A89" i="49"/>
  <c r="J68" i="49"/>
  <c r="A68" i="49"/>
  <c r="J47" i="49"/>
  <c r="A47" i="49"/>
  <c r="J26" i="49"/>
  <c r="A26" i="49"/>
  <c r="J5" i="49"/>
  <c r="A5" i="49"/>
  <c r="G120" i="49"/>
  <c r="B120" i="49"/>
  <c r="G119" i="49"/>
  <c r="B119" i="49"/>
  <c r="G118" i="49"/>
  <c r="B118" i="49"/>
  <c r="G99" i="49"/>
  <c r="B99" i="49"/>
  <c r="G98" i="49"/>
  <c r="B98" i="49"/>
  <c r="G97" i="49"/>
  <c r="B97" i="49"/>
  <c r="G78" i="49"/>
  <c r="B78" i="49"/>
  <c r="G77" i="49"/>
  <c r="B77" i="49"/>
  <c r="G76" i="49"/>
  <c r="B76" i="49"/>
  <c r="G57" i="49"/>
  <c r="B57" i="49"/>
  <c r="G56" i="49"/>
  <c r="B56" i="49"/>
  <c r="G55" i="49"/>
  <c r="B55" i="49"/>
  <c r="G36" i="49"/>
  <c r="B36" i="49"/>
  <c r="G35" i="49"/>
  <c r="B35" i="49"/>
  <c r="G34" i="49"/>
  <c r="B34" i="49"/>
  <c r="G15" i="49"/>
  <c r="B15" i="49"/>
  <c r="G14" i="49"/>
  <c r="B14" i="49"/>
  <c r="G13" i="49"/>
  <c r="B13" i="49"/>
  <c r="C126" i="49"/>
  <c r="C125" i="49"/>
  <c r="C124" i="49"/>
  <c r="A120" i="49"/>
  <c r="A119" i="49"/>
  <c r="A118" i="49"/>
  <c r="A117" i="49"/>
  <c r="A116" i="49"/>
  <c r="A115" i="49"/>
  <c r="C105" i="49"/>
  <c r="C104" i="49"/>
  <c r="C103" i="49"/>
  <c r="A99" i="49"/>
  <c r="A98" i="49"/>
  <c r="A97" i="49"/>
  <c r="A96" i="49"/>
  <c r="A95" i="49"/>
  <c r="A94" i="49"/>
  <c r="C84" i="49"/>
  <c r="C83" i="49"/>
  <c r="C82" i="49"/>
  <c r="A78" i="49"/>
  <c r="A77" i="49"/>
  <c r="A76" i="49"/>
  <c r="A75" i="49"/>
  <c r="A74" i="49"/>
  <c r="A73" i="49"/>
  <c r="C63" i="49"/>
  <c r="C62" i="49"/>
  <c r="C61" i="49"/>
  <c r="A57" i="49"/>
  <c r="A56" i="49"/>
  <c r="A55" i="49"/>
  <c r="A54" i="49"/>
  <c r="A53" i="49"/>
  <c r="A52" i="49"/>
  <c r="C42" i="49"/>
  <c r="C41" i="49"/>
  <c r="C40" i="49"/>
  <c r="A36" i="49"/>
  <c r="A35" i="49"/>
  <c r="A34" i="49"/>
  <c r="A33" i="49"/>
  <c r="A32" i="49"/>
  <c r="A31" i="49"/>
  <c r="C21" i="49"/>
  <c r="C20" i="49"/>
  <c r="C19" i="49"/>
  <c r="A15" i="49"/>
  <c r="A14" i="49"/>
  <c r="A13" i="49"/>
  <c r="A12" i="49"/>
  <c r="A11" i="49"/>
  <c r="A10" i="49"/>
  <c r="J3" i="5"/>
  <c r="K3" i="5"/>
  <c r="J4" i="5"/>
  <c r="K4" i="5"/>
  <c r="J5" i="5"/>
  <c r="K5" i="5"/>
  <c r="J6" i="5"/>
  <c r="K6" i="5"/>
  <c r="J7" i="5"/>
  <c r="K7" i="5"/>
  <c r="J8" i="5"/>
  <c r="K8" i="5"/>
  <c r="J9" i="5"/>
  <c r="K9" i="5"/>
  <c r="J10" i="5"/>
  <c r="K10" i="5"/>
  <c r="J11" i="5"/>
  <c r="K11" i="5"/>
  <c r="J12" i="5"/>
  <c r="K12" i="5"/>
  <c r="L12" i="5"/>
  <c r="M12" i="5"/>
  <c r="N12" i="5"/>
  <c r="O12" i="5"/>
  <c r="J13" i="5"/>
  <c r="K13" i="5"/>
  <c r="L13" i="5"/>
  <c r="M13" i="5"/>
  <c r="N13" i="5"/>
  <c r="O13" i="5"/>
  <c r="J14" i="5"/>
  <c r="K14" i="5"/>
  <c r="L14" i="5"/>
  <c r="M14" i="5"/>
  <c r="N14" i="5"/>
  <c r="O14" i="5"/>
  <c r="J15" i="5"/>
  <c r="K15" i="5"/>
  <c r="L15" i="5"/>
  <c r="M15" i="5"/>
  <c r="N15" i="5"/>
  <c r="O15" i="5"/>
  <c r="J16" i="5"/>
  <c r="K16" i="5"/>
  <c r="L16" i="5"/>
  <c r="M16" i="5"/>
  <c r="N16" i="5"/>
  <c r="O16" i="5"/>
  <c r="J17" i="5"/>
  <c r="K17" i="5"/>
  <c r="L17" i="5"/>
  <c r="M17" i="5"/>
  <c r="N17" i="5"/>
  <c r="O17" i="5"/>
  <c r="J18" i="5"/>
  <c r="K18" i="5"/>
  <c r="L18" i="5"/>
  <c r="M18" i="5"/>
  <c r="N18" i="5"/>
  <c r="O18" i="5"/>
  <c r="J19" i="5"/>
  <c r="K19" i="5"/>
  <c r="L19" i="5"/>
  <c r="M19" i="5"/>
  <c r="N19" i="5"/>
  <c r="O19" i="5"/>
  <c r="J20" i="5"/>
  <c r="K20" i="5"/>
  <c r="L20" i="5"/>
  <c r="M20" i="5"/>
  <c r="N20" i="5"/>
  <c r="O20" i="5"/>
  <c r="J21" i="5"/>
  <c r="K21" i="5"/>
  <c r="L21" i="5"/>
  <c r="M21" i="5"/>
  <c r="N21" i="5"/>
  <c r="O21" i="5"/>
  <c r="J22" i="5"/>
  <c r="K22" i="5"/>
  <c r="L22" i="5"/>
  <c r="M22" i="5"/>
  <c r="N22" i="5"/>
  <c r="O22" i="5"/>
  <c r="J23" i="5"/>
  <c r="K23" i="5"/>
  <c r="L23" i="5"/>
  <c r="M23" i="5"/>
  <c r="N23" i="5"/>
  <c r="O23" i="5"/>
  <c r="J24" i="5"/>
  <c r="K24" i="5"/>
  <c r="L24" i="5"/>
  <c r="M24" i="5"/>
  <c r="N24" i="5"/>
  <c r="O24" i="5"/>
  <c r="J25" i="5"/>
  <c r="K25" i="5"/>
  <c r="L25" i="5"/>
  <c r="M25" i="5"/>
  <c r="N25" i="5"/>
  <c r="O25" i="5"/>
  <c r="J26" i="5"/>
  <c r="K26" i="5"/>
  <c r="L26" i="5"/>
  <c r="M26" i="5"/>
  <c r="N26" i="5"/>
  <c r="O26" i="5"/>
  <c r="J27" i="5"/>
  <c r="K27" i="5"/>
  <c r="L27" i="5"/>
  <c r="M27" i="5"/>
  <c r="N27" i="5"/>
  <c r="O27" i="5"/>
  <c r="J28" i="5"/>
  <c r="K28" i="5"/>
  <c r="L28" i="5"/>
  <c r="M28" i="5"/>
  <c r="N28" i="5"/>
  <c r="O28" i="5"/>
  <c r="J29" i="5"/>
  <c r="K29" i="5"/>
  <c r="L29" i="5"/>
  <c r="M29" i="5"/>
  <c r="N29" i="5"/>
  <c r="O29" i="5"/>
  <c r="J30" i="5"/>
  <c r="K30" i="5"/>
  <c r="L30" i="5"/>
  <c r="M30" i="5"/>
  <c r="N30" i="5"/>
  <c r="O30" i="5"/>
  <c r="J31" i="5"/>
  <c r="K31" i="5"/>
  <c r="L31" i="5"/>
  <c r="M31" i="5"/>
  <c r="N31" i="5"/>
  <c r="O31" i="5"/>
  <c r="J32" i="5"/>
  <c r="K32" i="5"/>
  <c r="L32" i="5"/>
  <c r="M32" i="5"/>
  <c r="N32" i="5"/>
  <c r="O32" i="5"/>
  <c r="J33" i="5"/>
  <c r="K33" i="5"/>
  <c r="L33" i="5"/>
  <c r="M33" i="5"/>
  <c r="N33" i="5"/>
  <c r="O33" i="5"/>
  <c r="J34" i="5"/>
  <c r="K34" i="5"/>
  <c r="L34" i="5"/>
  <c r="M34" i="5"/>
  <c r="N34" i="5"/>
  <c r="O34" i="5"/>
  <c r="J35" i="5"/>
  <c r="K35" i="5"/>
  <c r="L35" i="5"/>
  <c r="M35" i="5"/>
  <c r="N35" i="5"/>
  <c r="O35" i="5"/>
  <c r="J36" i="5"/>
  <c r="K36" i="5"/>
  <c r="L36" i="5"/>
  <c r="M36" i="5"/>
  <c r="N36" i="5"/>
  <c r="O36" i="5"/>
  <c r="J37" i="5"/>
  <c r="K37" i="5"/>
  <c r="L37" i="5"/>
  <c r="M37" i="5"/>
  <c r="N37" i="5"/>
  <c r="O37" i="5"/>
  <c r="J38" i="5"/>
  <c r="K38" i="5"/>
  <c r="L38" i="5"/>
  <c r="M38" i="5"/>
  <c r="N38" i="5"/>
  <c r="O38" i="5"/>
  <c r="J39" i="5"/>
  <c r="K39" i="5"/>
  <c r="L39" i="5"/>
  <c r="M39" i="5"/>
  <c r="N39" i="5"/>
  <c r="O39" i="5"/>
  <c r="J40" i="5"/>
  <c r="K40" i="5"/>
  <c r="L40" i="5"/>
  <c r="M40" i="5"/>
  <c r="N40" i="5"/>
  <c r="O40" i="5"/>
  <c r="J41" i="5"/>
  <c r="K41" i="5"/>
  <c r="L41" i="5"/>
  <c r="M41" i="5"/>
  <c r="N41" i="5"/>
  <c r="O41" i="5"/>
  <c r="J42" i="5"/>
  <c r="K42" i="5"/>
  <c r="L42" i="5"/>
  <c r="M42" i="5"/>
  <c r="N42" i="5"/>
  <c r="O42" i="5"/>
  <c r="J43" i="5"/>
  <c r="K43" i="5"/>
  <c r="L43" i="5"/>
  <c r="M43" i="5"/>
  <c r="N43" i="5"/>
  <c r="O43" i="5"/>
  <c r="J44" i="5"/>
  <c r="K44" i="5"/>
  <c r="L44" i="5"/>
  <c r="M44" i="5"/>
  <c r="N44" i="5"/>
  <c r="O44" i="5"/>
  <c r="J45" i="5"/>
  <c r="K45" i="5"/>
  <c r="L45" i="5"/>
  <c r="M45" i="5"/>
  <c r="N45" i="5"/>
  <c r="O45" i="5"/>
  <c r="J46" i="5"/>
  <c r="K46" i="5"/>
  <c r="L46" i="5"/>
  <c r="M46" i="5"/>
  <c r="N46" i="5"/>
  <c r="O46" i="5"/>
  <c r="J47" i="5"/>
  <c r="K47" i="5"/>
  <c r="L47" i="5"/>
  <c r="M47" i="5"/>
  <c r="N47" i="5"/>
  <c r="O47" i="5"/>
  <c r="J48" i="5"/>
  <c r="K48" i="5"/>
  <c r="L48" i="5"/>
  <c r="M48" i="5"/>
  <c r="N48" i="5"/>
  <c r="O48" i="5"/>
  <c r="J49" i="5"/>
  <c r="K49" i="5"/>
  <c r="L49" i="5"/>
  <c r="M49" i="5"/>
  <c r="N49" i="5"/>
  <c r="O49" i="5"/>
  <c r="J50" i="5"/>
  <c r="K50" i="5"/>
  <c r="L50" i="5"/>
  <c r="M50" i="5"/>
  <c r="N50" i="5"/>
  <c r="O50" i="5"/>
  <c r="J51" i="5"/>
  <c r="K51" i="5"/>
  <c r="L51" i="5"/>
  <c r="M51" i="5"/>
  <c r="N51" i="5"/>
  <c r="O51" i="5"/>
  <c r="J52" i="5"/>
  <c r="K52" i="5"/>
  <c r="L52" i="5"/>
  <c r="M52" i="5"/>
  <c r="N52" i="5"/>
  <c r="O52" i="5"/>
  <c r="J53" i="5"/>
  <c r="K53" i="5"/>
  <c r="L53" i="5"/>
  <c r="M53" i="5"/>
  <c r="N53" i="5"/>
  <c r="O53" i="5"/>
  <c r="J54" i="5"/>
  <c r="K54" i="5"/>
  <c r="L54" i="5"/>
  <c r="M54" i="5"/>
  <c r="N54" i="5"/>
  <c r="O54" i="5"/>
  <c r="J55" i="5"/>
  <c r="K55" i="5"/>
  <c r="L55" i="5"/>
  <c r="M55" i="5"/>
  <c r="N55" i="5"/>
  <c r="O55" i="5"/>
  <c r="J56" i="5"/>
  <c r="K56" i="5"/>
  <c r="L56" i="5"/>
  <c r="M56" i="5"/>
  <c r="N56" i="5"/>
  <c r="O56" i="5"/>
  <c r="J57" i="5"/>
  <c r="K57" i="5"/>
  <c r="L57" i="5"/>
  <c r="M57" i="5"/>
  <c r="N57" i="5"/>
  <c r="O57" i="5"/>
  <c r="J58" i="5"/>
  <c r="K58" i="5"/>
  <c r="L58" i="5"/>
  <c r="M58" i="5"/>
  <c r="N58" i="5"/>
  <c r="O58" i="5"/>
  <c r="J59" i="5"/>
  <c r="K59" i="5"/>
  <c r="L59" i="5"/>
  <c r="M59" i="5"/>
  <c r="N59" i="5"/>
  <c r="O59" i="5"/>
  <c r="J60" i="5"/>
  <c r="K60" i="5"/>
  <c r="L60" i="5"/>
  <c r="M60" i="5"/>
  <c r="N60" i="5"/>
  <c r="O60" i="5"/>
  <c r="J61" i="5"/>
  <c r="K61" i="5"/>
  <c r="L61" i="5"/>
  <c r="M61" i="5"/>
  <c r="N61" i="5"/>
  <c r="O61" i="5"/>
  <c r="J62" i="5"/>
  <c r="K62" i="5"/>
  <c r="L62" i="5"/>
  <c r="M62" i="5"/>
  <c r="N62" i="5"/>
  <c r="O62" i="5"/>
  <c r="J63" i="5"/>
  <c r="K63" i="5"/>
  <c r="L63" i="5"/>
  <c r="M63" i="5"/>
  <c r="N63" i="5"/>
  <c r="O63" i="5"/>
  <c r="J64" i="5"/>
  <c r="K64" i="5"/>
  <c r="L64" i="5"/>
  <c r="M64" i="5"/>
  <c r="N64" i="5"/>
  <c r="O64" i="5"/>
  <c r="J65" i="5"/>
  <c r="K65" i="5"/>
  <c r="L65" i="5"/>
  <c r="M65" i="5"/>
  <c r="N65" i="5"/>
  <c r="O65" i="5"/>
  <c r="J66" i="5"/>
  <c r="K66" i="5"/>
  <c r="L66" i="5"/>
  <c r="M66" i="5"/>
  <c r="N66" i="5"/>
  <c r="O66" i="5"/>
  <c r="J67" i="5"/>
  <c r="K67" i="5"/>
  <c r="L67" i="5"/>
  <c r="M67" i="5"/>
  <c r="N67" i="5"/>
  <c r="O67" i="5"/>
  <c r="J68" i="5"/>
  <c r="K68" i="5"/>
  <c r="L68" i="5"/>
  <c r="M68" i="5"/>
  <c r="N68" i="5"/>
  <c r="O68" i="5"/>
  <c r="J69" i="5"/>
  <c r="K69" i="5"/>
  <c r="L69" i="5"/>
  <c r="M69" i="5"/>
  <c r="N69" i="5"/>
  <c r="O69" i="5"/>
  <c r="J70" i="5"/>
  <c r="K70" i="5"/>
  <c r="L70" i="5"/>
  <c r="M70" i="5"/>
  <c r="N70" i="5"/>
  <c r="O70" i="5"/>
  <c r="J71" i="5"/>
  <c r="K71" i="5"/>
  <c r="L71" i="5"/>
  <c r="M71" i="5"/>
  <c r="N71" i="5"/>
  <c r="O71" i="5"/>
  <c r="J72" i="5"/>
  <c r="K72" i="5"/>
  <c r="L72" i="5"/>
  <c r="M72" i="5"/>
  <c r="N72" i="5"/>
  <c r="O72" i="5"/>
  <c r="J73" i="5"/>
  <c r="K73" i="5"/>
  <c r="L73" i="5"/>
  <c r="M73" i="5"/>
  <c r="N73" i="5"/>
  <c r="O73" i="5"/>
  <c r="J74" i="5"/>
  <c r="K74" i="5"/>
  <c r="L74" i="5"/>
  <c r="M74" i="5"/>
  <c r="N74" i="5"/>
  <c r="O74" i="5"/>
  <c r="J75" i="5"/>
  <c r="K75" i="5"/>
  <c r="L75" i="5"/>
  <c r="M75" i="5"/>
  <c r="N75" i="5"/>
  <c r="O75" i="5"/>
  <c r="J76" i="5"/>
  <c r="K76" i="5"/>
  <c r="L76" i="5"/>
  <c r="M76" i="5"/>
  <c r="N76" i="5"/>
  <c r="O76" i="5"/>
  <c r="J77" i="5"/>
  <c r="K77" i="5"/>
  <c r="L77" i="5"/>
  <c r="M77" i="5"/>
  <c r="N77" i="5"/>
  <c r="O77" i="5"/>
  <c r="J78" i="5"/>
  <c r="K78" i="5"/>
  <c r="L78" i="5"/>
  <c r="M78" i="5"/>
  <c r="N78" i="5"/>
  <c r="O78" i="5"/>
  <c r="J79" i="5"/>
  <c r="K79" i="5"/>
  <c r="L79" i="5"/>
  <c r="M79" i="5"/>
  <c r="N79" i="5"/>
  <c r="O79" i="5"/>
  <c r="J80" i="5"/>
  <c r="K80" i="5"/>
  <c r="L80" i="5"/>
  <c r="M80" i="5"/>
  <c r="N80" i="5"/>
  <c r="O80" i="5"/>
  <c r="J81" i="5"/>
  <c r="K81" i="5"/>
  <c r="L81" i="5"/>
  <c r="M81" i="5"/>
  <c r="N81" i="5"/>
  <c r="O81" i="5"/>
  <c r="J82" i="5"/>
  <c r="K82" i="5"/>
  <c r="L82" i="5"/>
  <c r="M82" i="5"/>
  <c r="N82" i="5"/>
  <c r="O82" i="5"/>
  <c r="J83" i="5"/>
  <c r="K83" i="5"/>
  <c r="L83" i="5"/>
  <c r="M83" i="5"/>
  <c r="N83" i="5"/>
  <c r="O83" i="5"/>
  <c r="J84" i="5"/>
  <c r="K84" i="5"/>
  <c r="L84" i="5"/>
  <c r="M84" i="5"/>
  <c r="N84" i="5"/>
  <c r="O84" i="5"/>
  <c r="J85" i="5"/>
  <c r="K85" i="5"/>
  <c r="L85" i="5"/>
  <c r="M85" i="5"/>
  <c r="N85" i="5"/>
  <c r="O85" i="5"/>
  <c r="J86" i="5"/>
  <c r="K86" i="5"/>
  <c r="L86" i="5"/>
  <c r="M86" i="5"/>
  <c r="N86" i="5"/>
  <c r="O86" i="5"/>
  <c r="J87" i="5"/>
  <c r="K87" i="5"/>
  <c r="L87" i="5"/>
  <c r="M87" i="5"/>
  <c r="N87" i="5"/>
  <c r="O87" i="5"/>
  <c r="J88" i="5"/>
  <c r="K88" i="5"/>
  <c r="L88" i="5"/>
  <c r="M88" i="5"/>
  <c r="N88" i="5"/>
  <c r="O88" i="5"/>
  <c r="J89" i="5"/>
  <c r="K89" i="5"/>
  <c r="L89" i="5"/>
  <c r="M89" i="5"/>
  <c r="N89" i="5"/>
  <c r="O89" i="5"/>
  <c r="J90" i="5"/>
  <c r="K90" i="5"/>
  <c r="L90" i="5"/>
  <c r="M90" i="5"/>
  <c r="N90" i="5"/>
  <c r="O90" i="5"/>
  <c r="J91" i="5"/>
  <c r="K91" i="5"/>
  <c r="L91" i="5"/>
  <c r="M91" i="5"/>
  <c r="N91" i="5"/>
  <c r="O91" i="5"/>
  <c r="J92" i="5"/>
  <c r="K92" i="5"/>
  <c r="L92" i="5"/>
  <c r="M92" i="5"/>
  <c r="N92" i="5"/>
  <c r="O92" i="5"/>
  <c r="J93" i="5"/>
  <c r="K93" i="5"/>
  <c r="L93" i="5"/>
  <c r="M93" i="5"/>
  <c r="N93" i="5"/>
  <c r="O93" i="5"/>
  <c r="J94" i="5"/>
  <c r="K94" i="5"/>
  <c r="L94" i="5"/>
  <c r="M94" i="5"/>
  <c r="N94" i="5"/>
  <c r="O94" i="5"/>
  <c r="J95" i="5"/>
  <c r="K95" i="5"/>
  <c r="L95" i="5"/>
  <c r="M95" i="5"/>
  <c r="N95" i="5"/>
  <c r="O95" i="5"/>
  <c r="J96" i="5"/>
  <c r="K96" i="5"/>
  <c r="L96" i="5"/>
  <c r="M96" i="5"/>
  <c r="N96" i="5"/>
  <c r="O96" i="5"/>
  <c r="J97" i="5"/>
  <c r="K97" i="5"/>
  <c r="L97" i="5"/>
  <c r="M97" i="5"/>
  <c r="N97" i="5"/>
  <c r="O97" i="5"/>
  <c r="J98" i="5"/>
  <c r="K98" i="5"/>
  <c r="L98" i="5"/>
  <c r="M98" i="5"/>
  <c r="N98" i="5"/>
  <c r="O98" i="5"/>
  <c r="J99" i="5"/>
  <c r="K99" i="5"/>
  <c r="L99" i="5"/>
  <c r="M99" i="5"/>
  <c r="N99" i="5"/>
  <c r="O99" i="5"/>
  <c r="J100" i="5"/>
  <c r="K100" i="5"/>
  <c r="L100" i="5"/>
  <c r="M100" i="5"/>
  <c r="N100" i="5"/>
  <c r="O100" i="5"/>
  <c r="J101" i="5"/>
  <c r="K101" i="5"/>
  <c r="L101" i="5"/>
  <c r="M101" i="5"/>
  <c r="N101" i="5"/>
  <c r="O10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G1044" i="48"/>
  <c r="B1044" i="48"/>
  <c r="G1043" i="48"/>
  <c r="B1043" i="48"/>
  <c r="G1042" i="48"/>
  <c r="B1042" i="48"/>
  <c r="G1041" i="48"/>
  <c r="B1041" i="48"/>
  <c r="G1040" i="48"/>
  <c r="B1040" i="48"/>
  <c r="G1023" i="48"/>
  <c r="B1023" i="48"/>
  <c r="G1022" i="48"/>
  <c r="B1022" i="48"/>
  <c r="G1021" i="48"/>
  <c r="B1021" i="48"/>
  <c r="G1020" i="48"/>
  <c r="B1020" i="48"/>
  <c r="G1019" i="48"/>
  <c r="B1019" i="48"/>
  <c r="G1002" i="48"/>
  <c r="B1002" i="48"/>
  <c r="G1001" i="48"/>
  <c r="B1001" i="48"/>
  <c r="G1000" i="48"/>
  <c r="B1000" i="48"/>
  <c r="G999" i="48"/>
  <c r="B999" i="48"/>
  <c r="G998" i="48"/>
  <c r="B998" i="48"/>
  <c r="G981" i="48"/>
  <c r="B981" i="48"/>
  <c r="G980" i="48"/>
  <c r="B980" i="48"/>
  <c r="G979" i="48"/>
  <c r="B979" i="48"/>
  <c r="G978" i="48"/>
  <c r="B978" i="48"/>
  <c r="G977" i="48"/>
  <c r="B977" i="48"/>
  <c r="G960" i="48"/>
  <c r="B960" i="48"/>
  <c r="G959" i="48"/>
  <c r="B959" i="48"/>
  <c r="G958" i="48"/>
  <c r="B958" i="48"/>
  <c r="G957" i="48"/>
  <c r="B957" i="48"/>
  <c r="G956" i="48"/>
  <c r="B956" i="48"/>
  <c r="G939" i="48"/>
  <c r="B939" i="48"/>
  <c r="G938" i="48"/>
  <c r="B938" i="48"/>
  <c r="G937" i="48"/>
  <c r="B937" i="48"/>
  <c r="G936" i="48"/>
  <c r="B936" i="48"/>
  <c r="G935" i="48"/>
  <c r="B935" i="48"/>
  <c r="G918" i="48"/>
  <c r="B918" i="48"/>
  <c r="G917" i="48"/>
  <c r="B917" i="48"/>
  <c r="G916" i="48"/>
  <c r="B916" i="48"/>
  <c r="G915" i="48"/>
  <c r="B915" i="48"/>
  <c r="G914" i="48"/>
  <c r="B914" i="48"/>
  <c r="G897" i="48"/>
  <c r="B897" i="48"/>
  <c r="G896" i="48"/>
  <c r="B896" i="48"/>
  <c r="G895" i="48"/>
  <c r="B895" i="48"/>
  <c r="G894" i="48"/>
  <c r="B894" i="48"/>
  <c r="G893" i="48"/>
  <c r="B893" i="48"/>
  <c r="G876" i="48"/>
  <c r="B876" i="48"/>
  <c r="G875" i="48"/>
  <c r="B875" i="48"/>
  <c r="G874" i="48"/>
  <c r="B874" i="48"/>
  <c r="G873" i="48"/>
  <c r="B873" i="48"/>
  <c r="G872" i="48"/>
  <c r="B872" i="48"/>
  <c r="G855" i="48"/>
  <c r="B855" i="48"/>
  <c r="G854" i="48"/>
  <c r="B854" i="48"/>
  <c r="G853" i="48"/>
  <c r="B853" i="48"/>
  <c r="G852" i="48"/>
  <c r="B852" i="48"/>
  <c r="G851" i="48"/>
  <c r="B851" i="48"/>
  <c r="G834" i="48"/>
  <c r="B834" i="48"/>
  <c r="G833" i="48"/>
  <c r="B833" i="48"/>
  <c r="G832" i="48"/>
  <c r="B832" i="48"/>
  <c r="G831" i="48"/>
  <c r="B831" i="48"/>
  <c r="G830" i="48"/>
  <c r="B830" i="48"/>
  <c r="G813" i="48"/>
  <c r="B813" i="48"/>
  <c r="G812" i="48"/>
  <c r="B812" i="48"/>
  <c r="G811" i="48"/>
  <c r="B811" i="48"/>
  <c r="G810" i="48"/>
  <c r="B810" i="48"/>
  <c r="G809" i="48"/>
  <c r="B809" i="48"/>
  <c r="G792" i="48"/>
  <c r="B792" i="48"/>
  <c r="G791" i="48"/>
  <c r="B791" i="48"/>
  <c r="G790" i="48"/>
  <c r="B790" i="48"/>
  <c r="G789" i="48"/>
  <c r="B789" i="48"/>
  <c r="G788" i="48"/>
  <c r="B788" i="48"/>
  <c r="G771" i="48"/>
  <c r="B771" i="48"/>
  <c r="G770" i="48"/>
  <c r="B770" i="48"/>
  <c r="G769" i="48"/>
  <c r="B769" i="48"/>
  <c r="G768" i="48"/>
  <c r="B768" i="48"/>
  <c r="G767" i="48"/>
  <c r="B767" i="48"/>
  <c r="G750" i="48"/>
  <c r="B750" i="48"/>
  <c r="G749" i="48"/>
  <c r="B749" i="48"/>
  <c r="G748" i="48"/>
  <c r="B748" i="48"/>
  <c r="G747" i="48"/>
  <c r="B747" i="48"/>
  <c r="G746" i="48"/>
  <c r="B746" i="48"/>
  <c r="G729" i="48"/>
  <c r="B729" i="48"/>
  <c r="G728" i="48"/>
  <c r="B728" i="48"/>
  <c r="G727" i="48"/>
  <c r="B727" i="48"/>
  <c r="G726" i="48"/>
  <c r="B726" i="48"/>
  <c r="G725" i="48"/>
  <c r="B725" i="48"/>
  <c r="G708" i="48"/>
  <c r="B708" i="48"/>
  <c r="G707" i="48"/>
  <c r="B707" i="48"/>
  <c r="G706" i="48"/>
  <c r="B706" i="48"/>
  <c r="G705" i="48"/>
  <c r="B705" i="48"/>
  <c r="G704" i="48"/>
  <c r="B704" i="48"/>
  <c r="G687" i="48"/>
  <c r="B687" i="48"/>
  <c r="G686" i="48"/>
  <c r="B686" i="48"/>
  <c r="G685" i="48"/>
  <c r="B685" i="48"/>
  <c r="G684" i="48"/>
  <c r="B684" i="48"/>
  <c r="G683" i="48"/>
  <c r="B683" i="48"/>
  <c r="G666" i="48"/>
  <c r="B666" i="48"/>
  <c r="G665" i="48"/>
  <c r="B665" i="48"/>
  <c r="G664" i="48"/>
  <c r="B664" i="48"/>
  <c r="G663" i="48"/>
  <c r="B663" i="48"/>
  <c r="G662" i="48"/>
  <c r="B662" i="48"/>
  <c r="G645" i="48"/>
  <c r="B645" i="48"/>
  <c r="G644" i="48"/>
  <c r="B644" i="48"/>
  <c r="G643" i="48"/>
  <c r="B643" i="48"/>
  <c r="G642" i="48"/>
  <c r="B642" i="48"/>
  <c r="G641" i="48"/>
  <c r="B641" i="48"/>
  <c r="G624" i="48"/>
  <c r="B624" i="48"/>
  <c r="G623" i="48"/>
  <c r="B623" i="48"/>
  <c r="G622" i="48"/>
  <c r="B622" i="48"/>
  <c r="G621" i="48"/>
  <c r="B621" i="48"/>
  <c r="G620" i="48"/>
  <c r="B620" i="48"/>
  <c r="G603" i="48"/>
  <c r="B603" i="48"/>
  <c r="G602" i="48"/>
  <c r="B602" i="48"/>
  <c r="G601" i="48"/>
  <c r="B601" i="48"/>
  <c r="G600" i="48"/>
  <c r="B600" i="48"/>
  <c r="G599" i="48"/>
  <c r="B599" i="48"/>
  <c r="G582" i="48"/>
  <c r="B582" i="48"/>
  <c r="G581" i="48"/>
  <c r="B581" i="48"/>
  <c r="G580" i="48"/>
  <c r="B580" i="48"/>
  <c r="G579" i="48"/>
  <c r="B579" i="48"/>
  <c r="G578" i="48"/>
  <c r="B578" i="48"/>
  <c r="G561" i="48"/>
  <c r="B561" i="48"/>
  <c r="G560" i="48"/>
  <c r="B560" i="48"/>
  <c r="G559" i="48"/>
  <c r="B559" i="48"/>
  <c r="G558" i="48"/>
  <c r="B558" i="48"/>
  <c r="G557" i="48"/>
  <c r="B557" i="48"/>
  <c r="G540" i="48"/>
  <c r="B540" i="48"/>
  <c r="G539" i="48"/>
  <c r="B539" i="48"/>
  <c r="G538" i="48"/>
  <c r="B538" i="48"/>
  <c r="G537" i="48"/>
  <c r="B537" i="48"/>
  <c r="G536" i="48"/>
  <c r="B536" i="48"/>
  <c r="G519" i="48"/>
  <c r="B519" i="48"/>
  <c r="G518" i="48"/>
  <c r="B518" i="48"/>
  <c r="G517" i="48"/>
  <c r="B517" i="48"/>
  <c r="G516" i="48"/>
  <c r="B516" i="48"/>
  <c r="G515" i="48"/>
  <c r="B515" i="48"/>
  <c r="G498" i="48"/>
  <c r="B498" i="48"/>
  <c r="G497" i="48"/>
  <c r="B497" i="48"/>
  <c r="G496" i="48"/>
  <c r="B496" i="48"/>
  <c r="G495" i="48"/>
  <c r="B495" i="48"/>
  <c r="G494" i="48"/>
  <c r="B494" i="48"/>
  <c r="G477" i="48"/>
  <c r="B477" i="48"/>
  <c r="G476" i="48"/>
  <c r="B476" i="48"/>
  <c r="G475" i="48"/>
  <c r="B475" i="48"/>
  <c r="G474" i="48"/>
  <c r="B474" i="48"/>
  <c r="G473" i="48"/>
  <c r="B473" i="48"/>
  <c r="G456" i="48"/>
  <c r="B456" i="48"/>
  <c r="G455" i="48"/>
  <c r="B455" i="48"/>
  <c r="G454" i="48"/>
  <c r="B454" i="48"/>
  <c r="G453" i="48"/>
  <c r="B453" i="48"/>
  <c r="G452" i="48"/>
  <c r="B452" i="48"/>
  <c r="G435" i="48"/>
  <c r="B435" i="48"/>
  <c r="G434" i="48"/>
  <c r="B434" i="48"/>
  <c r="G433" i="48"/>
  <c r="B433" i="48"/>
  <c r="G432" i="48"/>
  <c r="B432" i="48"/>
  <c r="G431" i="48"/>
  <c r="B431" i="48"/>
  <c r="G414" i="48"/>
  <c r="B414" i="48"/>
  <c r="G413" i="48"/>
  <c r="B413" i="48"/>
  <c r="G412" i="48"/>
  <c r="B412" i="48"/>
  <c r="G411" i="48"/>
  <c r="B411" i="48"/>
  <c r="G410" i="48"/>
  <c r="B410" i="48"/>
  <c r="G393" i="48"/>
  <c r="B393" i="48"/>
  <c r="G392" i="48"/>
  <c r="B392" i="48"/>
  <c r="G391" i="48"/>
  <c r="B391" i="48"/>
  <c r="G390" i="48"/>
  <c r="B390" i="48"/>
  <c r="G389" i="48"/>
  <c r="B389" i="48"/>
  <c r="G372" i="48"/>
  <c r="B372" i="48"/>
  <c r="G371" i="48"/>
  <c r="B371" i="48"/>
  <c r="G370" i="48"/>
  <c r="B370" i="48"/>
  <c r="G369" i="48"/>
  <c r="B369" i="48"/>
  <c r="G368" i="48"/>
  <c r="B368" i="48"/>
  <c r="G351" i="48"/>
  <c r="B351" i="48"/>
  <c r="G350" i="48"/>
  <c r="B350" i="48"/>
  <c r="G349" i="48"/>
  <c r="B349" i="48"/>
  <c r="G348" i="48"/>
  <c r="B348" i="48"/>
  <c r="G347" i="48"/>
  <c r="B347" i="48"/>
  <c r="G330" i="48"/>
  <c r="B330" i="48"/>
  <c r="G329" i="48"/>
  <c r="B329" i="48"/>
  <c r="G328" i="48"/>
  <c r="B328" i="48"/>
  <c r="G327" i="48"/>
  <c r="B327" i="48"/>
  <c r="G326" i="48"/>
  <c r="B326" i="48"/>
  <c r="G309" i="48"/>
  <c r="B309" i="48"/>
  <c r="G308" i="48"/>
  <c r="B308" i="48"/>
  <c r="G307" i="48"/>
  <c r="B307" i="48"/>
  <c r="G306" i="48"/>
  <c r="B306" i="48"/>
  <c r="G305" i="48"/>
  <c r="B305" i="48"/>
  <c r="G288" i="48"/>
  <c r="B288" i="48"/>
  <c r="G287" i="48"/>
  <c r="B287" i="48"/>
  <c r="G286" i="48"/>
  <c r="B286" i="48"/>
  <c r="G285" i="48"/>
  <c r="B285" i="48"/>
  <c r="G284" i="48"/>
  <c r="B284" i="48"/>
  <c r="G267" i="48"/>
  <c r="B267" i="48"/>
  <c r="G266" i="48"/>
  <c r="B266" i="48"/>
  <c r="G265" i="48"/>
  <c r="B265" i="48"/>
  <c r="G264" i="48"/>
  <c r="B264" i="48"/>
  <c r="G263" i="48"/>
  <c r="B263" i="48"/>
  <c r="G246" i="48"/>
  <c r="B246" i="48"/>
  <c r="G245" i="48"/>
  <c r="B245" i="48"/>
  <c r="G244" i="48"/>
  <c r="B244" i="48"/>
  <c r="G243" i="48"/>
  <c r="B243" i="48"/>
  <c r="G242" i="48"/>
  <c r="B242" i="48"/>
  <c r="G225" i="48"/>
  <c r="B225" i="48"/>
  <c r="G224" i="48"/>
  <c r="B224" i="48"/>
  <c r="G223" i="48"/>
  <c r="B223" i="48"/>
  <c r="G222" i="48"/>
  <c r="B222" i="48"/>
  <c r="G221" i="48"/>
  <c r="B221" i="48"/>
  <c r="G204" i="48"/>
  <c r="B204" i="48"/>
  <c r="G203" i="48"/>
  <c r="B203" i="48"/>
  <c r="G202" i="48"/>
  <c r="B202" i="48"/>
  <c r="G201" i="48"/>
  <c r="B201" i="48"/>
  <c r="G200" i="48"/>
  <c r="B200" i="48"/>
  <c r="G183" i="48"/>
  <c r="B183" i="48"/>
  <c r="G182" i="48"/>
  <c r="B182" i="48"/>
  <c r="G181" i="48"/>
  <c r="B181" i="48"/>
  <c r="G180" i="48"/>
  <c r="B180" i="48"/>
  <c r="G179" i="48"/>
  <c r="B179" i="48"/>
  <c r="G162" i="48"/>
  <c r="B162" i="48"/>
  <c r="G161" i="48"/>
  <c r="B161" i="48"/>
  <c r="G160" i="48"/>
  <c r="B160" i="48"/>
  <c r="G159" i="48"/>
  <c r="B159" i="48"/>
  <c r="G158" i="48"/>
  <c r="B158" i="48"/>
  <c r="G141" i="48"/>
  <c r="B141" i="48"/>
  <c r="G140" i="48"/>
  <c r="B140" i="48"/>
  <c r="G139" i="48"/>
  <c r="B139" i="48"/>
  <c r="G138" i="48"/>
  <c r="B138" i="48"/>
  <c r="G137" i="48"/>
  <c r="B137" i="48"/>
  <c r="G120" i="48"/>
  <c r="B120" i="48"/>
  <c r="G119" i="48"/>
  <c r="B119" i="48"/>
  <c r="G118" i="48"/>
  <c r="B118" i="48"/>
  <c r="G117" i="48"/>
  <c r="B117" i="48"/>
  <c r="G116" i="48"/>
  <c r="B116" i="48"/>
  <c r="G99" i="48"/>
  <c r="B99" i="48"/>
  <c r="G98" i="48"/>
  <c r="B98" i="48"/>
  <c r="G97" i="48"/>
  <c r="B97" i="48"/>
  <c r="G96" i="48"/>
  <c r="B96" i="48"/>
  <c r="G95" i="48"/>
  <c r="B95" i="48"/>
  <c r="G78" i="48"/>
  <c r="B78" i="48"/>
  <c r="G77" i="48"/>
  <c r="B77" i="48"/>
  <c r="G76" i="48"/>
  <c r="B76" i="48"/>
  <c r="G75" i="48"/>
  <c r="B75" i="48"/>
  <c r="G74" i="48"/>
  <c r="B74" i="48"/>
  <c r="G57" i="48"/>
  <c r="B57" i="48"/>
  <c r="G56" i="48"/>
  <c r="B56" i="48"/>
  <c r="G55" i="48"/>
  <c r="B55" i="48"/>
  <c r="G54" i="48"/>
  <c r="B54" i="48"/>
  <c r="G53" i="48"/>
  <c r="B53" i="48"/>
  <c r="G36" i="48"/>
  <c r="B36" i="48"/>
  <c r="G35" i="48"/>
  <c r="B35" i="48"/>
  <c r="G34" i="48"/>
  <c r="B34" i="48"/>
  <c r="G33" i="48"/>
  <c r="B33" i="48"/>
  <c r="G32" i="48"/>
  <c r="B32" i="48"/>
  <c r="G15" i="48"/>
  <c r="B15" i="48"/>
  <c r="G14" i="48"/>
  <c r="B14" i="48"/>
  <c r="G13" i="48"/>
  <c r="B13" i="48"/>
  <c r="G12" i="48"/>
  <c r="B12" i="48"/>
  <c r="G11" i="48"/>
  <c r="B11" i="48"/>
  <c r="C1050" i="48"/>
  <c r="C1049" i="48"/>
  <c r="C1048" i="48"/>
  <c r="A1044" i="48"/>
  <c r="A1043" i="48"/>
  <c r="A1042" i="48"/>
  <c r="A1041" i="48"/>
  <c r="A1040" i="48"/>
  <c r="A1039" i="48"/>
  <c r="J1034" i="48"/>
  <c r="A1034" i="48"/>
  <c r="C1029" i="48"/>
  <c r="C1028" i="48"/>
  <c r="C1027" i="48"/>
  <c r="A1023" i="48"/>
  <c r="A1022" i="48"/>
  <c r="A1021" i="48"/>
  <c r="A1020" i="48"/>
  <c r="A1019" i="48"/>
  <c r="A1018" i="48"/>
  <c r="J1013" i="48"/>
  <c r="A1013" i="48"/>
  <c r="C1008" i="48"/>
  <c r="C1007" i="48"/>
  <c r="C1006" i="48"/>
  <c r="A1002" i="48"/>
  <c r="A1001" i="48"/>
  <c r="A1000" i="48"/>
  <c r="A999" i="48"/>
  <c r="A998" i="48"/>
  <c r="A997" i="48"/>
  <c r="J992" i="48"/>
  <c r="A992" i="48"/>
  <c r="C987" i="48"/>
  <c r="C986" i="48"/>
  <c r="C985" i="48"/>
  <c r="A981" i="48"/>
  <c r="A980" i="48"/>
  <c r="A979" i="48"/>
  <c r="A978" i="48"/>
  <c r="A977" i="48"/>
  <c r="A976" i="48"/>
  <c r="J971" i="48"/>
  <c r="A971" i="48"/>
  <c r="C966" i="48"/>
  <c r="C965" i="48"/>
  <c r="C964" i="48"/>
  <c r="A960" i="48"/>
  <c r="A959" i="48"/>
  <c r="A958" i="48"/>
  <c r="A957" i="48"/>
  <c r="A956" i="48"/>
  <c r="A955" i="48"/>
  <c r="J950" i="48"/>
  <c r="A950" i="48"/>
  <c r="C945" i="48"/>
  <c r="C944" i="48"/>
  <c r="C943" i="48"/>
  <c r="A939" i="48"/>
  <c r="A938" i="48"/>
  <c r="A937" i="48"/>
  <c r="A936" i="48"/>
  <c r="A935" i="48"/>
  <c r="A934" i="48"/>
  <c r="J929" i="48"/>
  <c r="A929" i="48"/>
  <c r="C924" i="48"/>
  <c r="C923" i="48"/>
  <c r="C922" i="48"/>
  <c r="A918" i="48"/>
  <c r="A917" i="48"/>
  <c r="A916" i="48"/>
  <c r="A915" i="48"/>
  <c r="A914" i="48"/>
  <c r="A913" i="48"/>
  <c r="J908" i="48"/>
  <c r="A908" i="48"/>
  <c r="C903" i="48"/>
  <c r="C902" i="48"/>
  <c r="C901" i="48"/>
  <c r="A897" i="48"/>
  <c r="A896" i="48"/>
  <c r="A895" i="48"/>
  <c r="A894" i="48"/>
  <c r="A893" i="48"/>
  <c r="A892" i="48"/>
  <c r="J887" i="48"/>
  <c r="A887" i="48"/>
  <c r="C882" i="48"/>
  <c r="C881" i="48"/>
  <c r="C880" i="48"/>
  <c r="A876" i="48"/>
  <c r="A875" i="48"/>
  <c r="A874" i="48"/>
  <c r="A873" i="48"/>
  <c r="A872" i="48"/>
  <c r="A871" i="48"/>
  <c r="J866" i="48"/>
  <c r="A866" i="48"/>
  <c r="C861" i="48"/>
  <c r="C860" i="48"/>
  <c r="C859" i="48"/>
  <c r="A855" i="48"/>
  <c r="A854" i="48"/>
  <c r="A853" i="48"/>
  <c r="A852" i="48"/>
  <c r="A851" i="48"/>
  <c r="A850" i="48"/>
  <c r="J845" i="48"/>
  <c r="A845" i="48"/>
  <c r="C840" i="48"/>
  <c r="C839" i="48"/>
  <c r="C838" i="48"/>
  <c r="A834" i="48"/>
  <c r="A833" i="48"/>
  <c r="A832" i="48"/>
  <c r="A831" i="48"/>
  <c r="A830" i="48"/>
  <c r="A829" i="48"/>
  <c r="J824" i="48"/>
  <c r="A824" i="48"/>
  <c r="C819" i="48"/>
  <c r="C818" i="48"/>
  <c r="C817" i="48"/>
  <c r="A813" i="48"/>
  <c r="A812" i="48"/>
  <c r="A811" i="48"/>
  <c r="A810" i="48"/>
  <c r="A809" i="48"/>
  <c r="A808" i="48"/>
  <c r="J803" i="48"/>
  <c r="A803" i="48"/>
  <c r="C798" i="48"/>
  <c r="C797" i="48"/>
  <c r="C796" i="48"/>
  <c r="A792" i="48"/>
  <c r="A791" i="48"/>
  <c r="A790" i="48"/>
  <c r="A789" i="48"/>
  <c r="A788" i="48"/>
  <c r="A787" i="48"/>
  <c r="J782" i="48"/>
  <c r="A782" i="48"/>
  <c r="C777" i="48"/>
  <c r="C776" i="48"/>
  <c r="C775" i="48"/>
  <c r="A771" i="48"/>
  <c r="A770" i="48"/>
  <c r="A769" i="48"/>
  <c r="A768" i="48"/>
  <c r="A767" i="48"/>
  <c r="A766" i="48"/>
  <c r="J761" i="48"/>
  <c r="A761" i="48"/>
  <c r="C756" i="48"/>
  <c r="C755" i="48"/>
  <c r="C754" i="48"/>
  <c r="A750" i="48"/>
  <c r="A749" i="48"/>
  <c r="A748" i="48"/>
  <c r="A747" i="48"/>
  <c r="A746" i="48"/>
  <c r="A745" i="48"/>
  <c r="J740" i="48"/>
  <c r="A740" i="48"/>
  <c r="C735" i="48"/>
  <c r="C734" i="48"/>
  <c r="C733" i="48"/>
  <c r="A729" i="48"/>
  <c r="A728" i="48"/>
  <c r="A727" i="48"/>
  <c r="A726" i="48"/>
  <c r="A725" i="48"/>
  <c r="A724" i="48"/>
  <c r="J719" i="48"/>
  <c r="A719" i="48"/>
  <c r="C714" i="48"/>
  <c r="C713" i="48"/>
  <c r="C712" i="48"/>
  <c r="A708" i="48"/>
  <c r="A707" i="48"/>
  <c r="A706" i="48"/>
  <c r="A705" i="48"/>
  <c r="A704" i="48"/>
  <c r="A703" i="48"/>
  <c r="J698" i="48"/>
  <c r="A698" i="48"/>
  <c r="C693" i="48"/>
  <c r="C692" i="48"/>
  <c r="C691" i="48"/>
  <c r="A687" i="48"/>
  <c r="A686" i="48"/>
  <c r="A685" i="48"/>
  <c r="A684" i="48"/>
  <c r="A683" i="48"/>
  <c r="A682" i="48"/>
  <c r="J677" i="48"/>
  <c r="A677" i="48"/>
  <c r="C672" i="48"/>
  <c r="C671" i="48"/>
  <c r="C670" i="48"/>
  <c r="A666" i="48"/>
  <c r="A665" i="48"/>
  <c r="A664" i="48"/>
  <c r="A663" i="48"/>
  <c r="A662" i="48"/>
  <c r="A661" i="48"/>
  <c r="J656" i="48"/>
  <c r="A656" i="48"/>
  <c r="C651" i="48"/>
  <c r="C650" i="48"/>
  <c r="C649" i="48"/>
  <c r="A645" i="48"/>
  <c r="A644" i="48"/>
  <c r="A643" i="48"/>
  <c r="A642" i="48"/>
  <c r="A641" i="48"/>
  <c r="A640" i="48"/>
  <c r="J635" i="48"/>
  <c r="A635" i="48"/>
  <c r="C630" i="48"/>
  <c r="C629" i="48"/>
  <c r="C628" i="48"/>
  <c r="A624" i="48"/>
  <c r="A623" i="48"/>
  <c r="A622" i="48"/>
  <c r="A621" i="48"/>
  <c r="A620" i="48"/>
  <c r="A619" i="48"/>
  <c r="J614" i="48"/>
  <c r="A614" i="48"/>
  <c r="C609" i="48"/>
  <c r="C608" i="48"/>
  <c r="C607" i="48"/>
  <c r="A603" i="48"/>
  <c r="A602" i="48"/>
  <c r="A601" i="48"/>
  <c r="A600" i="48"/>
  <c r="A599" i="48"/>
  <c r="A598" i="48"/>
  <c r="J593" i="48"/>
  <c r="A593" i="48"/>
  <c r="C588" i="48"/>
  <c r="C587" i="48"/>
  <c r="C586" i="48"/>
  <c r="A582" i="48"/>
  <c r="A581" i="48"/>
  <c r="A580" i="48"/>
  <c r="A579" i="48"/>
  <c r="A578" i="48"/>
  <c r="A577" i="48"/>
  <c r="J572" i="48"/>
  <c r="A572" i="48"/>
  <c r="C567" i="48"/>
  <c r="C566" i="48"/>
  <c r="C565" i="48"/>
  <c r="A561" i="48"/>
  <c r="A560" i="48"/>
  <c r="A559" i="48"/>
  <c r="A558" i="48"/>
  <c r="A557" i="48"/>
  <c r="A556" i="48"/>
  <c r="J551" i="48"/>
  <c r="A551" i="48"/>
  <c r="C546" i="48"/>
  <c r="C545" i="48"/>
  <c r="C544" i="48"/>
  <c r="A540" i="48"/>
  <c r="A539" i="48"/>
  <c r="A538" i="48"/>
  <c r="A537" i="48"/>
  <c r="A536" i="48"/>
  <c r="A535" i="48"/>
  <c r="J530" i="48"/>
  <c r="A530" i="48"/>
  <c r="C525" i="48"/>
  <c r="C524" i="48"/>
  <c r="C523" i="48"/>
  <c r="A519" i="48"/>
  <c r="A518" i="48"/>
  <c r="A517" i="48"/>
  <c r="A516" i="48"/>
  <c r="A515" i="48"/>
  <c r="A514" i="48"/>
  <c r="J509" i="48"/>
  <c r="A509" i="48"/>
  <c r="C504" i="48"/>
  <c r="C503" i="48"/>
  <c r="C502" i="48"/>
  <c r="A498" i="48"/>
  <c r="A497" i="48"/>
  <c r="A496" i="48"/>
  <c r="A495" i="48"/>
  <c r="A494" i="48"/>
  <c r="A493" i="48"/>
  <c r="J488" i="48"/>
  <c r="A488" i="48"/>
  <c r="C483" i="48"/>
  <c r="C482" i="48"/>
  <c r="C481" i="48"/>
  <c r="A477" i="48"/>
  <c r="A476" i="48"/>
  <c r="A475" i="48"/>
  <c r="A474" i="48"/>
  <c r="A473" i="48"/>
  <c r="A472" i="48"/>
  <c r="J467" i="48"/>
  <c r="A467" i="48"/>
  <c r="C462" i="48"/>
  <c r="C461" i="48"/>
  <c r="C460" i="48"/>
  <c r="A456" i="48"/>
  <c r="A455" i="48"/>
  <c r="A454" i="48"/>
  <c r="A453" i="48"/>
  <c r="A452" i="48"/>
  <c r="A451" i="48"/>
  <c r="J446" i="48"/>
  <c r="A446" i="48"/>
  <c r="C441" i="48"/>
  <c r="C440" i="48"/>
  <c r="C439" i="48"/>
  <c r="A435" i="48"/>
  <c r="A434" i="48"/>
  <c r="A433" i="48"/>
  <c r="A432" i="48"/>
  <c r="A431" i="48"/>
  <c r="A430" i="48"/>
  <c r="J425" i="48"/>
  <c r="A425" i="48"/>
  <c r="C420" i="48"/>
  <c r="C419" i="48"/>
  <c r="C418" i="48"/>
  <c r="A414" i="48"/>
  <c r="A413" i="48"/>
  <c r="A412" i="48"/>
  <c r="A411" i="48"/>
  <c r="A410" i="48"/>
  <c r="A409" i="48"/>
  <c r="J404" i="48"/>
  <c r="A404" i="48"/>
  <c r="C399" i="48"/>
  <c r="C398" i="48"/>
  <c r="C397" i="48"/>
  <c r="A393" i="48"/>
  <c r="A392" i="48"/>
  <c r="A391" i="48"/>
  <c r="A390" i="48"/>
  <c r="A389" i="48"/>
  <c r="A388" i="48"/>
  <c r="J383" i="48"/>
  <c r="A383" i="48"/>
  <c r="C378" i="48"/>
  <c r="C377" i="48"/>
  <c r="C376" i="48"/>
  <c r="A372" i="48"/>
  <c r="A371" i="48"/>
  <c r="A370" i="48"/>
  <c r="A369" i="48"/>
  <c r="A368" i="48"/>
  <c r="A367" i="48"/>
  <c r="J362" i="48"/>
  <c r="A362" i="48"/>
  <c r="C357" i="48"/>
  <c r="C356" i="48"/>
  <c r="C355" i="48"/>
  <c r="A351" i="48"/>
  <c r="A350" i="48"/>
  <c r="A349" i="48"/>
  <c r="A348" i="48"/>
  <c r="A347" i="48"/>
  <c r="A346" i="48"/>
  <c r="J341" i="48"/>
  <c r="A341" i="48"/>
  <c r="C336" i="48"/>
  <c r="C335" i="48"/>
  <c r="C334" i="48"/>
  <c r="A330" i="48"/>
  <c r="A329" i="48"/>
  <c r="A328" i="48"/>
  <c r="A327" i="48"/>
  <c r="A326" i="48"/>
  <c r="A325" i="48"/>
  <c r="J320" i="48"/>
  <c r="A320" i="48"/>
  <c r="C315" i="48"/>
  <c r="C314" i="48"/>
  <c r="C313" i="48"/>
  <c r="A309" i="48"/>
  <c r="A308" i="48"/>
  <c r="A307" i="48"/>
  <c r="A306" i="48"/>
  <c r="A305" i="48"/>
  <c r="A304" i="48"/>
  <c r="J299" i="48"/>
  <c r="A299" i="48"/>
  <c r="C294" i="48"/>
  <c r="C293" i="48"/>
  <c r="C292" i="48"/>
  <c r="A288" i="48"/>
  <c r="A287" i="48"/>
  <c r="A286" i="48"/>
  <c r="A285" i="48"/>
  <c r="A284" i="48"/>
  <c r="A283" i="48"/>
  <c r="J278" i="48"/>
  <c r="A278" i="48"/>
  <c r="C273" i="48"/>
  <c r="C272" i="48"/>
  <c r="C271" i="48"/>
  <c r="A267" i="48"/>
  <c r="A266" i="48"/>
  <c r="A265" i="48"/>
  <c r="A264" i="48"/>
  <c r="A263" i="48"/>
  <c r="A262" i="48"/>
  <c r="J257" i="48"/>
  <c r="A257" i="48"/>
  <c r="C252" i="48"/>
  <c r="C251" i="48"/>
  <c r="C250" i="48"/>
  <c r="A246" i="48"/>
  <c r="A245" i="48"/>
  <c r="A244" i="48"/>
  <c r="A243" i="48"/>
  <c r="A242" i="48"/>
  <c r="A241" i="48"/>
  <c r="J236" i="48"/>
  <c r="A236" i="48"/>
  <c r="C231" i="48"/>
  <c r="C230" i="48"/>
  <c r="C229" i="48"/>
  <c r="A225" i="48"/>
  <c r="A224" i="48"/>
  <c r="A223" i="48"/>
  <c r="A222" i="48"/>
  <c r="A221" i="48"/>
  <c r="A220" i="48"/>
  <c r="J215" i="48"/>
  <c r="A215" i="48"/>
  <c r="C210" i="48"/>
  <c r="C209" i="48"/>
  <c r="C208" i="48"/>
  <c r="A204" i="48"/>
  <c r="A203" i="48"/>
  <c r="A202" i="48"/>
  <c r="A201" i="48"/>
  <c r="A200" i="48"/>
  <c r="A199" i="48"/>
  <c r="J194" i="48"/>
  <c r="A194" i="48"/>
  <c r="C189" i="48"/>
  <c r="C188" i="48"/>
  <c r="C187" i="48"/>
  <c r="A183" i="48"/>
  <c r="A182" i="48"/>
  <c r="A181" i="48"/>
  <c r="A180" i="48"/>
  <c r="A179" i="48"/>
  <c r="A178" i="48"/>
  <c r="J173" i="48"/>
  <c r="A173" i="48"/>
  <c r="C168" i="48"/>
  <c r="C167" i="48"/>
  <c r="C166" i="48"/>
  <c r="A162" i="48"/>
  <c r="A161" i="48"/>
  <c r="A160" i="48"/>
  <c r="A159" i="48"/>
  <c r="A158" i="48"/>
  <c r="A157" i="48"/>
  <c r="J152" i="48"/>
  <c r="A152" i="48"/>
  <c r="C147" i="48"/>
  <c r="C146" i="48"/>
  <c r="C145" i="48"/>
  <c r="A141" i="48"/>
  <c r="A140" i="48"/>
  <c r="A139" i="48"/>
  <c r="A138" i="48"/>
  <c r="A137" i="48"/>
  <c r="A136" i="48"/>
  <c r="J131" i="48"/>
  <c r="A131" i="48"/>
  <c r="C126" i="48"/>
  <c r="C125" i="48"/>
  <c r="C124" i="48"/>
  <c r="A120" i="48"/>
  <c r="A119" i="48"/>
  <c r="A118" i="48"/>
  <c r="A117" i="48"/>
  <c r="A116" i="48"/>
  <c r="A115" i="48"/>
  <c r="J110" i="48"/>
  <c r="A110" i="48"/>
  <c r="C105" i="48"/>
  <c r="C104" i="48"/>
  <c r="C103" i="48"/>
  <c r="A99" i="48"/>
  <c r="A98" i="48"/>
  <c r="A97" i="48"/>
  <c r="A96" i="48"/>
  <c r="A95" i="48"/>
  <c r="A94" i="48"/>
  <c r="J89" i="48"/>
  <c r="A89" i="48"/>
  <c r="C84" i="48"/>
  <c r="C83" i="48"/>
  <c r="C82" i="48"/>
  <c r="A78" i="48"/>
  <c r="A77" i="48"/>
  <c r="A76" i="48"/>
  <c r="A75" i="48"/>
  <c r="A74" i="48"/>
  <c r="A73" i="48"/>
  <c r="J68" i="48"/>
  <c r="A68" i="48"/>
  <c r="C63" i="48"/>
  <c r="C62" i="48"/>
  <c r="C61" i="48"/>
  <c r="A57" i="48"/>
  <c r="A56" i="48"/>
  <c r="A55" i="48"/>
  <c r="A54" i="48"/>
  <c r="A53" i="48"/>
  <c r="A52" i="48"/>
  <c r="J47" i="48"/>
  <c r="A47" i="48"/>
  <c r="C42" i="48"/>
  <c r="C41" i="48"/>
  <c r="C40" i="48"/>
  <c r="A36" i="48"/>
  <c r="A35" i="48"/>
  <c r="A34" i="48"/>
  <c r="A33" i="48"/>
  <c r="A32" i="48"/>
  <c r="A31" i="48"/>
  <c r="J26" i="48"/>
  <c r="A26" i="48"/>
  <c r="C21" i="48"/>
  <c r="C20" i="48"/>
  <c r="C19" i="48"/>
  <c r="A15" i="48"/>
  <c r="A14" i="48"/>
  <c r="A13" i="48"/>
  <c r="A12" i="48"/>
  <c r="A11" i="48"/>
  <c r="A10" i="48"/>
  <c r="J5" i="48"/>
  <c r="A5" i="48"/>
  <c r="AC2" i="48"/>
  <c r="G120" i="47"/>
  <c r="B120" i="47"/>
  <c r="G119" i="47"/>
  <c r="B119" i="47"/>
  <c r="G118" i="47"/>
  <c r="B118" i="47"/>
  <c r="G99" i="47"/>
  <c r="B99" i="47"/>
  <c r="G98" i="47"/>
  <c r="B98" i="47"/>
  <c r="G97" i="47"/>
  <c r="B97" i="47"/>
  <c r="G78" i="47"/>
  <c r="B78" i="47"/>
  <c r="G77" i="47"/>
  <c r="B77" i="47"/>
  <c r="G76" i="47"/>
  <c r="B76" i="47"/>
  <c r="G57" i="47"/>
  <c r="B57" i="47"/>
  <c r="G56" i="47"/>
  <c r="B56" i="47"/>
  <c r="G55" i="47"/>
  <c r="B55" i="47"/>
  <c r="G36" i="47"/>
  <c r="B36" i="47"/>
  <c r="G35" i="47"/>
  <c r="B35" i="47"/>
  <c r="G34" i="47"/>
  <c r="B34" i="47"/>
  <c r="G15" i="47"/>
  <c r="B15" i="47"/>
  <c r="G14" i="47"/>
  <c r="B14" i="47"/>
  <c r="G13" i="47"/>
  <c r="B13" i="47"/>
  <c r="C126" i="47"/>
  <c r="C125" i="47"/>
  <c r="C124" i="47"/>
  <c r="A120" i="47"/>
  <c r="A119" i="47"/>
  <c r="A118" i="47"/>
  <c r="A117" i="47"/>
  <c r="A116" i="47"/>
  <c r="A115" i="47"/>
  <c r="J110" i="47"/>
  <c r="A110" i="47"/>
  <c r="C105" i="47"/>
  <c r="C104" i="47"/>
  <c r="C103" i="47"/>
  <c r="A99" i="47"/>
  <c r="A98" i="47"/>
  <c r="A97" i="47"/>
  <c r="A96" i="47"/>
  <c r="A95" i="47"/>
  <c r="A94" i="47"/>
  <c r="J89" i="47"/>
  <c r="A89" i="47"/>
  <c r="C84" i="47"/>
  <c r="C83" i="47"/>
  <c r="C82" i="47"/>
  <c r="A78" i="47"/>
  <c r="A77" i="47"/>
  <c r="A76" i="47"/>
  <c r="A75" i="47"/>
  <c r="A74" i="47"/>
  <c r="A73" i="47"/>
  <c r="J68" i="47"/>
  <c r="A68" i="47"/>
  <c r="C63" i="47"/>
  <c r="C62" i="47"/>
  <c r="C61" i="47"/>
  <c r="A57" i="47"/>
  <c r="A56" i="47"/>
  <c r="A55" i="47"/>
  <c r="A54" i="47"/>
  <c r="A53" i="47"/>
  <c r="A52" i="47"/>
  <c r="J47" i="47"/>
  <c r="A47" i="47"/>
  <c r="C42" i="47"/>
  <c r="C41" i="47"/>
  <c r="C40" i="47"/>
  <c r="A36" i="47"/>
  <c r="A35" i="47"/>
  <c r="A34" i="47"/>
  <c r="A33" i="47"/>
  <c r="A32" i="47"/>
  <c r="A31" i="47"/>
  <c r="J26" i="47"/>
  <c r="A26" i="47"/>
  <c r="C21" i="47"/>
  <c r="C20" i="47"/>
  <c r="C19" i="47"/>
  <c r="A15" i="47"/>
  <c r="A14" i="47"/>
  <c r="A13" i="47"/>
  <c r="A12" i="47"/>
  <c r="A11" i="47"/>
  <c r="A10" i="47"/>
  <c r="J5" i="47"/>
  <c r="A5" i="47"/>
  <c r="M3" i="28"/>
  <c r="M4" i="28"/>
  <c r="M5" i="28"/>
  <c r="M6" i="28"/>
  <c r="M7" i="28"/>
  <c r="M9" i="22"/>
  <c r="I9" i="22" s="1"/>
  <c r="N9" i="22"/>
  <c r="O9" i="22"/>
  <c r="M10" i="22"/>
  <c r="I10" i="22" s="1"/>
  <c r="N10" i="22"/>
  <c r="O10" i="22"/>
  <c r="M11" i="22"/>
  <c r="I11" i="22" s="1"/>
  <c r="N11" i="22"/>
  <c r="O11" i="22"/>
  <c r="M12" i="22"/>
  <c r="I12" i="22" s="1"/>
  <c r="N12" i="22"/>
  <c r="O12" i="22"/>
  <c r="M13" i="22"/>
  <c r="I13" i="22" s="1"/>
  <c r="N13" i="22"/>
  <c r="O13" i="22"/>
  <c r="M14" i="22"/>
  <c r="I14" i="22" s="1"/>
  <c r="N14" i="22"/>
  <c r="O14" i="22"/>
  <c r="M15" i="22"/>
  <c r="I15" i="22" s="1"/>
  <c r="N15" i="22"/>
  <c r="O15" i="22"/>
  <c r="M16" i="22"/>
  <c r="I16" i="22" s="1"/>
  <c r="N16" i="22"/>
  <c r="O16" i="22"/>
  <c r="M17" i="22"/>
  <c r="I17" i="22" s="1"/>
  <c r="N17" i="22"/>
  <c r="O17" i="22"/>
  <c r="M18" i="22"/>
  <c r="I18" i="22" s="1"/>
  <c r="N18" i="22"/>
  <c r="O18" i="22"/>
  <c r="M19" i="22"/>
  <c r="I19" i="22" s="1"/>
  <c r="N19" i="22"/>
  <c r="O19" i="22"/>
  <c r="M20" i="22"/>
  <c r="I20" i="22" s="1"/>
  <c r="N20" i="22"/>
  <c r="O20" i="22"/>
  <c r="M21" i="22"/>
  <c r="I21" i="22" s="1"/>
  <c r="N21" i="22"/>
  <c r="O21" i="22"/>
  <c r="M22" i="22"/>
  <c r="I22" i="22" s="1"/>
  <c r="N22" i="22"/>
  <c r="O22" i="22"/>
  <c r="M23" i="22"/>
  <c r="I23" i="22" s="1"/>
  <c r="N23" i="22"/>
  <c r="O23" i="22"/>
  <c r="M24" i="22"/>
  <c r="I24" i="22" s="1"/>
  <c r="N24" i="22"/>
  <c r="O24" i="22"/>
  <c r="M25" i="22"/>
  <c r="I25" i="22" s="1"/>
  <c r="N25" i="22"/>
  <c r="O25" i="22"/>
  <c r="M26" i="22"/>
  <c r="I26" i="22" s="1"/>
  <c r="N26" i="22"/>
  <c r="O26" i="22"/>
  <c r="M27" i="22"/>
  <c r="I27" i="22" s="1"/>
  <c r="N27" i="22"/>
  <c r="O27" i="22"/>
  <c r="M28" i="22"/>
  <c r="I28" i="22" s="1"/>
  <c r="N28" i="22"/>
  <c r="O28" i="22"/>
  <c r="M29" i="22"/>
  <c r="I29" i="22" s="1"/>
  <c r="N29" i="22"/>
  <c r="O29" i="22"/>
  <c r="M30" i="22"/>
  <c r="I30" i="22" s="1"/>
  <c r="N30" i="22"/>
  <c r="O30" i="22"/>
  <c r="M31" i="22"/>
  <c r="I31" i="22" s="1"/>
  <c r="N31" i="22"/>
  <c r="O31" i="22"/>
  <c r="M32" i="22"/>
  <c r="I32" i="22" s="1"/>
  <c r="N32" i="22"/>
  <c r="O32" i="22"/>
  <c r="M33" i="22"/>
  <c r="I33" i="22" s="1"/>
  <c r="N33" i="22"/>
  <c r="O33" i="22"/>
  <c r="M34" i="22"/>
  <c r="I34" i="22" s="1"/>
  <c r="N34" i="22"/>
  <c r="O34" i="22"/>
  <c r="M35" i="22"/>
  <c r="I35" i="22" s="1"/>
  <c r="N35" i="22"/>
  <c r="O35" i="22"/>
  <c r="M36" i="22"/>
  <c r="I36" i="22" s="1"/>
  <c r="N36" i="22"/>
  <c r="O36" i="22"/>
  <c r="M37" i="22"/>
  <c r="I37" i="22" s="1"/>
  <c r="N37" i="22"/>
  <c r="O37" i="22"/>
  <c r="M38" i="22"/>
  <c r="I38" i="22" s="1"/>
  <c r="N38" i="22"/>
  <c r="O38" i="22"/>
  <c r="M39" i="22"/>
  <c r="I39" i="22" s="1"/>
  <c r="N39" i="22"/>
  <c r="O39" i="22"/>
  <c r="M40" i="22"/>
  <c r="I40" i="22" s="1"/>
  <c r="N40" i="22"/>
  <c r="O40" i="22"/>
  <c r="M41" i="22"/>
  <c r="I41" i="22" s="1"/>
  <c r="N41" i="22"/>
  <c r="O41" i="22"/>
  <c r="M42" i="22"/>
  <c r="I42" i="22" s="1"/>
  <c r="N42" i="22"/>
  <c r="O42" i="22"/>
  <c r="M43" i="22"/>
  <c r="I43" i="22" s="1"/>
  <c r="N43" i="22"/>
  <c r="O43" i="22"/>
  <c r="M44" i="22"/>
  <c r="I44" i="22" s="1"/>
  <c r="N44" i="22"/>
  <c r="O44" i="22"/>
  <c r="M45" i="22"/>
  <c r="I45" i="22" s="1"/>
  <c r="N45" i="22"/>
  <c r="O45" i="22"/>
  <c r="M46" i="22"/>
  <c r="I46" i="22" s="1"/>
  <c r="N46" i="22"/>
  <c r="O46" i="22"/>
  <c r="M47" i="22"/>
  <c r="I47" i="22" s="1"/>
  <c r="N47" i="22"/>
  <c r="O47" i="22"/>
  <c r="M48" i="22"/>
  <c r="I48" i="22" s="1"/>
  <c r="N48" i="22"/>
  <c r="O48" i="22"/>
  <c r="M49" i="22"/>
  <c r="I49" i="22" s="1"/>
  <c r="N49" i="22"/>
  <c r="O49" i="22"/>
  <c r="M50" i="22"/>
  <c r="I50" i="22" s="1"/>
  <c r="N50" i="22"/>
  <c r="O50" i="22"/>
  <c r="M51" i="22"/>
  <c r="I51" i="22" s="1"/>
  <c r="N51" i="22"/>
  <c r="O51" i="22"/>
  <c r="M52" i="22"/>
  <c r="I52" i="22" s="1"/>
  <c r="N52" i="22"/>
  <c r="O52" i="22"/>
  <c r="M53" i="22"/>
  <c r="I53" i="22" s="1"/>
  <c r="N53" i="22"/>
  <c r="O53" i="22"/>
  <c r="M54" i="22"/>
  <c r="I54" i="22" s="1"/>
  <c r="N54" i="22"/>
  <c r="O54" i="22"/>
  <c r="M55" i="22"/>
  <c r="I55" i="22" s="1"/>
  <c r="N55" i="22"/>
  <c r="O55" i="22"/>
  <c r="M56" i="22"/>
  <c r="I56" i="22" s="1"/>
  <c r="N56" i="22"/>
  <c r="O56" i="22"/>
  <c r="M57" i="22"/>
  <c r="I57" i="22" s="1"/>
  <c r="N57" i="22"/>
  <c r="O57" i="22"/>
  <c r="M58" i="22"/>
  <c r="I58" i="22" s="1"/>
  <c r="N58" i="22"/>
  <c r="O58" i="22"/>
  <c r="E9" i="22"/>
  <c r="A9" i="22" s="1"/>
  <c r="F9" i="22"/>
  <c r="G9" i="22"/>
  <c r="E10" i="22"/>
  <c r="A10" i="22" s="1"/>
  <c r="F10" i="22"/>
  <c r="G10" i="22"/>
  <c r="E11" i="22"/>
  <c r="A11" i="22" s="1"/>
  <c r="F11" i="22"/>
  <c r="G11" i="22"/>
  <c r="E12" i="22"/>
  <c r="A12" i="22" s="1"/>
  <c r="F12" i="22"/>
  <c r="G12" i="22"/>
  <c r="E13" i="22"/>
  <c r="A13" i="22" s="1"/>
  <c r="F13" i="22"/>
  <c r="G13" i="22"/>
  <c r="E14" i="22"/>
  <c r="A14" i="22" s="1"/>
  <c r="F14" i="22"/>
  <c r="G14" i="22"/>
  <c r="E15" i="22"/>
  <c r="A15" i="22" s="1"/>
  <c r="F15" i="22"/>
  <c r="G15" i="22"/>
  <c r="E16" i="22"/>
  <c r="A16" i="22" s="1"/>
  <c r="F16" i="22"/>
  <c r="G16" i="22"/>
  <c r="E17" i="22"/>
  <c r="A17" i="22" s="1"/>
  <c r="F17" i="22"/>
  <c r="G17" i="22"/>
  <c r="E18" i="22"/>
  <c r="A18" i="22" s="1"/>
  <c r="F18" i="22"/>
  <c r="G18" i="22"/>
  <c r="E19" i="22"/>
  <c r="A19" i="22" s="1"/>
  <c r="F19" i="22"/>
  <c r="G19" i="22"/>
  <c r="E20" i="22"/>
  <c r="A20" i="22" s="1"/>
  <c r="F20" i="22"/>
  <c r="G20" i="22"/>
  <c r="E21" i="22"/>
  <c r="A21" i="22" s="1"/>
  <c r="F21" i="22"/>
  <c r="G21" i="22"/>
  <c r="E22" i="22"/>
  <c r="A22" i="22" s="1"/>
  <c r="F22" i="22"/>
  <c r="G22" i="22"/>
  <c r="E23" i="22"/>
  <c r="A23" i="22" s="1"/>
  <c r="F23" i="22"/>
  <c r="G23" i="22"/>
  <c r="E24" i="22"/>
  <c r="A24" i="22" s="1"/>
  <c r="F24" i="22"/>
  <c r="G24" i="22"/>
  <c r="E25" i="22"/>
  <c r="A25" i="22" s="1"/>
  <c r="F25" i="22"/>
  <c r="G25" i="22"/>
  <c r="E26" i="22"/>
  <c r="A26" i="22" s="1"/>
  <c r="F26" i="22"/>
  <c r="G26" i="22"/>
  <c r="E27" i="22"/>
  <c r="A27" i="22" s="1"/>
  <c r="F27" i="22"/>
  <c r="G27" i="22"/>
  <c r="E28" i="22"/>
  <c r="A28" i="22" s="1"/>
  <c r="F28" i="22"/>
  <c r="G28" i="22"/>
  <c r="E29" i="22"/>
  <c r="A29" i="22" s="1"/>
  <c r="F29" i="22"/>
  <c r="G29" i="22"/>
  <c r="E30" i="22"/>
  <c r="A30" i="22" s="1"/>
  <c r="F30" i="22"/>
  <c r="G30" i="22"/>
  <c r="E31" i="22"/>
  <c r="A31" i="22" s="1"/>
  <c r="F31" i="22"/>
  <c r="G31" i="22"/>
  <c r="E32" i="22"/>
  <c r="A32" i="22" s="1"/>
  <c r="F32" i="22"/>
  <c r="G32" i="22"/>
  <c r="E33" i="22"/>
  <c r="A33" i="22" s="1"/>
  <c r="F33" i="22"/>
  <c r="G33" i="22"/>
  <c r="E34" i="22"/>
  <c r="A34" i="22" s="1"/>
  <c r="F34" i="22"/>
  <c r="G34" i="22"/>
  <c r="E35" i="22"/>
  <c r="A35" i="22" s="1"/>
  <c r="F35" i="22"/>
  <c r="G35" i="22"/>
  <c r="E36" i="22"/>
  <c r="A36" i="22" s="1"/>
  <c r="F36" i="22"/>
  <c r="G36" i="22"/>
  <c r="E37" i="22"/>
  <c r="A37" i="22" s="1"/>
  <c r="F37" i="22"/>
  <c r="G37" i="22"/>
  <c r="E38" i="22"/>
  <c r="A38" i="22" s="1"/>
  <c r="F38" i="22"/>
  <c r="G38" i="22"/>
  <c r="E39" i="22"/>
  <c r="A39" i="22" s="1"/>
  <c r="F39" i="22"/>
  <c r="G39" i="22"/>
  <c r="E40" i="22"/>
  <c r="A40" i="22" s="1"/>
  <c r="F40" i="22"/>
  <c r="G40" i="22"/>
  <c r="E41" i="22"/>
  <c r="A41" i="22" s="1"/>
  <c r="F41" i="22"/>
  <c r="G41" i="22"/>
  <c r="E42" i="22"/>
  <c r="A42" i="22" s="1"/>
  <c r="F42" i="22"/>
  <c r="G42" i="22"/>
  <c r="E43" i="22"/>
  <c r="A43" i="22" s="1"/>
  <c r="F43" i="22"/>
  <c r="G43" i="22"/>
  <c r="E44" i="22"/>
  <c r="A44" i="22" s="1"/>
  <c r="F44" i="22"/>
  <c r="G44" i="22"/>
  <c r="E45" i="22"/>
  <c r="A45" i="22" s="1"/>
  <c r="F45" i="22"/>
  <c r="G45" i="22"/>
  <c r="E46" i="22"/>
  <c r="A46" i="22" s="1"/>
  <c r="F46" i="22"/>
  <c r="G46" i="22"/>
  <c r="E47" i="22"/>
  <c r="A47" i="22" s="1"/>
  <c r="F47" i="22"/>
  <c r="G47" i="22"/>
  <c r="E48" i="22"/>
  <c r="A48" i="22" s="1"/>
  <c r="F48" i="22"/>
  <c r="G48" i="22"/>
  <c r="E49" i="22"/>
  <c r="A49" i="22" s="1"/>
  <c r="F49" i="22"/>
  <c r="G49" i="22"/>
  <c r="E50" i="22"/>
  <c r="A50" i="22" s="1"/>
  <c r="F50" i="22"/>
  <c r="G50" i="22"/>
  <c r="E51" i="22"/>
  <c r="A51" i="22" s="1"/>
  <c r="F51" i="22"/>
  <c r="G51" i="22"/>
  <c r="E52" i="22"/>
  <c r="A52" i="22" s="1"/>
  <c r="F52" i="22"/>
  <c r="G52" i="22"/>
  <c r="E53" i="22"/>
  <c r="A53" i="22" s="1"/>
  <c r="F53" i="22"/>
  <c r="G53" i="22"/>
  <c r="E54" i="22"/>
  <c r="A54" i="22" s="1"/>
  <c r="F54" i="22"/>
  <c r="G54" i="22"/>
  <c r="E55" i="22"/>
  <c r="A55" i="22" s="1"/>
  <c r="F55" i="22"/>
  <c r="G55" i="22"/>
  <c r="E56" i="22"/>
  <c r="A56" i="22" s="1"/>
  <c r="F56" i="22"/>
  <c r="G56" i="22"/>
  <c r="E57" i="22"/>
  <c r="A57" i="22" s="1"/>
  <c r="F57" i="22"/>
  <c r="G57" i="22"/>
  <c r="E58" i="22"/>
  <c r="A58" i="22" s="1"/>
  <c r="F58" i="22"/>
  <c r="G58" i="22"/>
  <c r="M3" i="25"/>
  <c r="J3" i="25" s="1"/>
  <c r="N3" i="25"/>
  <c r="O3" i="25"/>
  <c r="M4" i="25"/>
  <c r="J4" i="25" s="1"/>
  <c r="N4" i="25"/>
  <c r="O4" i="25"/>
  <c r="M5" i="25"/>
  <c r="J5" i="25" s="1"/>
  <c r="N5" i="25"/>
  <c r="O5" i="25"/>
  <c r="M6" i="25"/>
  <c r="J6" i="25" s="1"/>
  <c r="N6" i="25"/>
  <c r="O6" i="25"/>
  <c r="M7" i="25"/>
  <c r="J7" i="25" s="1"/>
  <c r="N7" i="25"/>
  <c r="O7" i="25"/>
  <c r="M8" i="25"/>
  <c r="J8" i="25" s="1"/>
  <c r="N8" i="25"/>
  <c r="O8" i="25"/>
  <c r="M9" i="25"/>
  <c r="J9" i="25" s="1"/>
  <c r="N9" i="25"/>
  <c r="O9" i="25"/>
  <c r="M10" i="25"/>
  <c r="I10" i="25" s="1"/>
  <c r="N10" i="25"/>
  <c r="O10" i="25"/>
  <c r="M11" i="25"/>
  <c r="I11" i="25" s="1"/>
  <c r="N11" i="25"/>
  <c r="O11" i="25"/>
  <c r="M12" i="25"/>
  <c r="I12" i="25" s="1"/>
  <c r="N12" i="25"/>
  <c r="O12" i="25"/>
  <c r="M13" i="25"/>
  <c r="I13" i="25" s="1"/>
  <c r="N13" i="25"/>
  <c r="O13" i="25"/>
  <c r="M14" i="25"/>
  <c r="I14" i="25" s="1"/>
  <c r="N14" i="25"/>
  <c r="O14" i="25"/>
  <c r="M15" i="25"/>
  <c r="I15" i="25" s="1"/>
  <c r="N15" i="25"/>
  <c r="O15" i="25"/>
  <c r="M16" i="25"/>
  <c r="I16" i="25" s="1"/>
  <c r="N16" i="25"/>
  <c r="O16" i="25"/>
  <c r="M17" i="25"/>
  <c r="I17" i="25" s="1"/>
  <c r="N17" i="25"/>
  <c r="O17" i="25"/>
  <c r="M18" i="25"/>
  <c r="I18" i="25" s="1"/>
  <c r="N18" i="25"/>
  <c r="O18" i="25"/>
  <c r="M19" i="25"/>
  <c r="N19" i="25"/>
  <c r="O19" i="25"/>
  <c r="M20" i="25"/>
  <c r="I20" i="25" s="1"/>
  <c r="N20" i="25"/>
  <c r="O20" i="25"/>
  <c r="M21" i="25"/>
  <c r="I21" i="25" s="1"/>
  <c r="N21" i="25"/>
  <c r="O21" i="25"/>
  <c r="M22" i="25"/>
  <c r="I22" i="25" s="1"/>
  <c r="N22" i="25"/>
  <c r="O22" i="25"/>
  <c r="M23" i="25"/>
  <c r="I23" i="25" s="1"/>
  <c r="N23" i="25"/>
  <c r="O23" i="25"/>
  <c r="M24" i="25"/>
  <c r="I24" i="25" s="1"/>
  <c r="N24" i="25"/>
  <c r="O24" i="25"/>
  <c r="M25" i="25"/>
  <c r="I25" i="25" s="1"/>
  <c r="N25" i="25"/>
  <c r="O25" i="25"/>
  <c r="M26" i="25"/>
  <c r="I26" i="25" s="1"/>
  <c r="N26" i="25"/>
  <c r="O26" i="25"/>
  <c r="M27" i="25"/>
  <c r="I27" i="25" s="1"/>
  <c r="N27" i="25"/>
  <c r="O27" i="25"/>
  <c r="M28" i="25"/>
  <c r="I28" i="25" s="1"/>
  <c r="N28" i="25"/>
  <c r="O28" i="25"/>
  <c r="M29" i="25"/>
  <c r="I29" i="25" s="1"/>
  <c r="N29" i="25"/>
  <c r="O29" i="25"/>
  <c r="M30" i="25"/>
  <c r="I30" i="25" s="1"/>
  <c r="N30" i="25"/>
  <c r="O30" i="25"/>
  <c r="M31" i="25"/>
  <c r="I31" i="25" s="1"/>
  <c r="N31" i="25"/>
  <c r="O31" i="25"/>
  <c r="M32" i="25"/>
  <c r="I32" i="25" s="1"/>
  <c r="N32" i="25"/>
  <c r="O32" i="25"/>
  <c r="M33" i="25"/>
  <c r="I33" i="25" s="1"/>
  <c r="N33" i="25"/>
  <c r="O33" i="25"/>
  <c r="M34" i="25"/>
  <c r="I34" i="25" s="1"/>
  <c r="N34" i="25"/>
  <c r="O34" i="25"/>
  <c r="M35" i="25"/>
  <c r="I35" i="25" s="1"/>
  <c r="N35" i="25"/>
  <c r="O35" i="25"/>
  <c r="M36" i="25"/>
  <c r="I36" i="25" s="1"/>
  <c r="N36" i="25"/>
  <c r="O36" i="25"/>
  <c r="M37" i="25"/>
  <c r="I37" i="25" s="1"/>
  <c r="N37" i="25"/>
  <c r="O37" i="25"/>
  <c r="M38" i="25"/>
  <c r="I38" i="25" s="1"/>
  <c r="N38" i="25"/>
  <c r="O38" i="25"/>
  <c r="M39" i="25"/>
  <c r="I39" i="25" s="1"/>
  <c r="N39" i="25"/>
  <c r="O39" i="25"/>
  <c r="M40" i="25"/>
  <c r="I40" i="25" s="1"/>
  <c r="N40" i="25"/>
  <c r="O40" i="25"/>
  <c r="M41" i="25"/>
  <c r="I41" i="25" s="1"/>
  <c r="N41" i="25"/>
  <c r="O41" i="25"/>
  <c r="M42" i="25"/>
  <c r="I42" i="25" s="1"/>
  <c r="N42" i="25"/>
  <c r="O42" i="25"/>
  <c r="M43" i="25"/>
  <c r="I43" i="25" s="1"/>
  <c r="N43" i="25"/>
  <c r="O43" i="25"/>
  <c r="M44" i="25"/>
  <c r="I44" i="25" s="1"/>
  <c r="N44" i="25"/>
  <c r="O44" i="25"/>
  <c r="M45" i="25"/>
  <c r="I45" i="25" s="1"/>
  <c r="N45" i="25"/>
  <c r="O45" i="25"/>
  <c r="M46" i="25"/>
  <c r="I46" i="25" s="1"/>
  <c r="N46" i="25"/>
  <c r="O46" i="25"/>
  <c r="M47" i="25"/>
  <c r="I47" i="25" s="1"/>
  <c r="N47" i="25"/>
  <c r="O47" i="25"/>
  <c r="M48" i="25"/>
  <c r="I48" i="25" s="1"/>
  <c r="N48" i="25"/>
  <c r="O48" i="25"/>
  <c r="M49" i="25"/>
  <c r="I49" i="25" s="1"/>
  <c r="N49" i="25"/>
  <c r="O49" i="25"/>
  <c r="M50" i="25"/>
  <c r="I50" i="25" s="1"/>
  <c r="N50" i="25"/>
  <c r="O50" i="25"/>
  <c r="M51" i="25"/>
  <c r="I51" i="25" s="1"/>
  <c r="N51" i="25"/>
  <c r="O51" i="25"/>
  <c r="M52" i="25"/>
  <c r="I52" i="25" s="1"/>
  <c r="N52" i="25"/>
  <c r="O52" i="25"/>
  <c r="M53" i="25"/>
  <c r="I53" i="25" s="1"/>
  <c r="N53" i="25"/>
  <c r="O53" i="25"/>
  <c r="M54" i="25"/>
  <c r="I54" i="25" s="1"/>
  <c r="N54" i="25"/>
  <c r="O54" i="25"/>
  <c r="M55" i="25"/>
  <c r="I55" i="25" s="1"/>
  <c r="N55" i="25"/>
  <c r="O55" i="25"/>
  <c r="M56" i="25"/>
  <c r="I56" i="25" s="1"/>
  <c r="N56" i="25"/>
  <c r="O56" i="25"/>
  <c r="M57" i="25"/>
  <c r="I57" i="25" s="1"/>
  <c r="N57" i="25"/>
  <c r="O57" i="25"/>
  <c r="M58" i="25"/>
  <c r="I58" i="25" s="1"/>
  <c r="N58" i="25"/>
  <c r="O58" i="25"/>
  <c r="E14" i="25"/>
  <c r="A14" i="25" s="1"/>
  <c r="F14" i="25"/>
  <c r="G14" i="25"/>
  <c r="E15" i="25"/>
  <c r="A15" i="25" s="1"/>
  <c r="F15" i="25"/>
  <c r="G15" i="25"/>
  <c r="E16" i="25"/>
  <c r="A16" i="25" s="1"/>
  <c r="F16" i="25"/>
  <c r="G16" i="25"/>
  <c r="E17" i="25"/>
  <c r="A17" i="25" s="1"/>
  <c r="F17" i="25"/>
  <c r="G17" i="25"/>
  <c r="E18" i="25"/>
  <c r="A18" i="25" s="1"/>
  <c r="F18" i="25"/>
  <c r="G18" i="25"/>
  <c r="E19" i="25"/>
  <c r="A19" i="25" s="1"/>
  <c r="F19" i="25"/>
  <c r="G19" i="25"/>
  <c r="E20" i="25"/>
  <c r="A20" i="25" s="1"/>
  <c r="F20" i="25"/>
  <c r="G20" i="25"/>
  <c r="E21" i="25"/>
  <c r="A21" i="25" s="1"/>
  <c r="F21" i="25"/>
  <c r="G21" i="25"/>
  <c r="E22" i="25"/>
  <c r="A22" i="25" s="1"/>
  <c r="F22" i="25"/>
  <c r="G22" i="25"/>
  <c r="E23" i="25"/>
  <c r="A23" i="25" s="1"/>
  <c r="F23" i="25"/>
  <c r="G23" i="25"/>
  <c r="E24" i="25"/>
  <c r="A24" i="25" s="1"/>
  <c r="F24" i="25"/>
  <c r="G24" i="25"/>
  <c r="E25" i="25"/>
  <c r="A25" i="25" s="1"/>
  <c r="F25" i="25"/>
  <c r="G25" i="25"/>
  <c r="E26" i="25"/>
  <c r="A26" i="25" s="1"/>
  <c r="F26" i="25"/>
  <c r="G26" i="25"/>
  <c r="E27" i="25"/>
  <c r="A27" i="25" s="1"/>
  <c r="F27" i="25"/>
  <c r="G27" i="25"/>
  <c r="E28" i="25"/>
  <c r="A28" i="25" s="1"/>
  <c r="F28" i="25"/>
  <c r="G28" i="25"/>
  <c r="E29" i="25"/>
  <c r="A29" i="25" s="1"/>
  <c r="F29" i="25"/>
  <c r="G29" i="25"/>
  <c r="E30" i="25"/>
  <c r="A30" i="25" s="1"/>
  <c r="F30" i="25"/>
  <c r="G30" i="25"/>
  <c r="E31" i="25"/>
  <c r="A31" i="25" s="1"/>
  <c r="F31" i="25"/>
  <c r="G31" i="25"/>
  <c r="E32" i="25"/>
  <c r="A32" i="25" s="1"/>
  <c r="F32" i="25"/>
  <c r="G32" i="25"/>
  <c r="E33" i="25"/>
  <c r="A33" i="25" s="1"/>
  <c r="F33" i="25"/>
  <c r="G33" i="25"/>
  <c r="E34" i="25"/>
  <c r="A34" i="25" s="1"/>
  <c r="F34" i="25"/>
  <c r="G34" i="25"/>
  <c r="E35" i="25"/>
  <c r="A35" i="25" s="1"/>
  <c r="F35" i="25"/>
  <c r="G35" i="25"/>
  <c r="E36" i="25"/>
  <c r="A36" i="25" s="1"/>
  <c r="F36" i="25"/>
  <c r="G36" i="25"/>
  <c r="E37" i="25"/>
  <c r="A37" i="25" s="1"/>
  <c r="F37" i="25"/>
  <c r="G37" i="25"/>
  <c r="E38" i="25"/>
  <c r="A38" i="25" s="1"/>
  <c r="F38" i="25"/>
  <c r="G38" i="25"/>
  <c r="E39" i="25"/>
  <c r="A39" i="25" s="1"/>
  <c r="F39" i="25"/>
  <c r="G39" i="25"/>
  <c r="E40" i="25"/>
  <c r="A40" i="25" s="1"/>
  <c r="F40" i="25"/>
  <c r="G40" i="25"/>
  <c r="E41" i="25"/>
  <c r="A41" i="25" s="1"/>
  <c r="F41" i="25"/>
  <c r="G41" i="25"/>
  <c r="E42" i="25"/>
  <c r="A42" i="25" s="1"/>
  <c r="F42" i="25"/>
  <c r="G42" i="25"/>
  <c r="E43" i="25"/>
  <c r="A43" i="25" s="1"/>
  <c r="F43" i="25"/>
  <c r="G43" i="25"/>
  <c r="E44" i="25"/>
  <c r="A44" i="25" s="1"/>
  <c r="F44" i="25"/>
  <c r="G44" i="25"/>
  <c r="E45" i="25"/>
  <c r="A45" i="25" s="1"/>
  <c r="F45" i="25"/>
  <c r="G45" i="25"/>
  <c r="E46" i="25"/>
  <c r="A46" i="25" s="1"/>
  <c r="F46" i="25"/>
  <c r="G46" i="25"/>
  <c r="E47" i="25"/>
  <c r="A47" i="25" s="1"/>
  <c r="F47" i="25"/>
  <c r="G47" i="25"/>
  <c r="E48" i="25"/>
  <c r="A48" i="25" s="1"/>
  <c r="F48" i="25"/>
  <c r="G48" i="25"/>
  <c r="E49" i="25"/>
  <c r="A49" i="25" s="1"/>
  <c r="F49" i="25"/>
  <c r="G49" i="25"/>
  <c r="E50" i="25"/>
  <c r="A50" i="25" s="1"/>
  <c r="F50" i="25"/>
  <c r="G50" i="25"/>
  <c r="E51" i="25"/>
  <c r="A51" i="25" s="1"/>
  <c r="F51" i="25"/>
  <c r="G51" i="25"/>
  <c r="E52" i="25"/>
  <c r="A52" i="25" s="1"/>
  <c r="F52" i="25"/>
  <c r="G52" i="25"/>
  <c r="E53" i="25"/>
  <c r="A53" i="25" s="1"/>
  <c r="F53" i="25"/>
  <c r="G53" i="25"/>
  <c r="E54" i="25"/>
  <c r="A54" i="25" s="1"/>
  <c r="F54" i="25"/>
  <c r="G54" i="25"/>
  <c r="E55" i="25"/>
  <c r="A55" i="25" s="1"/>
  <c r="F55" i="25"/>
  <c r="G55" i="25"/>
  <c r="E56" i="25"/>
  <c r="A56" i="25" s="1"/>
  <c r="F56" i="25"/>
  <c r="G56" i="25"/>
  <c r="E57" i="25"/>
  <c r="A57" i="25" s="1"/>
  <c r="F57" i="25"/>
  <c r="G57" i="25"/>
  <c r="E58" i="25"/>
  <c r="A58" i="25" s="1"/>
  <c r="F58" i="25"/>
  <c r="G58" i="25"/>
  <c r="E12" i="25"/>
  <c r="A12" i="25" s="1"/>
  <c r="F12" i="25"/>
  <c r="G12" i="25"/>
  <c r="E13" i="25"/>
  <c r="A13" i="25" s="1"/>
  <c r="F13" i="25"/>
  <c r="G13" i="25"/>
  <c r="G1044" i="46"/>
  <c r="B1044" i="46"/>
  <c r="G1043" i="46"/>
  <c r="B1043" i="46"/>
  <c r="G1042" i="46"/>
  <c r="B1042" i="46"/>
  <c r="G1041" i="46"/>
  <c r="B1041" i="46"/>
  <c r="G1040" i="46"/>
  <c r="B1040" i="46"/>
  <c r="G1023" i="46"/>
  <c r="B1023" i="46"/>
  <c r="G1022" i="46"/>
  <c r="B1022" i="46"/>
  <c r="G1021" i="46"/>
  <c r="B1021" i="46"/>
  <c r="G1020" i="46"/>
  <c r="B1020" i="46"/>
  <c r="G1019" i="46"/>
  <c r="B1019" i="46"/>
  <c r="G1002" i="46"/>
  <c r="B1002" i="46"/>
  <c r="G1001" i="46"/>
  <c r="B1001" i="46"/>
  <c r="G1000" i="46"/>
  <c r="B1000" i="46"/>
  <c r="G999" i="46"/>
  <c r="B999" i="46"/>
  <c r="G998" i="46"/>
  <c r="B998" i="46"/>
  <c r="G981" i="46"/>
  <c r="B981" i="46"/>
  <c r="G980" i="46"/>
  <c r="B980" i="46"/>
  <c r="G979" i="46"/>
  <c r="B979" i="46"/>
  <c r="G978" i="46"/>
  <c r="B978" i="46"/>
  <c r="G977" i="46"/>
  <c r="B977" i="46"/>
  <c r="G960" i="46"/>
  <c r="B960" i="46"/>
  <c r="G959" i="46"/>
  <c r="B959" i="46"/>
  <c r="G958" i="46"/>
  <c r="B958" i="46"/>
  <c r="G957" i="46"/>
  <c r="B957" i="46"/>
  <c r="G956" i="46"/>
  <c r="B956" i="46"/>
  <c r="G939" i="46"/>
  <c r="B939" i="46"/>
  <c r="G938" i="46"/>
  <c r="B938" i="46"/>
  <c r="G937" i="46"/>
  <c r="B937" i="46"/>
  <c r="G936" i="46"/>
  <c r="B936" i="46"/>
  <c r="G935" i="46"/>
  <c r="B935" i="46"/>
  <c r="G918" i="46"/>
  <c r="B918" i="46"/>
  <c r="G917" i="46"/>
  <c r="B917" i="46"/>
  <c r="G916" i="46"/>
  <c r="B916" i="46"/>
  <c r="G915" i="46"/>
  <c r="B915" i="46"/>
  <c r="G914" i="46"/>
  <c r="B914" i="46"/>
  <c r="G897" i="46"/>
  <c r="B897" i="46"/>
  <c r="G896" i="46"/>
  <c r="B896" i="46"/>
  <c r="G895" i="46"/>
  <c r="B895" i="46"/>
  <c r="G894" i="46"/>
  <c r="B894" i="46"/>
  <c r="G893" i="46"/>
  <c r="B893" i="46"/>
  <c r="G876" i="46"/>
  <c r="B876" i="46"/>
  <c r="G875" i="46"/>
  <c r="B875" i="46"/>
  <c r="G874" i="46"/>
  <c r="B874" i="46"/>
  <c r="G873" i="46"/>
  <c r="B873" i="46"/>
  <c r="G872" i="46"/>
  <c r="B872" i="46"/>
  <c r="G855" i="46"/>
  <c r="B855" i="46"/>
  <c r="G854" i="46"/>
  <c r="B854" i="46"/>
  <c r="G853" i="46"/>
  <c r="B853" i="46"/>
  <c r="G852" i="46"/>
  <c r="B852" i="46"/>
  <c r="G851" i="46"/>
  <c r="B851" i="46"/>
  <c r="G834" i="46"/>
  <c r="B834" i="46"/>
  <c r="G833" i="46"/>
  <c r="B833" i="46"/>
  <c r="G832" i="46"/>
  <c r="B832" i="46"/>
  <c r="G831" i="46"/>
  <c r="B831" i="46"/>
  <c r="G830" i="46"/>
  <c r="B830" i="46"/>
  <c r="G813" i="46"/>
  <c r="B813" i="46"/>
  <c r="G812" i="46"/>
  <c r="B812" i="46"/>
  <c r="G811" i="46"/>
  <c r="B811" i="46"/>
  <c r="G810" i="46"/>
  <c r="B810" i="46"/>
  <c r="G809" i="46"/>
  <c r="B809" i="46"/>
  <c r="G792" i="46"/>
  <c r="B792" i="46"/>
  <c r="G791" i="46"/>
  <c r="B791" i="46"/>
  <c r="G790" i="46"/>
  <c r="B790" i="46"/>
  <c r="G789" i="46"/>
  <c r="B789" i="46"/>
  <c r="G788" i="46"/>
  <c r="B788" i="46"/>
  <c r="G771" i="46"/>
  <c r="B771" i="46"/>
  <c r="G770" i="46"/>
  <c r="B770" i="46"/>
  <c r="G769" i="46"/>
  <c r="B769" i="46"/>
  <c r="G768" i="46"/>
  <c r="B768" i="46"/>
  <c r="G767" i="46"/>
  <c r="B767" i="46"/>
  <c r="G750" i="46"/>
  <c r="B750" i="46"/>
  <c r="G749" i="46"/>
  <c r="B749" i="46"/>
  <c r="G748" i="46"/>
  <c r="B748" i="46"/>
  <c r="G747" i="46"/>
  <c r="B747" i="46"/>
  <c r="G746" i="46"/>
  <c r="B746" i="46"/>
  <c r="G729" i="46"/>
  <c r="B729" i="46"/>
  <c r="G728" i="46"/>
  <c r="B728" i="46"/>
  <c r="G727" i="46"/>
  <c r="B727" i="46"/>
  <c r="G726" i="46"/>
  <c r="B726" i="46"/>
  <c r="G725" i="46"/>
  <c r="B725" i="46"/>
  <c r="G708" i="46"/>
  <c r="B708" i="46"/>
  <c r="G707" i="46"/>
  <c r="B707" i="46"/>
  <c r="G706" i="46"/>
  <c r="B706" i="46"/>
  <c r="G705" i="46"/>
  <c r="B705" i="46"/>
  <c r="G704" i="46"/>
  <c r="B704" i="46"/>
  <c r="G687" i="46"/>
  <c r="B687" i="46"/>
  <c r="G686" i="46"/>
  <c r="B686" i="46"/>
  <c r="G685" i="46"/>
  <c r="B685" i="46"/>
  <c r="G684" i="46"/>
  <c r="B684" i="46"/>
  <c r="G683" i="46"/>
  <c r="B683" i="46"/>
  <c r="G666" i="46"/>
  <c r="B666" i="46"/>
  <c r="G665" i="46"/>
  <c r="B665" i="46"/>
  <c r="G664" i="46"/>
  <c r="B664" i="46"/>
  <c r="G663" i="46"/>
  <c r="B663" i="46"/>
  <c r="G662" i="46"/>
  <c r="B662" i="46"/>
  <c r="G645" i="46"/>
  <c r="B645" i="46"/>
  <c r="G644" i="46"/>
  <c r="B644" i="46"/>
  <c r="G643" i="46"/>
  <c r="B643" i="46"/>
  <c r="G642" i="46"/>
  <c r="B642" i="46"/>
  <c r="G641" i="46"/>
  <c r="B641" i="46"/>
  <c r="G624" i="46"/>
  <c r="B624" i="46"/>
  <c r="G623" i="46"/>
  <c r="B623" i="46"/>
  <c r="G622" i="46"/>
  <c r="B622" i="46"/>
  <c r="G621" i="46"/>
  <c r="B621" i="46"/>
  <c r="G620" i="46"/>
  <c r="B620" i="46"/>
  <c r="G603" i="46"/>
  <c r="B603" i="46"/>
  <c r="G602" i="46"/>
  <c r="B602" i="46"/>
  <c r="G601" i="46"/>
  <c r="B601" i="46"/>
  <c r="G600" i="46"/>
  <c r="B600" i="46"/>
  <c r="G599" i="46"/>
  <c r="B599" i="46"/>
  <c r="G582" i="46"/>
  <c r="B582" i="46"/>
  <c r="G581" i="46"/>
  <c r="B581" i="46"/>
  <c r="G580" i="46"/>
  <c r="B580" i="46"/>
  <c r="G579" i="46"/>
  <c r="B579" i="46"/>
  <c r="G578" i="46"/>
  <c r="B578" i="46"/>
  <c r="G561" i="46"/>
  <c r="B561" i="46"/>
  <c r="G560" i="46"/>
  <c r="B560" i="46"/>
  <c r="G559" i="46"/>
  <c r="B559" i="46"/>
  <c r="G558" i="46"/>
  <c r="B558" i="46"/>
  <c r="G557" i="46"/>
  <c r="B557" i="46"/>
  <c r="G540" i="46"/>
  <c r="B540" i="46"/>
  <c r="G539" i="46"/>
  <c r="B539" i="46"/>
  <c r="G538" i="46"/>
  <c r="B538" i="46"/>
  <c r="G537" i="46"/>
  <c r="B537" i="46"/>
  <c r="G536" i="46"/>
  <c r="B536" i="46"/>
  <c r="G519" i="46"/>
  <c r="B519" i="46"/>
  <c r="G518" i="46"/>
  <c r="B518" i="46"/>
  <c r="G517" i="46"/>
  <c r="B517" i="46"/>
  <c r="G516" i="46"/>
  <c r="B516" i="46"/>
  <c r="G515" i="46"/>
  <c r="B515" i="46"/>
  <c r="G498" i="46"/>
  <c r="B498" i="46"/>
  <c r="G497" i="46"/>
  <c r="B497" i="46"/>
  <c r="G496" i="46"/>
  <c r="B496" i="46"/>
  <c r="G495" i="46"/>
  <c r="B495" i="46"/>
  <c r="G494" i="46"/>
  <c r="B494" i="46"/>
  <c r="G477" i="46"/>
  <c r="B477" i="46"/>
  <c r="G476" i="46"/>
  <c r="B476" i="46"/>
  <c r="G475" i="46"/>
  <c r="B475" i="46"/>
  <c r="G474" i="46"/>
  <c r="B474" i="46"/>
  <c r="G473" i="46"/>
  <c r="B473" i="46"/>
  <c r="G456" i="46"/>
  <c r="B456" i="46"/>
  <c r="G455" i="46"/>
  <c r="B455" i="46"/>
  <c r="G454" i="46"/>
  <c r="B454" i="46"/>
  <c r="G453" i="46"/>
  <c r="B453" i="46"/>
  <c r="G452" i="46"/>
  <c r="B452" i="46"/>
  <c r="G435" i="46"/>
  <c r="B435" i="46"/>
  <c r="G434" i="46"/>
  <c r="B434" i="46"/>
  <c r="G433" i="46"/>
  <c r="B433" i="46"/>
  <c r="G432" i="46"/>
  <c r="B432" i="46"/>
  <c r="G431" i="46"/>
  <c r="B431" i="46"/>
  <c r="G414" i="46"/>
  <c r="B414" i="46"/>
  <c r="G413" i="46"/>
  <c r="B413" i="46"/>
  <c r="G412" i="46"/>
  <c r="B412" i="46"/>
  <c r="G411" i="46"/>
  <c r="B411" i="46"/>
  <c r="G410" i="46"/>
  <c r="B410" i="46"/>
  <c r="G393" i="46"/>
  <c r="B393" i="46"/>
  <c r="G392" i="46"/>
  <c r="B392" i="46"/>
  <c r="G391" i="46"/>
  <c r="B391" i="46"/>
  <c r="G390" i="46"/>
  <c r="B390" i="46"/>
  <c r="G389" i="46"/>
  <c r="B389" i="46"/>
  <c r="G372" i="46"/>
  <c r="B372" i="46"/>
  <c r="G371" i="46"/>
  <c r="B371" i="46"/>
  <c r="G370" i="46"/>
  <c r="B370" i="46"/>
  <c r="G369" i="46"/>
  <c r="B369" i="46"/>
  <c r="G368" i="46"/>
  <c r="B368" i="46"/>
  <c r="G351" i="46"/>
  <c r="B351" i="46"/>
  <c r="G350" i="46"/>
  <c r="B350" i="46"/>
  <c r="G349" i="46"/>
  <c r="B349" i="46"/>
  <c r="G348" i="46"/>
  <c r="B348" i="46"/>
  <c r="G347" i="46"/>
  <c r="B347" i="46"/>
  <c r="G330" i="46"/>
  <c r="B330" i="46"/>
  <c r="G329" i="46"/>
  <c r="B329" i="46"/>
  <c r="G328" i="46"/>
  <c r="B328" i="46"/>
  <c r="G327" i="46"/>
  <c r="B327" i="46"/>
  <c r="G326" i="46"/>
  <c r="B326" i="46"/>
  <c r="G309" i="46"/>
  <c r="B309" i="46"/>
  <c r="G308" i="46"/>
  <c r="B308" i="46"/>
  <c r="G307" i="46"/>
  <c r="B307" i="46"/>
  <c r="G306" i="46"/>
  <c r="B306" i="46"/>
  <c r="G305" i="46"/>
  <c r="B305" i="46"/>
  <c r="G288" i="46"/>
  <c r="B288" i="46"/>
  <c r="G287" i="46"/>
  <c r="B287" i="46"/>
  <c r="G286" i="46"/>
  <c r="B286" i="46"/>
  <c r="G285" i="46"/>
  <c r="B285" i="46"/>
  <c r="G284" i="46"/>
  <c r="B284" i="46"/>
  <c r="G267" i="46"/>
  <c r="B267" i="46"/>
  <c r="G266" i="46"/>
  <c r="B266" i="46"/>
  <c r="G265" i="46"/>
  <c r="B265" i="46"/>
  <c r="G264" i="46"/>
  <c r="B264" i="46"/>
  <c r="G263" i="46"/>
  <c r="B263" i="46"/>
  <c r="G246" i="46"/>
  <c r="B246" i="46"/>
  <c r="G245" i="46"/>
  <c r="B245" i="46"/>
  <c r="G244" i="46"/>
  <c r="B244" i="46"/>
  <c r="G243" i="46"/>
  <c r="B243" i="46"/>
  <c r="G242" i="46"/>
  <c r="B242" i="46"/>
  <c r="G225" i="46"/>
  <c r="B225" i="46"/>
  <c r="G224" i="46"/>
  <c r="B224" i="46"/>
  <c r="G223" i="46"/>
  <c r="B223" i="46"/>
  <c r="G222" i="46"/>
  <c r="B222" i="46"/>
  <c r="G221" i="46"/>
  <c r="B221" i="46"/>
  <c r="G204" i="46"/>
  <c r="B204" i="46"/>
  <c r="G203" i="46"/>
  <c r="B203" i="46"/>
  <c r="G202" i="46"/>
  <c r="B202" i="46"/>
  <c r="G201" i="46"/>
  <c r="B201" i="46"/>
  <c r="G200" i="46"/>
  <c r="B200" i="46"/>
  <c r="G183" i="46"/>
  <c r="B183" i="46"/>
  <c r="G182" i="46"/>
  <c r="B182" i="46"/>
  <c r="G181" i="46"/>
  <c r="B181" i="46"/>
  <c r="G180" i="46"/>
  <c r="B180" i="46"/>
  <c r="G179" i="46"/>
  <c r="B179" i="46"/>
  <c r="G162" i="46"/>
  <c r="B162" i="46"/>
  <c r="G161" i="46"/>
  <c r="B161" i="46"/>
  <c r="G160" i="46"/>
  <c r="B160" i="46"/>
  <c r="G159" i="46"/>
  <c r="B159" i="46"/>
  <c r="G158" i="46"/>
  <c r="B158" i="46"/>
  <c r="G141" i="46"/>
  <c r="B141" i="46"/>
  <c r="G140" i="46"/>
  <c r="B140" i="46"/>
  <c r="G139" i="46"/>
  <c r="B139" i="46"/>
  <c r="G138" i="46"/>
  <c r="B138" i="46"/>
  <c r="G137" i="46"/>
  <c r="B137" i="46"/>
  <c r="G120" i="46"/>
  <c r="B120" i="46"/>
  <c r="G119" i="46"/>
  <c r="B119" i="46"/>
  <c r="G118" i="46"/>
  <c r="B118" i="46"/>
  <c r="G117" i="46"/>
  <c r="B117" i="46"/>
  <c r="G116" i="46"/>
  <c r="B116" i="46"/>
  <c r="G99" i="46"/>
  <c r="B99" i="46"/>
  <c r="G98" i="46"/>
  <c r="B98" i="46"/>
  <c r="G97" i="46"/>
  <c r="B97" i="46"/>
  <c r="G96" i="46"/>
  <c r="B96" i="46"/>
  <c r="G95" i="46"/>
  <c r="B95" i="46"/>
  <c r="G78" i="46"/>
  <c r="B78" i="46"/>
  <c r="G77" i="46"/>
  <c r="B77" i="46"/>
  <c r="G76" i="46"/>
  <c r="B76" i="46"/>
  <c r="G75" i="46"/>
  <c r="B75" i="46"/>
  <c r="G74" i="46"/>
  <c r="B74" i="46"/>
  <c r="G57" i="46"/>
  <c r="B57" i="46"/>
  <c r="G56" i="46"/>
  <c r="B56" i="46"/>
  <c r="G55" i="46"/>
  <c r="B55" i="46"/>
  <c r="G54" i="46"/>
  <c r="B54" i="46"/>
  <c r="G53" i="46"/>
  <c r="B53" i="46"/>
  <c r="G36" i="46"/>
  <c r="B36" i="46"/>
  <c r="G35" i="46"/>
  <c r="B35" i="46"/>
  <c r="G34" i="46"/>
  <c r="B34" i="46"/>
  <c r="G33" i="46"/>
  <c r="B33" i="46"/>
  <c r="G32" i="46"/>
  <c r="B32" i="46"/>
  <c r="G15" i="46"/>
  <c r="B15" i="46"/>
  <c r="G14" i="46"/>
  <c r="B14" i="46"/>
  <c r="G13" i="46"/>
  <c r="B13" i="46"/>
  <c r="G12" i="46"/>
  <c r="B12" i="46"/>
  <c r="G11" i="46"/>
  <c r="B11" i="46"/>
  <c r="C1050" i="46"/>
  <c r="C1049" i="46"/>
  <c r="C1048" i="46"/>
  <c r="A1044" i="46"/>
  <c r="A1043" i="46"/>
  <c r="A1042" i="46"/>
  <c r="A1041" i="46"/>
  <c r="A1040" i="46"/>
  <c r="A1039" i="46"/>
  <c r="J1034" i="46"/>
  <c r="A1034" i="46"/>
  <c r="C1029" i="46"/>
  <c r="C1028" i="46"/>
  <c r="C1027" i="46"/>
  <c r="A1023" i="46"/>
  <c r="A1022" i="46"/>
  <c r="A1021" i="46"/>
  <c r="A1020" i="46"/>
  <c r="A1019" i="46"/>
  <c r="A1018" i="46"/>
  <c r="J1013" i="46"/>
  <c r="A1013" i="46"/>
  <c r="C1008" i="46"/>
  <c r="C1007" i="46"/>
  <c r="C1006" i="46"/>
  <c r="A1002" i="46"/>
  <c r="A1001" i="46"/>
  <c r="A1000" i="46"/>
  <c r="A999" i="46"/>
  <c r="A998" i="46"/>
  <c r="A997" i="46"/>
  <c r="J992" i="46"/>
  <c r="A992" i="46"/>
  <c r="C987" i="46"/>
  <c r="C986" i="46"/>
  <c r="C985" i="46"/>
  <c r="A981" i="46"/>
  <c r="A980" i="46"/>
  <c r="A979" i="46"/>
  <c r="A978" i="46"/>
  <c r="A977" i="46"/>
  <c r="A976" i="46"/>
  <c r="J971" i="46"/>
  <c r="A971" i="46"/>
  <c r="C966" i="46"/>
  <c r="C965" i="46"/>
  <c r="C964" i="46"/>
  <c r="A960" i="46"/>
  <c r="A959" i="46"/>
  <c r="A958" i="46"/>
  <c r="A957" i="46"/>
  <c r="A956" i="46"/>
  <c r="A955" i="46"/>
  <c r="J950" i="46"/>
  <c r="A950" i="46"/>
  <c r="C945" i="46"/>
  <c r="C944" i="46"/>
  <c r="C943" i="46"/>
  <c r="A939" i="46"/>
  <c r="A938" i="46"/>
  <c r="A937" i="46"/>
  <c r="A936" i="46"/>
  <c r="A935" i="46"/>
  <c r="A934" i="46"/>
  <c r="J929" i="46"/>
  <c r="A929" i="46"/>
  <c r="C924" i="46"/>
  <c r="C923" i="46"/>
  <c r="C922" i="46"/>
  <c r="A918" i="46"/>
  <c r="A917" i="46"/>
  <c r="A916" i="46"/>
  <c r="A915" i="46"/>
  <c r="A914" i="46"/>
  <c r="A913" i="46"/>
  <c r="J908" i="46"/>
  <c r="A908" i="46"/>
  <c r="C903" i="46"/>
  <c r="C902" i="46"/>
  <c r="C901" i="46"/>
  <c r="A897" i="46"/>
  <c r="A896" i="46"/>
  <c r="A895" i="46"/>
  <c r="A894" i="46"/>
  <c r="A893" i="46"/>
  <c r="A892" i="46"/>
  <c r="J887" i="46"/>
  <c r="A887" i="46"/>
  <c r="C882" i="46"/>
  <c r="C881" i="46"/>
  <c r="C880" i="46"/>
  <c r="A876" i="46"/>
  <c r="A875" i="46"/>
  <c r="A874" i="46"/>
  <c r="A873" i="46"/>
  <c r="A872" i="46"/>
  <c r="A871" i="46"/>
  <c r="J866" i="46"/>
  <c r="A866" i="46"/>
  <c r="C861" i="46"/>
  <c r="C860" i="46"/>
  <c r="C859" i="46"/>
  <c r="A855" i="46"/>
  <c r="A854" i="46"/>
  <c r="A853" i="46"/>
  <c r="A852" i="46"/>
  <c r="A851" i="46"/>
  <c r="A850" i="46"/>
  <c r="J845" i="46"/>
  <c r="A845" i="46"/>
  <c r="C840" i="46"/>
  <c r="C839" i="46"/>
  <c r="C838" i="46"/>
  <c r="A834" i="46"/>
  <c r="A833" i="46"/>
  <c r="A832" i="46"/>
  <c r="A831" i="46"/>
  <c r="A830" i="46"/>
  <c r="A829" i="46"/>
  <c r="J824" i="46"/>
  <c r="A824" i="46"/>
  <c r="C819" i="46"/>
  <c r="C818" i="46"/>
  <c r="C817" i="46"/>
  <c r="A813" i="46"/>
  <c r="A812" i="46"/>
  <c r="A811" i="46"/>
  <c r="A810" i="46"/>
  <c r="A809" i="46"/>
  <c r="A808" i="46"/>
  <c r="J803" i="46"/>
  <c r="A803" i="46"/>
  <c r="C798" i="46"/>
  <c r="C797" i="46"/>
  <c r="C796" i="46"/>
  <c r="A792" i="46"/>
  <c r="A791" i="46"/>
  <c r="A790" i="46"/>
  <c r="A789" i="46"/>
  <c r="A788" i="46"/>
  <c r="A787" i="46"/>
  <c r="J782" i="46"/>
  <c r="A782" i="46"/>
  <c r="C777" i="46"/>
  <c r="C776" i="46"/>
  <c r="C775" i="46"/>
  <c r="A771" i="46"/>
  <c r="A770" i="46"/>
  <c r="A769" i="46"/>
  <c r="A768" i="46"/>
  <c r="A767" i="46"/>
  <c r="A766" i="46"/>
  <c r="J761" i="46"/>
  <c r="A761" i="46"/>
  <c r="C756" i="46"/>
  <c r="C755" i="46"/>
  <c r="C754" i="46"/>
  <c r="A750" i="46"/>
  <c r="A749" i="46"/>
  <c r="A748" i="46"/>
  <c r="A747" i="46"/>
  <c r="A746" i="46"/>
  <c r="A745" i="46"/>
  <c r="J740" i="46"/>
  <c r="A740" i="46"/>
  <c r="C735" i="46"/>
  <c r="C734" i="46"/>
  <c r="C733" i="46"/>
  <c r="A729" i="46"/>
  <c r="A728" i="46"/>
  <c r="A727" i="46"/>
  <c r="A726" i="46"/>
  <c r="A725" i="46"/>
  <c r="A724" i="46"/>
  <c r="J719" i="46"/>
  <c r="A719" i="46"/>
  <c r="C714" i="46"/>
  <c r="C713" i="46"/>
  <c r="C712" i="46"/>
  <c r="A708" i="46"/>
  <c r="A707" i="46"/>
  <c r="A706" i="46"/>
  <c r="A705" i="46"/>
  <c r="A704" i="46"/>
  <c r="A703" i="46"/>
  <c r="J698" i="46"/>
  <c r="A698" i="46"/>
  <c r="C693" i="46"/>
  <c r="C692" i="46"/>
  <c r="C691" i="46"/>
  <c r="A687" i="46"/>
  <c r="A686" i="46"/>
  <c r="A685" i="46"/>
  <c r="A684" i="46"/>
  <c r="A683" i="46"/>
  <c r="A682" i="46"/>
  <c r="J677" i="46"/>
  <c r="A677" i="46"/>
  <c r="C672" i="46"/>
  <c r="C671" i="46"/>
  <c r="C670" i="46"/>
  <c r="A666" i="46"/>
  <c r="A665" i="46"/>
  <c r="A664" i="46"/>
  <c r="A663" i="46"/>
  <c r="A662" i="46"/>
  <c r="A661" i="46"/>
  <c r="J656" i="46"/>
  <c r="A656" i="46"/>
  <c r="C651" i="46"/>
  <c r="C650" i="46"/>
  <c r="C649" i="46"/>
  <c r="A645" i="46"/>
  <c r="A644" i="46"/>
  <c r="A643" i="46"/>
  <c r="A642" i="46"/>
  <c r="A641" i="46"/>
  <c r="A640" i="46"/>
  <c r="J635" i="46"/>
  <c r="A635" i="46"/>
  <c r="C630" i="46"/>
  <c r="C629" i="46"/>
  <c r="C628" i="46"/>
  <c r="A624" i="46"/>
  <c r="A623" i="46"/>
  <c r="A622" i="46"/>
  <c r="A621" i="46"/>
  <c r="A620" i="46"/>
  <c r="A619" i="46"/>
  <c r="J614" i="46"/>
  <c r="A614" i="46"/>
  <c r="C609" i="46"/>
  <c r="C608" i="46"/>
  <c r="C607" i="46"/>
  <c r="A603" i="46"/>
  <c r="A602" i="46"/>
  <c r="A601" i="46"/>
  <c r="A600" i="46"/>
  <c r="A599" i="46"/>
  <c r="A598" i="46"/>
  <c r="J593" i="46"/>
  <c r="A593" i="46"/>
  <c r="C588" i="46"/>
  <c r="C587" i="46"/>
  <c r="C586" i="46"/>
  <c r="A582" i="46"/>
  <c r="A581" i="46"/>
  <c r="A580" i="46"/>
  <c r="A579" i="46"/>
  <c r="A578" i="46"/>
  <c r="A577" i="46"/>
  <c r="J572" i="46"/>
  <c r="A572" i="46"/>
  <c r="C567" i="46"/>
  <c r="C566" i="46"/>
  <c r="C565" i="46"/>
  <c r="A561" i="46"/>
  <c r="A560" i="46"/>
  <c r="A559" i="46"/>
  <c r="A558" i="46"/>
  <c r="A557" i="46"/>
  <c r="A556" i="46"/>
  <c r="J551" i="46"/>
  <c r="A551" i="46"/>
  <c r="C546" i="46"/>
  <c r="C545" i="46"/>
  <c r="C544" i="46"/>
  <c r="A540" i="46"/>
  <c r="A539" i="46"/>
  <c r="A538" i="46"/>
  <c r="A537" i="46"/>
  <c r="A536" i="46"/>
  <c r="A535" i="46"/>
  <c r="J530" i="46"/>
  <c r="A530" i="46"/>
  <c r="C525" i="46"/>
  <c r="C524" i="46"/>
  <c r="C523" i="46"/>
  <c r="A519" i="46"/>
  <c r="A518" i="46"/>
  <c r="A517" i="46"/>
  <c r="A516" i="46"/>
  <c r="A515" i="46"/>
  <c r="A514" i="46"/>
  <c r="J509" i="46"/>
  <c r="A509" i="46"/>
  <c r="C504" i="46"/>
  <c r="C503" i="46"/>
  <c r="C502" i="46"/>
  <c r="A498" i="46"/>
  <c r="A497" i="46"/>
  <c r="A496" i="46"/>
  <c r="A495" i="46"/>
  <c r="A494" i="46"/>
  <c r="A493" i="46"/>
  <c r="J488" i="46"/>
  <c r="A488" i="46"/>
  <c r="C483" i="46"/>
  <c r="C482" i="46"/>
  <c r="C481" i="46"/>
  <c r="A477" i="46"/>
  <c r="A476" i="46"/>
  <c r="A475" i="46"/>
  <c r="A474" i="46"/>
  <c r="A473" i="46"/>
  <c r="A472" i="46"/>
  <c r="J467" i="46"/>
  <c r="A467" i="46"/>
  <c r="C462" i="46"/>
  <c r="C461" i="46"/>
  <c r="C460" i="46"/>
  <c r="A456" i="46"/>
  <c r="A455" i="46"/>
  <c r="A454" i="46"/>
  <c r="A453" i="46"/>
  <c r="A452" i="46"/>
  <c r="A451" i="46"/>
  <c r="J446" i="46"/>
  <c r="A446" i="46"/>
  <c r="C441" i="46"/>
  <c r="C440" i="46"/>
  <c r="C439" i="46"/>
  <c r="A435" i="46"/>
  <c r="A434" i="46"/>
  <c r="A433" i="46"/>
  <c r="A432" i="46"/>
  <c r="A431" i="46"/>
  <c r="A430" i="46"/>
  <c r="J425" i="46"/>
  <c r="A425" i="46"/>
  <c r="C420" i="46"/>
  <c r="C419" i="46"/>
  <c r="C418" i="46"/>
  <c r="A414" i="46"/>
  <c r="A413" i="46"/>
  <c r="A412" i="46"/>
  <c r="A411" i="46"/>
  <c r="A410" i="46"/>
  <c r="A409" i="46"/>
  <c r="J404" i="46"/>
  <c r="A404" i="46"/>
  <c r="C399" i="46"/>
  <c r="C398" i="46"/>
  <c r="C397" i="46"/>
  <c r="A393" i="46"/>
  <c r="A392" i="46"/>
  <c r="A391" i="46"/>
  <c r="A390" i="46"/>
  <c r="A389" i="46"/>
  <c r="A388" i="46"/>
  <c r="J383" i="46"/>
  <c r="A383" i="46"/>
  <c r="C378" i="46"/>
  <c r="C377" i="46"/>
  <c r="C376" i="46"/>
  <c r="A372" i="46"/>
  <c r="A371" i="46"/>
  <c r="A370" i="46"/>
  <c r="A369" i="46"/>
  <c r="A368" i="46"/>
  <c r="A367" i="46"/>
  <c r="J362" i="46"/>
  <c r="A362" i="46"/>
  <c r="C357" i="46"/>
  <c r="C356" i="46"/>
  <c r="C355" i="46"/>
  <c r="A351" i="46"/>
  <c r="A350" i="46"/>
  <c r="A349" i="46"/>
  <c r="A348" i="46"/>
  <c r="A347" i="46"/>
  <c r="A346" i="46"/>
  <c r="J341" i="46"/>
  <c r="A341" i="46"/>
  <c r="C336" i="46"/>
  <c r="C335" i="46"/>
  <c r="C334" i="46"/>
  <c r="A330" i="46"/>
  <c r="A329" i="46"/>
  <c r="A328" i="46"/>
  <c r="A327" i="46"/>
  <c r="A326" i="46"/>
  <c r="A325" i="46"/>
  <c r="J320" i="46"/>
  <c r="A320" i="46"/>
  <c r="C315" i="46"/>
  <c r="C314" i="46"/>
  <c r="C313" i="46"/>
  <c r="A309" i="46"/>
  <c r="A308" i="46"/>
  <c r="A307" i="46"/>
  <c r="A306" i="46"/>
  <c r="A305" i="46"/>
  <c r="A304" i="46"/>
  <c r="J299" i="46"/>
  <c r="A299" i="46"/>
  <c r="C294" i="46"/>
  <c r="C293" i="46"/>
  <c r="C292" i="46"/>
  <c r="A288" i="46"/>
  <c r="A287" i="46"/>
  <c r="A286" i="46"/>
  <c r="A285" i="46"/>
  <c r="A284" i="46"/>
  <c r="A283" i="46"/>
  <c r="J278" i="46"/>
  <c r="A278" i="46"/>
  <c r="C273" i="46"/>
  <c r="C272" i="46"/>
  <c r="C271" i="46"/>
  <c r="A267" i="46"/>
  <c r="A266" i="46"/>
  <c r="A265" i="46"/>
  <c r="A264" i="46"/>
  <c r="A263" i="46"/>
  <c r="A262" i="46"/>
  <c r="J257" i="46"/>
  <c r="A257" i="46"/>
  <c r="C252" i="46"/>
  <c r="C251" i="46"/>
  <c r="C250" i="46"/>
  <c r="A246" i="46"/>
  <c r="A245" i="46"/>
  <c r="A244" i="46"/>
  <c r="A243" i="46"/>
  <c r="A242" i="46"/>
  <c r="A241" i="46"/>
  <c r="J236" i="46"/>
  <c r="A236" i="46"/>
  <c r="C231" i="46"/>
  <c r="C230" i="46"/>
  <c r="C229" i="46"/>
  <c r="A225" i="46"/>
  <c r="A224" i="46"/>
  <c r="A223" i="46"/>
  <c r="A222" i="46"/>
  <c r="A221" i="46"/>
  <c r="A220" i="46"/>
  <c r="J215" i="46"/>
  <c r="A215" i="46"/>
  <c r="C210" i="46"/>
  <c r="C209" i="46"/>
  <c r="C208" i="46"/>
  <c r="A204" i="46"/>
  <c r="A203" i="46"/>
  <c r="A202" i="46"/>
  <c r="A201" i="46"/>
  <c r="A200" i="46"/>
  <c r="A199" i="46"/>
  <c r="J194" i="46"/>
  <c r="A194" i="46"/>
  <c r="C189" i="46"/>
  <c r="C188" i="46"/>
  <c r="C187" i="46"/>
  <c r="A183" i="46"/>
  <c r="A182" i="46"/>
  <c r="A181" i="46"/>
  <c r="A180" i="46"/>
  <c r="A179" i="46"/>
  <c r="A178" i="46"/>
  <c r="J173" i="46"/>
  <c r="A173" i="46"/>
  <c r="C168" i="46"/>
  <c r="C167" i="46"/>
  <c r="C166" i="46"/>
  <c r="A162" i="46"/>
  <c r="A161" i="46"/>
  <c r="A160" i="46"/>
  <c r="A159" i="46"/>
  <c r="A158" i="46"/>
  <c r="A157" i="46"/>
  <c r="J152" i="46"/>
  <c r="A152" i="46"/>
  <c r="C147" i="46"/>
  <c r="C146" i="46"/>
  <c r="C145" i="46"/>
  <c r="A141" i="46"/>
  <c r="A140" i="46"/>
  <c r="A139" i="46"/>
  <c r="A138" i="46"/>
  <c r="A137" i="46"/>
  <c r="A136" i="46"/>
  <c r="J131" i="46"/>
  <c r="A131" i="46"/>
  <c r="C126" i="46"/>
  <c r="C125" i="46"/>
  <c r="C124" i="46"/>
  <c r="A120" i="46"/>
  <c r="A119" i="46"/>
  <c r="A118" i="46"/>
  <c r="A117" i="46"/>
  <c r="A116" i="46"/>
  <c r="A115" i="46"/>
  <c r="J110" i="46"/>
  <c r="A110" i="46"/>
  <c r="C105" i="46"/>
  <c r="C104" i="46"/>
  <c r="C103" i="46"/>
  <c r="A99" i="46"/>
  <c r="A98" i="46"/>
  <c r="A97" i="46"/>
  <c r="A96" i="46"/>
  <c r="A95" i="46"/>
  <c r="A94" i="46"/>
  <c r="J89" i="46"/>
  <c r="A89" i="46"/>
  <c r="C84" i="46"/>
  <c r="C83" i="46"/>
  <c r="C82" i="46"/>
  <c r="A78" i="46"/>
  <c r="A77" i="46"/>
  <c r="A76" i="46"/>
  <c r="A75" i="46"/>
  <c r="A74" i="46"/>
  <c r="A73" i="46"/>
  <c r="J68" i="46"/>
  <c r="A68" i="46"/>
  <c r="C63" i="46"/>
  <c r="C62" i="46"/>
  <c r="C61" i="46"/>
  <c r="A57" i="46"/>
  <c r="A56" i="46"/>
  <c r="A55" i="46"/>
  <c r="A54" i="46"/>
  <c r="A53" i="46"/>
  <c r="A52" i="46"/>
  <c r="J47" i="46"/>
  <c r="A47" i="46"/>
  <c r="C42" i="46"/>
  <c r="C41" i="46"/>
  <c r="C40" i="46"/>
  <c r="A36" i="46"/>
  <c r="A35" i="46"/>
  <c r="A34" i="46"/>
  <c r="A33" i="46"/>
  <c r="A32" i="46"/>
  <c r="A31" i="46"/>
  <c r="J26" i="46"/>
  <c r="A26" i="46"/>
  <c r="C21" i="46"/>
  <c r="C20" i="46"/>
  <c r="C19" i="46"/>
  <c r="A15" i="46"/>
  <c r="A14" i="46"/>
  <c r="A13" i="46"/>
  <c r="A12" i="46"/>
  <c r="A11" i="46"/>
  <c r="A10" i="46"/>
  <c r="J5" i="46"/>
  <c r="A5" i="46"/>
  <c r="G1086" i="44"/>
  <c r="B1086" i="44"/>
  <c r="G1085" i="44"/>
  <c r="B1085" i="44"/>
  <c r="G1084" i="44"/>
  <c r="B1084" i="44"/>
  <c r="G1083" i="44"/>
  <c r="B1083" i="44"/>
  <c r="G1082" i="44"/>
  <c r="B1082" i="44"/>
  <c r="G1065" i="44"/>
  <c r="B1065" i="44"/>
  <c r="G1064" i="44"/>
  <c r="B1064" i="44"/>
  <c r="G1063" i="44"/>
  <c r="B1063" i="44"/>
  <c r="G1062" i="44"/>
  <c r="B1062" i="44"/>
  <c r="G1061" i="44"/>
  <c r="B1061" i="44"/>
  <c r="G1044" i="44"/>
  <c r="B1044" i="44"/>
  <c r="G1043" i="44"/>
  <c r="B1043" i="44"/>
  <c r="G1042" i="44"/>
  <c r="B1042" i="44"/>
  <c r="G1041" i="44"/>
  <c r="B1041" i="44"/>
  <c r="G1040" i="44"/>
  <c r="B1040" i="44"/>
  <c r="G1023" i="44"/>
  <c r="B1023" i="44"/>
  <c r="G1022" i="44"/>
  <c r="B1022" i="44"/>
  <c r="G1021" i="44"/>
  <c r="B1021" i="44"/>
  <c r="G1020" i="44"/>
  <c r="B1020" i="44"/>
  <c r="G1019" i="44"/>
  <c r="B1019" i="44"/>
  <c r="G1002" i="44"/>
  <c r="B1002" i="44"/>
  <c r="G1001" i="44"/>
  <c r="B1001" i="44"/>
  <c r="G1000" i="44"/>
  <c r="B1000" i="44"/>
  <c r="G999" i="44"/>
  <c r="B999" i="44"/>
  <c r="G998" i="44"/>
  <c r="B998" i="44"/>
  <c r="G981" i="44"/>
  <c r="B981" i="44"/>
  <c r="G980" i="44"/>
  <c r="B980" i="44"/>
  <c r="G979" i="44"/>
  <c r="B979" i="44"/>
  <c r="G978" i="44"/>
  <c r="B978" i="44"/>
  <c r="G977" i="44"/>
  <c r="B977" i="44"/>
  <c r="G960" i="44"/>
  <c r="B960" i="44"/>
  <c r="G959" i="44"/>
  <c r="B959" i="44"/>
  <c r="G958" i="44"/>
  <c r="B958" i="44"/>
  <c r="G957" i="44"/>
  <c r="B957" i="44"/>
  <c r="G956" i="44"/>
  <c r="B956" i="44"/>
  <c r="G939" i="44"/>
  <c r="B939" i="44"/>
  <c r="G938" i="44"/>
  <c r="B938" i="44"/>
  <c r="G937" i="44"/>
  <c r="B937" i="44"/>
  <c r="G936" i="44"/>
  <c r="B936" i="44"/>
  <c r="G935" i="44"/>
  <c r="B935" i="44"/>
  <c r="G918" i="44"/>
  <c r="B918" i="44"/>
  <c r="G917" i="44"/>
  <c r="B917" i="44"/>
  <c r="G916" i="44"/>
  <c r="B916" i="44"/>
  <c r="G915" i="44"/>
  <c r="B915" i="44"/>
  <c r="G914" i="44"/>
  <c r="B914" i="44"/>
  <c r="G897" i="44"/>
  <c r="B897" i="44"/>
  <c r="G896" i="44"/>
  <c r="B896" i="44"/>
  <c r="G895" i="44"/>
  <c r="B895" i="44"/>
  <c r="G894" i="44"/>
  <c r="B894" i="44"/>
  <c r="G893" i="44"/>
  <c r="B893" i="44"/>
  <c r="G876" i="44"/>
  <c r="B876" i="44"/>
  <c r="G875" i="44"/>
  <c r="B875" i="44"/>
  <c r="G874" i="44"/>
  <c r="B874" i="44"/>
  <c r="G873" i="44"/>
  <c r="B873" i="44"/>
  <c r="G872" i="44"/>
  <c r="B872" i="44"/>
  <c r="G855" i="44"/>
  <c r="B855" i="44"/>
  <c r="G854" i="44"/>
  <c r="B854" i="44"/>
  <c r="G853" i="44"/>
  <c r="B853" i="44"/>
  <c r="G852" i="44"/>
  <c r="B852" i="44"/>
  <c r="G851" i="44"/>
  <c r="B851" i="44"/>
  <c r="G834" i="44"/>
  <c r="B834" i="44"/>
  <c r="G833" i="44"/>
  <c r="B833" i="44"/>
  <c r="G832" i="44"/>
  <c r="B832" i="44"/>
  <c r="G831" i="44"/>
  <c r="B831" i="44"/>
  <c r="G830" i="44"/>
  <c r="B830" i="44"/>
  <c r="G813" i="44"/>
  <c r="B813" i="44"/>
  <c r="G812" i="44"/>
  <c r="B812" i="44"/>
  <c r="G811" i="44"/>
  <c r="B811" i="44"/>
  <c r="G810" i="44"/>
  <c r="B810" i="44"/>
  <c r="G809" i="44"/>
  <c r="B809" i="44"/>
  <c r="G792" i="44"/>
  <c r="B792" i="44"/>
  <c r="G791" i="44"/>
  <c r="B791" i="44"/>
  <c r="G790" i="44"/>
  <c r="B790" i="44"/>
  <c r="G789" i="44"/>
  <c r="B789" i="44"/>
  <c r="G788" i="44"/>
  <c r="B788" i="44"/>
  <c r="G771" i="44"/>
  <c r="B771" i="44"/>
  <c r="G770" i="44"/>
  <c r="B770" i="44"/>
  <c r="G769" i="44"/>
  <c r="B769" i="44"/>
  <c r="G768" i="44"/>
  <c r="B768" i="44"/>
  <c r="G767" i="44"/>
  <c r="B767" i="44"/>
  <c r="G750" i="44"/>
  <c r="B750" i="44"/>
  <c r="G749" i="44"/>
  <c r="B749" i="44"/>
  <c r="G748" i="44"/>
  <c r="B748" i="44"/>
  <c r="G747" i="44"/>
  <c r="B747" i="44"/>
  <c r="G746" i="44"/>
  <c r="B746" i="44"/>
  <c r="G729" i="44"/>
  <c r="B729" i="44"/>
  <c r="G728" i="44"/>
  <c r="B728" i="44"/>
  <c r="G727" i="44"/>
  <c r="B727" i="44"/>
  <c r="G726" i="44"/>
  <c r="B726" i="44"/>
  <c r="G725" i="44"/>
  <c r="B725" i="44"/>
  <c r="G708" i="44"/>
  <c r="B708" i="44"/>
  <c r="G707" i="44"/>
  <c r="B707" i="44"/>
  <c r="G706" i="44"/>
  <c r="B706" i="44"/>
  <c r="G705" i="44"/>
  <c r="B705" i="44"/>
  <c r="G704" i="44"/>
  <c r="B704" i="44"/>
  <c r="G687" i="44"/>
  <c r="B687" i="44"/>
  <c r="G686" i="44"/>
  <c r="B686" i="44"/>
  <c r="G685" i="44"/>
  <c r="B685" i="44"/>
  <c r="G684" i="44"/>
  <c r="B684" i="44"/>
  <c r="G683" i="44"/>
  <c r="B683" i="44"/>
  <c r="G666" i="44"/>
  <c r="B666" i="44"/>
  <c r="G665" i="44"/>
  <c r="B665" i="44"/>
  <c r="G664" i="44"/>
  <c r="B664" i="44"/>
  <c r="G663" i="44"/>
  <c r="B663" i="44"/>
  <c r="G662" i="44"/>
  <c r="B662" i="44"/>
  <c r="G645" i="44"/>
  <c r="B645" i="44"/>
  <c r="G644" i="44"/>
  <c r="B644" i="44"/>
  <c r="G643" i="44"/>
  <c r="B643" i="44"/>
  <c r="G642" i="44"/>
  <c r="B642" i="44"/>
  <c r="G641" i="44"/>
  <c r="B641" i="44"/>
  <c r="G624" i="44"/>
  <c r="B624" i="44"/>
  <c r="G623" i="44"/>
  <c r="B623" i="44"/>
  <c r="G622" i="44"/>
  <c r="B622" i="44"/>
  <c r="G621" i="44"/>
  <c r="B621" i="44"/>
  <c r="G620" i="44"/>
  <c r="B620" i="44"/>
  <c r="G603" i="44"/>
  <c r="B603" i="44"/>
  <c r="G602" i="44"/>
  <c r="B602" i="44"/>
  <c r="G601" i="44"/>
  <c r="B601" i="44"/>
  <c r="G600" i="44"/>
  <c r="B600" i="44"/>
  <c r="G599" i="44"/>
  <c r="B599" i="44"/>
  <c r="G582" i="44"/>
  <c r="B582" i="44"/>
  <c r="G581" i="44"/>
  <c r="B581" i="44"/>
  <c r="G580" i="44"/>
  <c r="B580" i="44"/>
  <c r="G579" i="44"/>
  <c r="B579" i="44"/>
  <c r="G578" i="44"/>
  <c r="B578" i="44"/>
  <c r="G561" i="44"/>
  <c r="B561" i="44"/>
  <c r="G560" i="44"/>
  <c r="B560" i="44"/>
  <c r="G559" i="44"/>
  <c r="B559" i="44"/>
  <c r="G558" i="44"/>
  <c r="B558" i="44"/>
  <c r="G557" i="44"/>
  <c r="B557" i="44"/>
  <c r="G540" i="44"/>
  <c r="B540" i="44"/>
  <c r="G539" i="44"/>
  <c r="B539" i="44"/>
  <c r="G538" i="44"/>
  <c r="B538" i="44"/>
  <c r="G537" i="44"/>
  <c r="B537" i="44"/>
  <c r="G536" i="44"/>
  <c r="B536" i="44"/>
  <c r="G519" i="44"/>
  <c r="B519" i="44"/>
  <c r="G518" i="44"/>
  <c r="B518" i="44"/>
  <c r="G517" i="44"/>
  <c r="B517" i="44"/>
  <c r="G516" i="44"/>
  <c r="B516" i="44"/>
  <c r="G515" i="44"/>
  <c r="B515" i="44"/>
  <c r="G498" i="44"/>
  <c r="B498" i="44"/>
  <c r="G497" i="44"/>
  <c r="B497" i="44"/>
  <c r="G496" i="44"/>
  <c r="B496" i="44"/>
  <c r="G495" i="44"/>
  <c r="B495" i="44"/>
  <c r="G494" i="44"/>
  <c r="B494" i="44"/>
  <c r="G477" i="44"/>
  <c r="B477" i="44"/>
  <c r="G476" i="44"/>
  <c r="B476" i="44"/>
  <c r="G475" i="44"/>
  <c r="B475" i="44"/>
  <c r="G474" i="44"/>
  <c r="B474" i="44"/>
  <c r="G473" i="44"/>
  <c r="B473" i="44"/>
  <c r="G456" i="44"/>
  <c r="B456" i="44"/>
  <c r="G455" i="44"/>
  <c r="B455" i="44"/>
  <c r="G454" i="44"/>
  <c r="B454" i="44"/>
  <c r="G453" i="44"/>
  <c r="B453" i="44"/>
  <c r="G452" i="44"/>
  <c r="B452" i="44"/>
  <c r="G435" i="44"/>
  <c r="B435" i="44"/>
  <c r="G434" i="44"/>
  <c r="B434" i="44"/>
  <c r="G433" i="44"/>
  <c r="B433" i="44"/>
  <c r="G432" i="44"/>
  <c r="B432" i="44"/>
  <c r="G431" i="44"/>
  <c r="B431" i="44"/>
  <c r="G414" i="44"/>
  <c r="B414" i="44"/>
  <c r="G413" i="44"/>
  <c r="B413" i="44"/>
  <c r="G412" i="44"/>
  <c r="B412" i="44"/>
  <c r="G411" i="44"/>
  <c r="B411" i="44"/>
  <c r="G410" i="44"/>
  <c r="B410" i="44"/>
  <c r="G393" i="44"/>
  <c r="B393" i="44"/>
  <c r="G392" i="44"/>
  <c r="B392" i="44"/>
  <c r="G391" i="44"/>
  <c r="B391" i="44"/>
  <c r="G390" i="44"/>
  <c r="B390" i="44"/>
  <c r="G389" i="44"/>
  <c r="B389" i="44"/>
  <c r="G372" i="44"/>
  <c r="B372" i="44"/>
  <c r="G371" i="44"/>
  <c r="B371" i="44"/>
  <c r="G370" i="44"/>
  <c r="B370" i="44"/>
  <c r="G369" i="44"/>
  <c r="B369" i="44"/>
  <c r="G368" i="44"/>
  <c r="B368" i="44"/>
  <c r="G351" i="44"/>
  <c r="B351" i="44"/>
  <c r="G350" i="44"/>
  <c r="B350" i="44"/>
  <c r="G349" i="44"/>
  <c r="B349" i="44"/>
  <c r="G348" i="44"/>
  <c r="B348" i="44"/>
  <c r="G347" i="44"/>
  <c r="B347" i="44"/>
  <c r="G330" i="44"/>
  <c r="B330" i="44"/>
  <c r="G329" i="44"/>
  <c r="B329" i="44"/>
  <c r="G328" i="44"/>
  <c r="B328" i="44"/>
  <c r="G327" i="44"/>
  <c r="B327" i="44"/>
  <c r="G326" i="44"/>
  <c r="B326" i="44"/>
  <c r="G309" i="44"/>
  <c r="B309" i="44"/>
  <c r="G308" i="44"/>
  <c r="B308" i="44"/>
  <c r="G307" i="44"/>
  <c r="B307" i="44"/>
  <c r="G306" i="44"/>
  <c r="B306" i="44"/>
  <c r="G305" i="44"/>
  <c r="B305" i="44"/>
  <c r="G288" i="44"/>
  <c r="B288" i="44"/>
  <c r="G287" i="44"/>
  <c r="B287" i="44"/>
  <c r="G286" i="44"/>
  <c r="B286" i="44"/>
  <c r="G285" i="44"/>
  <c r="B285" i="44"/>
  <c r="G284" i="44"/>
  <c r="B284" i="44"/>
  <c r="G267" i="44"/>
  <c r="B267" i="44"/>
  <c r="G266" i="44"/>
  <c r="B266" i="44"/>
  <c r="G265" i="44"/>
  <c r="B265" i="44"/>
  <c r="G264" i="44"/>
  <c r="B264" i="44"/>
  <c r="G263" i="44"/>
  <c r="B263" i="44"/>
  <c r="G246" i="44"/>
  <c r="B246" i="44"/>
  <c r="G245" i="44"/>
  <c r="B245" i="44"/>
  <c r="G244" i="44"/>
  <c r="B244" i="44"/>
  <c r="G243" i="44"/>
  <c r="B243" i="44"/>
  <c r="G242" i="44"/>
  <c r="B242" i="44"/>
  <c r="G225" i="44"/>
  <c r="B225" i="44"/>
  <c r="G224" i="44"/>
  <c r="B224" i="44"/>
  <c r="G223" i="44"/>
  <c r="B223" i="44"/>
  <c r="G222" i="44"/>
  <c r="B222" i="44"/>
  <c r="G221" i="44"/>
  <c r="B221" i="44"/>
  <c r="G204" i="44"/>
  <c r="B204" i="44"/>
  <c r="G203" i="44"/>
  <c r="B203" i="44"/>
  <c r="G202" i="44"/>
  <c r="B202" i="44"/>
  <c r="G201" i="44"/>
  <c r="B201" i="44"/>
  <c r="G200" i="44"/>
  <c r="B200" i="44"/>
  <c r="G183" i="44"/>
  <c r="B183" i="44"/>
  <c r="G182" i="44"/>
  <c r="B182" i="44"/>
  <c r="G181" i="44"/>
  <c r="B181" i="44"/>
  <c r="G180" i="44"/>
  <c r="B180" i="44"/>
  <c r="G179" i="44"/>
  <c r="B179" i="44"/>
  <c r="G162" i="44"/>
  <c r="B162" i="44"/>
  <c r="G161" i="44"/>
  <c r="B161" i="44"/>
  <c r="G160" i="44"/>
  <c r="B160" i="44"/>
  <c r="G159" i="44"/>
  <c r="B159" i="44"/>
  <c r="G158" i="44"/>
  <c r="B158" i="44"/>
  <c r="G141" i="44"/>
  <c r="B141" i="44"/>
  <c r="G140" i="44"/>
  <c r="B140" i="44"/>
  <c r="G139" i="44"/>
  <c r="B139" i="44"/>
  <c r="G138" i="44"/>
  <c r="B138" i="44"/>
  <c r="G137" i="44"/>
  <c r="B137" i="44"/>
  <c r="G120" i="44"/>
  <c r="B120" i="44"/>
  <c r="G119" i="44"/>
  <c r="B119" i="44"/>
  <c r="G118" i="44"/>
  <c r="B118" i="44"/>
  <c r="G117" i="44"/>
  <c r="B117" i="44"/>
  <c r="G116" i="44"/>
  <c r="B116" i="44"/>
  <c r="G99" i="44"/>
  <c r="B99" i="44"/>
  <c r="G98" i="44"/>
  <c r="B98" i="44"/>
  <c r="G97" i="44"/>
  <c r="B97" i="44"/>
  <c r="G96" i="44"/>
  <c r="B96" i="44"/>
  <c r="G95" i="44"/>
  <c r="B95" i="44"/>
  <c r="G78" i="44"/>
  <c r="B78" i="44"/>
  <c r="G77" i="44"/>
  <c r="B77" i="44"/>
  <c r="G76" i="44"/>
  <c r="B76" i="44"/>
  <c r="G75" i="44"/>
  <c r="B75" i="44"/>
  <c r="G74" i="44"/>
  <c r="B74" i="44"/>
  <c r="G57" i="44"/>
  <c r="B57" i="44"/>
  <c r="G56" i="44"/>
  <c r="B56" i="44"/>
  <c r="G55" i="44"/>
  <c r="B55" i="44"/>
  <c r="G54" i="44"/>
  <c r="B54" i="44"/>
  <c r="G53" i="44"/>
  <c r="B53" i="44"/>
  <c r="G36" i="44"/>
  <c r="B36" i="44"/>
  <c r="G35" i="44"/>
  <c r="B35" i="44"/>
  <c r="G34" i="44"/>
  <c r="B34" i="44"/>
  <c r="G33" i="44"/>
  <c r="B33" i="44"/>
  <c r="G32" i="44"/>
  <c r="B32" i="44"/>
  <c r="C1092" i="44"/>
  <c r="C1091" i="44"/>
  <c r="C1090" i="44"/>
  <c r="A1086" i="44"/>
  <c r="A1085" i="44"/>
  <c r="A1084" i="44"/>
  <c r="A1083" i="44"/>
  <c r="A1082" i="44"/>
  <c r="A1081" i="44"/>
  <c r="J1076" i="44"/>
  <c r="A1076" i="44"/>
  <c r="C1071" i="44"/>
  <c r="C1070" i="44"/>
  <c r="C1069" i="44"/>
  <c r="A1065" i="44"/>
  <c r="A1064" i="44"/>
  <c r="A1063" i="44"/>
  <c r="A1062" i="44"/>
  <c r="A1061" i="44"/>
  <c r="A1060" i="44"/>
  <c r="J1055" i="44"/>
  <c r="A1055" i="44"/>
  <c r="C1050" i="44"/>
  <c r="C1049" i="44"/>
  <c r="C1048" i="44"/>
  <c r="A1044" i="44"/>
  <c r="A1043" i="44"/>
  <c r="A1042" i="44"/>
  <c r="A1041" i="44"/>
  <c r="A1040" i="44"/>
  <c r="A1039" i="44"/>
  <c r="J1034" i="44"/>
  <c r="A1034" i="44"/>
  <c r="C1029" i="44"/>
  <c r="C1028" i="44"/>
  <c r="C1027" i="44"/>
  <c r="A1023" i="44"/>
  <c r="A1022" i="44"/>
  <c r="A1021" i="44"/>
  <c r="A1020" i="44"/>
  <c r="A1019" i="44"/>
  <c r="A1018" i="44"/>
  <c r="J1013" i="44"/>
  <c r="A1013" i="44"/>
  <c r="C1008" i="44"/>
  <c r="C1007" i="44"/>
  <c r="C1006" i="44"/>
  <c r="A1002" i="44"/>
  <c r="A1001" i="44"/>
  <c r="A1000" i="44"/>
  <c r="A999" i="44"/>
  <c r="A998" i="44"/>
  <c r="A997" i="44"/>
  <c r="J992" i="44"/>
  <c r="A992" i="44"/>
  <c r="C987" i="44"/>
  <c r="C986" i="44"/>
  <c r="C985" i="44"/>
  <c r="A981" i="44"/>
  <c r="A980" i="44"/>
  <c r="A979" i="44"/>
  <c r="A978" i="44"/>
  <c r="A977" i="44"/>
  <c r="A976" i="44"/>
  <c r="J971" i="44"/>
  <c r="A971" i="44"/>
  <c r="C966" i="44"/>
  <c r="C965" i="44"/>
  <c r="C964" i="44"/>
  <c r="A960" i="44"/>
  <c r="A959" i="44"/>
  <c r="A958" i="44"/>
  <c r="A957" i="44"/>
  <c r="A956" i="44"/>
  <c r="A955" i="44"/>
  <c r="J950" i="44"/>
  <c r="A950" i="44"/>
  <c r="C945" i="44"/>
  <c r="C944" i="44"/>
  <c r="C943" i="44"/>
  <c r="A939" i="44"/>
  <c r="A938" i="44"/>
  <c r="A937" i="44"/>
  <c r="A936" i="44"/>
  <c r="A935" i="44"/>
  <c r="A934" i="44"/>
  <c r="J929" i="44"/>
  <c r="A929" i="44"/>
  <c r="C924" i="44"/>
  <c r="C923" i="44"/>
  <c r="C922" i="44"/>
  <c r="A918" i="44"/>
  <c r="A917" i="44"/>
  <c r="A916" i="44"/>
  <c r="A915" i="44"/>
  <c r="A914" i="44"/>
  <c r="A913" i="44"/>
  <c r="J908" i="44"/>
  <c r="A908" i="44"/>
  <c r="C903" i="44"/>
  <c r="C902" i="44"/>
  <c r="C901" i="44"/>
  <c r="A897" i="44"/>
  <c r="A896" i="44"/>
  <c r="A895" i="44"/>
  <c r="A894" i="44"/>
  <c r="A893" i="44"/>
  <c r="A892" i="44"/>
  <c r="J887" i="44"/>
  <c r="A887" i="44"/>
  <c r="C882" i="44"/>
  <c r="C881" i="44"/>
  <c r="C880" i="44"/>
  <c r="A876" i="44"/>
  <c r="A875" i="44"/>
  <c r="A874" i="44"/>
  <c r="A873" i="44"/>
  <c r="A872" i="44"/>
  <c r="A871" i="44"/>
  <c r="J866" i="44"/>
  <c r="A866" i="44"/>
  <c r="C861" i="44"/>
  <c r="C860" i="44"/>
  <c r="C859" i="44"/>
  <c r="A855" i="44"/>
  <c r="A854" i="44"/>
  <c r="A853" i="44"/>
  <c r="A852" i="44"/>
  <c r="A851" i="44"/>
  <c r="A850" i="44"/>
  <c r="J845" i="44"/>
  <c r="A845" i="44"/>
  <c r="C840" i="44"/>
  <c r="C839" i="44"/>
  <c r="C838" i="44"/>
  <c r="A834" i="44"/>
  <c r="A833" i="44"/>
  <c r="A832" i="44"/>
  <c r="A831" i="44"/>
  <c r="A830" i="44"/>
  <c r="A829" i="44"/>
  <c r="J824" i="44"/>
  <c r="A824" i="44"/>
  <c r="C819" i="44"/>
  <c r="C818" i="44"/>
  <c r="C817" i="44"/>
  <c r="A813" i="44"/>
  <c r="A812" i="44"/>
  <c r="A811" i="44"/>
  <c r="A810" i="44"/>
  <c r="A809" i="44"/>
  <c r="A808" i="44"/>
  <c r="J803" i="44"/>
  <c r="A803" i="44"/>
  <c r="C798" i="44"/>
  <c r="C797" i="44"/>
  <c r="C796" i="44"/>
  <c r="A792" i="44"/>
  <c r="A791" i="44"/>
  <c r="A790" i="44"/>
  <c r="A789" i="44"/>
  <c r="A788" i="44"/>
  <c r="A787" i="44"/>
  <c r="J782" i="44"/>
  <c r="A782" i="44"/>
  <c r="C777" i="44"/>
  <c r="C776" i="44"/>
  <c r="C775" i="44"/>
  <c r="A771" i="44"/>
  <c r="A770" i="44"/>
  <c r="A769" i="44"/>
  <c r="A768" i="44"/>
  <c r="A767" i="44"/>
  <c r="A766" i="44"/>
  <c r="J761" i="44"/>
  <c r="A761" i="44"/>
  <c r="C756" i="44"/>
  <c r="C755" i="44"/>
  <c r="C754" i="44"/>
  <c r="A750" i="44"/>
  <c r="A749" i="44"/>
  <c r="A748" i="44"/>
  <c r="A747" i="44"/>
  <c r="A746" i="44"/>
  <c r="A745" i="44"/>
  <c r="J740" i="44"/>
  <c r="A740" i="44"/>
  <c r="C735" i="44"/>
  <c r="C734" i="44"/>
  <c r="C733" i="44"/>
  <c r="A729" i="44"/>
  <c r="A728" i="44"/>
  <c r="A727" i="44"/>
  <c r="A726" i="44"/>
  <c r="A725" i="44"/>
  <c r="A724" i="44"/>
  <c r="J719" i="44"/>
  <c r="A719" i="44"/>
  <c r="C714" i="44"/>
  <c r="C713" i="44"/>
  <c r="C712" i="44"/>
  <c r="A708" i="44"/>
  <c r="A707" i="44"/>
  <c r="A706" i="44"/>
  <c r="A705" i="44"/>
  <c r="A704" i="44"/>
  <c r="A703" i="44"/>
  <c r="J698" i="44"/>
  <c r="A698" i="44"/>
  <c r="C693" i="44"/>
  <c r="C692" i="44"/>
  <c r="C691" i="44"/>
  <c r="A687" i="44"/>
  <c r="A686" i="44"/>
  <c r="A685" i="44"/>
  <c r="A684" i="44"/>
  <c r="A683" i="44"/>
  <c r="A682" i="44"/>
  <c r="J677" i="44"/>
  <c r="A677" i="44"/>
  <c r="C672" i="44"/>
  <c r="C671" i="44"/>
  <c r="C670" i="44"/>
  <c r="A666" i="44"/>
  <c r="A665" i="44"/>
  <c r="A664" i="44"/>
  <c r="A663" i="44"/>
  <c r="A662" i="44"/>
  <c r="A661" i="44"/>
  <c r="J656" i="44"/>
  <c r="A656" i="44"/>
  <c r="C651" i="44"/>
  <c r="C650" i="44"/>
  <c r="C649" i="44"/>
  <c r="A645" i="44"/>
  <c r="A644" i="44"/>
  <c r="A643" i="44"/>
  <c r="A642" i="44"/>
  <c r="A641" i="44"/>
  <c r="A640" i="44"/>
  <c r="J635" i="44"/>
  <c r="A635" i="44"/>
  <c r="C630" i="44"/>
  <c r="C629" i="44"/>
  <c r="C628" i="44"/>
  <c r="A624" i="44"/>
  <c r="A623" i="44"/>
  <c r="A622" i="44"/>
  <c r="A621" i="44"/>
  <c r="A620" i="44"/>
  <c r="A619" i="44"/>
  <c r="J614" i="44"/>
  <c r="A614" i="44"/>
  <c r="C609" i="44"/>
  <c r="C608" i="44"/>
  <c r="C607" i="44"/>
  <c r="A603" i="44"/>
  <c r="A602" i="44"/>
  <c r="A601" i="44"/>
  <c r="A600" i="44"/>
  <c r="A599" i="44"/>
  <c r="A598" i="44"/>
  <c r="J593" i="44"/>
  <c r="A593" i="44"/>
  <c r="C588" i="44"/>
  <c r="C587" i="44"/>
  <c r="C586" i="44"/>
  <c r="A582" i="44"/>
  <c r="A581" i="44"/>
  <c r="A580" i="44"/>
  <c r="A579" i="44"/>
  <c r="A578" i="44"/>
  <c r="A577" i="44"/>
  <c r="J572" i="44"/>
  <c r="A572" i="44"/>
  <c r="C567" i="44"/>
  <c r="C566" i="44"/>
  <c r="C565" i="44"/>
  <c r="A561" i="44"/>
  <c r="A560" i="44"/>
  <c r="A559" i="44"/>
  <c r="A558" i="44"/>
  <c r="A557" i="44"/>
  <c r="A556" i="44"/>
  <c r="J551" i="44"/>
  <c r="A551" i="44"/>
  <c r="C546" i="44"/>
  <c r="C545" i="44"/>
  <c r="C544" i="44"/>
  <c r="A540" i="44"/>
  <c r="A539" i="44"/>
  <c r="A538" i="44"/>
  <c r="A537" i="44"/>
  <c r="A536" i="44"/>
  <c r="A535" i="44"/>
  <c r="J530" i="44"/>
  <c r="A530" i="44"/>
  <c r="C525" i="44"/>
  <c r="C524" i="44"/>
  <c r="C523" i="44"/>
  <c r="A519" i="44"/>
  <c r="A518" i="44"/>
  <c r="A517" i="44"/>
  <c r="A516" i="44"/>
  <c r="A515" i="44"/>
  <c r="A514" i="44"/>
  <c r="J509" i="44"/>
  <c r="A509" i="44"/>
  <c r="C504" i="44"/>
  <c r="C503" i="44"/>
  <c r="C502" i="44"/>
  <c r="A498" i="44"/>
  <c r="A497" i="44"/>
  <c r="A496" i="44"/>
  <c r="A495" i="44"/>
  <c r="A494" i="44"/>
  <c r="A493" i="44"/>
  <c r="J488" i="44"/>
  <c r="A488" i="44"/>
  <c r="C483" i="44"/>
  <c r="C482" i="44"/>
  <c r="C481" i="44"/>
  <c r="A477" i="44"/>
  <c r="A476" i="44"/>
  <c r="A475" i="44"/>
  <c r="A474" i="44"/>
  <c r="A473" i="44"/>
  <c r="A472" i="44"/>
  <c r="J467" i="44"/>
  <c r="A467" i="44"/>
  <c r="C462" i="44"/>
  <c r="C461" i="44"/>
  <c r="C460" i="44"/>
  <c r="A456" i="44"/>
  <c r="A455" i="44"/>
  <c r="A454" i="44"/>
  <c r="A453" i="44"/>
  <c r="A452" i="44"/>
  <c r="A451" i="44"/>
  <c r="J446" i="44"/>
  <c r="A446" i="44"/>
  <c r="C441" i="44"/>
  <c r="C440" i="44"/>
  <c r="C439" i="44"/>
  <c r="A435" i="44"/>
  <c r="A434" i="44"/>
  <c r="A433" i="44"/>
  <c r="A432" i="44"/>
  <c r="A431" i="44"/>
  <c r="A430" i="44"/>
  <c r="J425" i="44"/>
  <c r="A425" i="44"/>
  <c r="C420" i="44"/>
  <c r="C419" i="44"/>
  <c r="C418" i="44"/>
  <c r="A414" i="44"/>
  <c r="A413" i="44"/>
  <c r="A412" i="44"/>
  <c r="A411" i="44"/>
  <c r="A410" i="44"/>
  <c r="A409" i="44"/>
  <c r="J404" i="44"/>
  <c r="A404" i="44"/>
  <c r="C399" i="44"/>
  <c r="C398" i="44"/>
  <c r="C397" i="44"/>
  <c r="A393" i="44"/>
  <c r="A392" i="44"/>
  <c r="A391" i="44"/>
  <c r="A390" i="44"/>
  <c r="A389" i="44"/>
  <c r="A388" i="44"/>
  <c r="J383" i="44"/>
  <c r="A383" i="44"/>
  <c r="C378" i="44"/>
  <c r="C377" i="44"/>
  <c r="C376" i="44"/>
  <c r="A372" i="44"/>
  <c r="A371" i="44"/>
  <c r="A370" i="44"/>
  <c r="A369" i="44"/>
  <c r="A368" i="44"/>
  <c r="A367" i="44"/>
  <c r="J362" i="44"/>
  <c r="A362" i="44"/>
  <c r="C357" i="44"/>
  <c r="C356" i="44"/>
  <c r="C355" i="44"/>
  <c r="A351" i="44"/>
  <c r="A350" i="44"/>
  <c r="A349" i="44"/>
  <c r="A348" i="44"/>
  <c r="A347" i="44"/>
  <c r="A346" i="44"/>
  <c r="J341" i="44"/>
  <c r="A341" i="44"/>
  <c r="C336" i="44"/>
  <c r="C335" i="44"/>
  <c r="C334" i="44"/>
  <c r="A330" i="44"/>
  <c r="A329" i="44"/>
  <c r="A328" i="44"/>
  <c r="A327" i="44"/>
  <c r="A326" i="44"/>
  <c r="A325" i="44"/>
  <c r="J320" i="44"/>
  <c r="A320" i="44"/>
  <c r="C315" i="44"/>
  <c r="C314" i="44"/>
  <c r="C313" i="44"/>
  <c r="A309" i="44"/>
  <c r="A308" i="44"/>
  <c r="A307" i="44"/>
  <c r="A306" i="44"/>
  <c r="A305" i="44"/>
  <c r="A304" i="44"/>
  <c r="J299" i="44"/>
  <c r="A299" i="44"/>
  <c r="C294" i="44"/>
  <c r="C293" i="44"/>
  <c r="C292" i="44"/>
  <c r="A288" i="44"/>
  <c r="A287" i="44"/>
  <c r="A286" i="44"/>
  <c r="A285" i="44"/>
  <c r="A284" i="44"/>
  <c r="A283" i="44"/>
  <c r="J278" i="44"/>
  <c r="A278" i="44"/>
  <c r="C273" i="44"/>
  <c r="C272" i="44"/>
  <c r="C271" i="44"/>
  <c r="A267" i="44"/>
  <c r="A266" i="44"/>
  <c r="A265" i="44"/>
  <c r="A264" i="44"/>
  <c r="A263" i="44"/>
  <c r="A262" i="44"/>
  <c r="J257" i="44"/>
  <c r="A257" i="44"/>
  <c r="C252" i="44"/>
  <c r="C251" i="44"/>
  <c r="C250" i="44"/>
  <c r="A246" i="44"/>
  <c r="A245" i="44"/>
  <c r="A244" i="44"/>
  <c r="A243" i="44"/>
  <c r="A242" i="44"/>
  <c r="A241" i="44"/>
  <c r="J236" i="44"/>
  <c r="A236" i="44"/>
  <c r="C231" i="44"/>
  <c r="C230" i="44"/>
  <c r="C229" i="44"/>
  <c r="A225" i="44"/>
  <c r="A224" i="44"/>
  <c r="A223" i="44"/>
  <c r="A222" i="44"/>
  <c r="A221" i="44"/>
  <c r="A220" i="44"/>
  <c r="J215" i="44"/>
  <c r="A215" i="44"/>
  <c r="C210" i="44"/>
  <c r="C209" i="44"/>
  <c r="C208" i="44"/>
  <c r="A204" i="44"/>
  <c r="A203" i="44"/>
  <c r="A202" i="44"/>
  <c r="A201" i="44"/>
  <c r="A200" i="44"/>
  <c r="A199" i="44"/>
  <c r="J194" i="44"/>
  <c r="A194" i="44"/>
  <c r="C189" i="44"/>
  <c r="C188" i="44"/>
  <c r="C187" i="44"/>
  <c r="A183" i="44"/>
  <c r="A182" i="44"/>
  <c r="A181" i="44"/>
  <c r="A180" i="44"/>
  <c r="A179" i="44"/>
  <c r="A178" i="44"/>
  <c r="J173" i="44"/>
  <c r="A173" i="44"/>
  <c r="C168" i="44"/>
  <c r="C167" i="44"/>
  <c r="C166" i="44"/>
  <c r="A162" i="44"/>
  <c r="A161" i="44"/>
  <c r="A160" i="44"/>
  <c r="A159" i="44"/>
  <c r="A158" i="44"/>
  <c r="A157" i="44"/>
  <c r="J152" i="44"/>
  <c r="A152" i="44"/>
  <c r="C147" i="44"/>
  <c r="C146" i="44"/>
  <c r="C145" i="44"/>
  <c r="A141" i="44"/>
  <c r="A140" i="44"/>
  <c r="A139" i="44"/>
  <c r="A138" i="44"/>
  <c r="A137" i="44"/>
  <c r="A136" i="44"/>
  <c r="J131" i="44"/>
  <c r="A131" i="44"/>
  <c r="C126" i="44"/>
  <c r="C125" i="44"/>
  <c r="C124" i="44"/>
  <c r="A120" i="44"/>
  <c r="A119" i="44"/>
  <c r="A118" i="44"/>
  <c r="A117" i="44"/>
  <c r="A116" i="44"/>
  <c r="A115" i="44"/>
  <c r="J110" i="44"/>
  <c r="A110" i="44"/>
  <c r="C105" i="44"/>
  <c r="C104" i="44"/>
  <c r="C103" i="44"/>
  <c r="A99" i="44"/>
  <c r="A98" i="44"/>
  <c r="A97" i="44"/>
  <c r="A96" i="44"/>
  <c r="A95" i="44"/>
  <c r="A94" i="44"/>
  <c r="J89" i="44"/>
  <c r="A89" i="44"/>
  <c r="C84" i="44"/>
  <c r="C83" i="44"/>
  <c r="C82" i="44"/>
  <c r="A78" i="44"/>
  <c r="A77" i="44"/>
  <c r="A76" i="44"/>
  <c r="A75" i="44"/>
  <c r="A74" i="44"/>
  <c r="A73" i="44"/>
  <c r="J68" i="44"/>
  <c r="A68" i="44"/>
  <c r="C63" i="44"/>
  <c r="C62" i="44"/>
  <c r="C61" i="44"/>
  <c r="A57" i="44"/>
  <c r="A56" i="44"/>
  <c r="A55" i="44"/>
  <c r="A54" i="44"/>
  <c r="A53" i="44"/>
  <c r="A52" i="44"/>
  <c r="J47" i="44"/>
  <c r="A47" i="44"/>
  <c r="C42" i="44"/>
  <c r="C41" i="44"/>
  <c r="C40" i="44"/>
  <c r="A36" i="44"/>
  <c r="A35" i="44"/>
  <c r="A34" i="44"/>
  <c r="A33" i="44"/>
  <c r="A32" i="44"/>
  <c r="A31" i="44"/>
  <c r="J26" i="44"/>
  <c r="A26" i="44"/>
  <c r="C21" i="44"/>
  <c r="C20" i="44"/>
  <c r="C19" i="44"/>
  <c r="A15" i="44"/>
  <c r="A14" i="44"/>
  <c r="A13" i="44"/>
  <c r="A12" i="44"/>
  <c r="A11" i="44"/>
  <c r="A10" i="44"/>
  <c r="J5" i="44"/>
  <c r="A5" i="44"/>
  <c r="G1086" i="43"/>
  <c r="B1086" i="43"/>
  <c r="G1085" i="43"/>
  <c r="B1085" i="43"/>
  <c r="G1084" i="43"/>
  <c r="B1084" i="43"/>
  <c r="G1083" i="43"/>
  <c r="B1083" i="43"/>
  <c r="G1082" i="43"/>
  <c r="B1082" i="43"/>
  <c r="G1065" i="43"/>
  <c r="B1065" i="43"/>
  <c r="G1064" i="43"/>
  <c r="B1064" i="43"/>
  <c r="G1063" i="43"/>
  <c r="B1063" i="43"/>
  <c r="G1062" i="43"/>
  <c r="B1062" i="43"/>
  <c r="G1061" i="43"/>
  <c r="B1061" i="43"/>
  <c r="G1044" i="43"/>
  <c r="B1044" i="43"/>
  <c r="G1043" i="43"/>
  <c r="B1043" i="43"/>
  <c r="G1042" i="43"/>
  <c r="B1042" i="43"/>
  <c r="G1041" i="43"/>
  <c r="B1041" i="43"/>
  <c r="G1040" i="43"/>
  <c r="B1040" i="43"/>
  <c r="G1023" i="43"/>
  <c r="B1023" i="43"/>
  <c r="G1022" i="43"/>
  <c r="B1022" i="43"/>
  <c r="G1021" i="43"/>
  <c r="B1021" i="43"/>
  <c r="G1020" i="43"/>
  <c r="B1020" i="43"/>
  <c r="G1019" i="43"/>
  <c r="B1019" i="43"/>
  <c r="G1002" i="43"/>
  <c r="B1002" i="43"/>
  <c r="G1001" i="43"/>
  <c r="B1001" i="43"/>
  <c r="G1000" i="43"/>
  <c r="B1000" i="43"/>
  <c r="G999" i="43"/>
  <c r="B999" i="43"/>
  <c r="G998" i="43"/>
  <c r="B998" i="43"/>
  <c r="G981" i="43"/>
  <c r="B981" i="43"/>
  <c r="G980" i="43"/>
  <c r="B980" i="43"/>
  <c r="G979" i="43"/>
  <c r="B979" i="43"/>
  <c r="G978" i="43"/>
  <c r="B978" i="43"/>
  <c r="G977" i="43"/>
  <c r="B977" i="43"/>
  <c r="G960" i="43"/>
  <c r="B960" i="43"/>
  <c r="G959" i="43"/>
  <c r="B959" i="43"/>
  <c r="G958" i="43"/>
  <c r="B958" i="43"/>
  <c r="G957" i="43"/>
  <c r="B957" i="43"/>
  <c r="G956" i="43"/>
  <c r="B956" i="43"/>
  <c r="G939" i="43"/>
  <c r="B939" i="43"/>
  <c r="G938" i="43"/>
  <c r="B938" i="43"/>
  <c r="G937" i="43"/>
  <c r="B937" i="43"/>
  <c r="G936" i="43"/>
  <c r="B936" i="43"/>
  <c r="G935" i="43"/>
  <c r="B935" i="43"/>
  <c r="G918" i="43"/>
  <c r="B918" i="43"/>
  <c r="G917" i="43"/>
  <c r="B917" i="43"/>
  <c r="G916" i="43"/>
  <c r="B916" i="43"/>
  <c r="G915" i="43"/>
  <c r="B915" i="43"/>
  <c r="G914" i="43"/>
  <c r="B914" i="43"/>
  <c r="G897" i="43"/>
  <c r="B897" i="43"/>
  <c r="G896" i="43"/>
  <c r="B896" i="43"/>
  <c r="G895" i="43"/>
  <c r="B895" i="43"/>
  <c r="G894" i="43"/>
  <c r="B894" i="43"/>
  <c r="G893" i="43"/>
  <c r="B893" i="43"/>
  <c r="G876" i="43"/>
  <c r="B876" i="43"/>
  <c r="G875" i="43"/>
  <c r="B875" i="43"/>
  <c r="G874" i="43"/>
  <c r="B874" i="43"/>
  <c r="G873" i="43"/>
  <c r="B873" i="43"/>
  <c r="G872" i="43"/>
  <c r="B872" i="43"/>
  <c r="G855" i="43"/>
  <c r="B855" i="43"/>
  <c r="G854" i="43"/>
  <c r="B854" i="43"/>
  <c r="G853" i="43"/>
  <c r="B853" i="43"/>
  <c r="G852" i="43"/>
  <c r="B852" i="43"/>
  <c r="G851" i="43"/>
  <c r="B851" i="43"/>
  <c r="G834" i="43"/>
  <c r="B834" i="43"/>
  <c r="G833" i="43"/>
  <c r="B833" i="43"/>
  <c r="G832" i="43"/>
  <c r="B832" i="43"/>
  <c r="G831" i="43"/>
  <c r="B831" i="43"/>
  <c r="G830" i="43"/>
  <c r="B830" i="43"/>
  <c r="G813" i="43"/>
  <c r="B813" i="43"/>
  <c r="G812" i="43"/>
  <c r="B812" i="43"/>
  <c r="G811" i="43"/>
  <c r="B811" i="43"/>
  <c r="G810" i="43"/>
  <c r="B810" i="43"/>
  <c r="G809" i="43"/>
  <c r="B809" i="43"/>
  <c r="G792" i="43"/>
  <c r="B792" i="43"/>
  <c r="G791" i="43"/>
  <c r="B791" i="43"/>
  <c r="G790" i="43"/>
  <c r="B790" i="43"/>
  <c r="G789" i="43"/>
  <c r="B789" i="43"/>
  <c r="G788" i="43"/>
  <c r="B788" i="43"/>
  <c r="G771" i="43"/>
  <c r="B771" i="43"/>
  <c r="G770" i="43"/>
  <c r="B770" i="43"/>
  <c r="G769" i="43"/>
  <c r="B769" i="43"/>
  <c r="G768" i="43"/>
  <c r="B768" i="43"/>
  <c r="G767" i="43"/>
  <c r="B767" i="43"/>
  <c r="G750" i="43"/>
  <c r="B750" i="43"/>
  <c r="G749" i="43"/>
  <c r="B749" i="43"/>
  <c r="G748" i="43"/>
  <c r="B748" i="43"/>
  <c r="G747" i="43"/>
  <c r="B747" i="43"/>
  <c r="G746" i="43"/>
  <c r="B746" i="43"/>
  <c r="G729" i="43"/>
  <c r="B729" i="43"/>
  <c r="G728" i="43"/>
  <c r="B728" i="43"/>
  <c r="G727" i="43"/>
  <c r="B727" i="43"/>
  <c r="G726" i="43"/>
  <c r="B726" i="43"/>
  <c r="G725" i="43"/>
  <c r="B725" i="43"/>
  <c r="G708" i="43"/>
  <c r="B708" i="43"/>
  <c r="G707" i="43"/>
  <c r="B707" i="43"/>
  <c r="G706" i="43"/>
  <c r="B706" i="43"/>
  <c r="G705" i="43"/>
  <c r="B705" i="43"/>
  <c r="G704" i="43"/>
  <c r="B704" i="43"/>
  <c r="G687" i="43"/>
  <c r="B687" i="43"/>
  <c r="G686" i="43"/>
  <c r="B686" i="43"/>
  <c r="G685" i="43"/>
  <c r="B685" i="43"/>
  <c r="G684" i="43"/>
  <c r="B684" i="43"/>
  <c r="G683" i="43"/>
  <c r="B683" i="43"/>
  <c r="G666" i="43"/>
  <c r="B666" i="43"/>
  <c r="G665" i="43"/>
  <c r="B665" i="43"/>
  <c r="G664" i="43"/>
  <c r="B664" i="43"/>
  <c r="G663" i="43"/>
  <c r="B663" i="43"/>
  <c r="G662" i="43"/>
  <c r="B662" i="43"/>
  <c r="G645" i="43"/>
  <c r="B645" i="43"/>
  <c r="G644" i="43"/>
  <c r="B644" i="43"/>
  <c r="G643" i="43"/>
  <c r="B643" i="43"/>
  <c r="G642" i="43"/>
  <c r="B642" i="43"/>
  <c r="G641" i="43"/>
  <c r="B641" i="43"/>
  <c r="G624" i="43"/>
  <c r="B624" i="43"/>
  <c r="G623" i="43"/>
  <c r="B623" i="43"/>
  <c r="G622" i="43"/>
  <c r="B622" i="43"/>
  <c r="G621" i="43"/>
  <c r="B621" i="43"/>
  <c r="G620" i="43"/>
  <c r="B620" i="43"/>
  <c r="G603" i="43"/>
  <c r="B603" i="43"/>
  <c r="G602" i="43"/>
  <c r="B602" i="43"/>
  <c r="G601" i="43"/>
  <c r="B601" i="43"/>
  <c r="G600" i="43"/>
  <c r="B600" i="43"/>
  <c r="G599" i="43"/>
  <c r="B599" i="43"/>
  <c r="G582" i="43"/>
  <c r="B582" i="43"/>
  <c r="G581" i="43"/>
  <c r="B581" i="43"/>
  <c r="G580" i="43"/>
  <c r="B580" i="43"/>
  <c r="G579" i="43"/>
  <c r="B579" i="43"/>
  <c r="G578" i="43"/>
  <c r="B578" i="43"/>
  <c r="G561" i="43"/>
  <c r="B561" i="43"/>
  <c r="G560" i="43"/>
  <c r="B560" i="43"/>
  <c r="G559" i="43"/>
  <c r="B559" i="43"/>
  <c r="G558" i="43"/>
  <c r="B558" i="43"/>
  <c r="G557" i="43"/>
  <c r="B557" i="43"/>
  <c r="G540" i="43"/>
  <c r="B540" i="43"/>
  <c r="G539" i="43"/>
  <c r="B539" i="43"/>
  <c r="G538" i="43"/>
  <c r="B538" i="43"/>
  <c r="G537" i="43"/>
  <c r="B537" i="43"/>
  <c r="G536" i="43"/>
  <c r="B536" i="43"/>
  <c r="G519" i="43"/>
  <c r="B519" i="43"/>
  <c r="G518" i="43"/>
  <c r="B518" i="43"/>
  <c r="G517" i="43"/>
  <c r="B517" i="43"/>
  <c r="G516" i="43"/>
  <c r="B516" i="43"/>
  <c r="G515" i="43"/>
  <c r="B515" i="43"/>
  <c r="G498" i="43"/>
  <c r="B498" i="43"/>
  <c r="G497" i="43"/>
  <c r="B497" i="43"/>
  <c r="G496" i="43"/>
  <c r="B496" i="43"/>
  <c r="G495" i="43"/>
  <c r="B495" i="43"/>
  <c r="G494" i="43"/>
  <c r="B494" i="43"/>
  <c r="G477" i="43"/>
  <c r="B477" i="43"/>
  <c r="G476" i="43"/>
  <c r="B476" i="43"/>
  <c r="G475" i="43"/>
  <c r="B475" i="43"/>
  <c r="G474" i="43"/>
  <c r="B474" i="43"/>
  <c r="G473" i="43"/>
  <c r="B473" i="43"/>
  <c r="G456" i="43"/>
  <c r="B456" i="43"/>
  <c r="G455" i="43"/>
  <c r="B455" i="43"/>
  <c r="G454" i="43"/>
  <c r="B454" i="43"/>
  <c r="G453" i="43"/>
  <c r="B453" i="43"/>
  <c r="G452" i="43"/>
  <c r="B452" i="43"/>
  <c r="G435" i="43"/>
  <c r="B435" i="43"/>
  <c r="G434" i="43"/>
  <c r="B434" i="43"/>
  <c r="G433" i="43"/>
  <c r="B433" i="43"/>
  <c r="G432" i="43"/>
  <c r="B432" i="43"/>
  <c r="G431" i="43"/>
  <c r="B431" i="43"/>
  <c r="G414" i="43"/>
  <c r="B414" i="43"/>
  <c r="G413" i="43"/>
  <c r="B413" i="43"/>
  <c r="G412" i="43"/>
  <c r="B412" i="43"/>
  <c r="G411" i="43"/>
  <c r="B411" i="43"/>
  <c r="G410" i="43"/>
  <c r="B410" i="43"/>
  <c r="G393" i="43"/>
  <c r="B393" i="43"/>
  <c r="G392" i="43"/>
  <c r="B392" i="43"/>
  <c r="G391" i="43"/>
  <c r="B391" i="43"/>
  <c r="G390" i="43"/>
  <c r="B390" i="43"/>
  <c r="G389" i="43"/>
  <c r="B389" i="43"/>
  <c r="G372" i="43"/>
  <c r="B372" i="43"/>
  <c r="G371" i="43"/>
  <c r="B371" i="43"/>
  <c r="G370" i="43"/>
  <c r="B370" i="43"/>
  <c r="G369" i="43"/>
  <c r="B369" i="43"/>
  <c r="G368" i="43"/>
  <c r="B368" i="43"/>
  <c r="G351" i="43"/>
  <c r="B351" i="43"/>
  <c r="G350" i="43"/>
  <c r="B350" i="43"/>
  <c r="G349" i="43"/>
  <c r="B349" i="43"/>
  <c r="G348" i="43"/>
  <c r="B348" i="43"/>
  <c r="G347" i="43"/>
  <c r="B347" i="43"/>
  <c r="G330" i="43"/>
  <c r="B330" i="43"/>
  <c r="G329" i="43"/>
  <c r="B329" i="43"/>
  <c r="G328" i="43"/>
  <c r="B328" i="43"/>
  <c r="G327" i="43"/>
  <c r="B327" i="43"/>
  <c r="G326" i="43"/>
  <c r="B326" i="43"/>
  <c r="G309" i="43"/>
  <c r="B309" i="43"/>
  <c r="G308" i="43"/>
  <c r="B308" i="43"/>
  <c r="G307" i="43"/>
  <c r="B307" i="43"/>
  <c r="G306" i="43"/>
  <c r="B306" i="43"/>
  <c r="G305" i="43"/>
  <c r="B305" i="43"/>
  <c r="G288" i="43"/>
  <c r="B288" i="43"/>
  <c r="G287" i="43"/>
  <c r="B287" i="43"/>
  <c r="G286" i="43"/>
  <c r="B286" i="43"/>
  <c r="G285" i="43"/>
  <c r="B285" i="43"/>
  <c r="G284" i="43"/>
  <c r="B284" i="43"/>
  <c r="G267" i="43"/>
  <c r="B267" i="43"/>
  <c r="G266" i="43"/>
  <c r="B266" i="43"/>
  <c r="G265" i="43"/>
  <c r="B265" i="43"/>
  <c r="G264" i="43"/>
  <c r="B264" i="43"/>
  <c r="G263" i="43"/>
  <c r="B263" i="43"/>
  <c r="G246" i="43"/>
  <c r="B246" i="43"/>
  <c r="G245" i="43"/>
  <c r="B245" i="43"/>
  <c r="G244" i="43"/>
  <c r="B244" i="43"/>
  <c r="G243" i="43"/>
  <c r="B243" i="43"/>
  <c r="G242" i="43"/>
  <c r="B242" i="43"/>
  <c r="G225" i="43"/>
  <c r="B225" i="43"/>
  <c r="G224" i="43"/>
  <c r="B224" i="43"/>
  <c r="G223" i="43"/>
  <c r="B223" i="43"/>
  <c r="G222" i="43"/>
  <c r="B222" i="43"/>
  <c r="G221" i="43"/>
  <c r="B221" i="43"/>
  <c r="G204" i="43"/>
  <c r="B204" i="43"/>
  <c r="G203" i="43"/>
  <c r="B203" i="43"/>
  <c r="G202" i="43"/>
  <c r="B202" i="43"/>
  <c r="G201" i="43"/>
  <c r="B201" i="43"/>
  <c r="G200" i="43"/>
  <c r="B200" i="43"/>
  <c r="G183" i="43"/>
  <c r="B183" i="43"/>
  <c r="G182" i="43"/>
  <c r="B182" i="43"/>
  <c r="G181" i="43"/>
  <c r="B181" i="43"/>
  <c r="G180" i="43"/>
  <c r="B180" i="43"/>
  <c r="G179" i="43"/>
  <c r="B179" i="43"/>
  <c r="G162" i="43"/>
  <c r="B162" i="43"/>
  <c r="G161" i="43"/>
  <c r="B161" i="43"/>
  <c r="G160" i="43"/>
  <c r="B160" i="43"/>
  <c r="G159" i="43"/>
  <c r="B159" i="43"/>
  <c r="G158" i="43"/>
  <c r="B158" i="43"/>
  <c r="G141" i="43"/>
  <c r="B141" i="43"/>
  <c r="G140" i="43"/>
  <c r="B140" i="43"/>
  <c r="G139" i="43"/>
  <c r="B139" i="43"/>
  <c r="G138" i="43"/>
  <c r="B138" i="43"/>
  <c r="G137" i="43"/>
  <c r="B137" i="43"/>
  <c r="G120" i="43"/>
  <c r="B120" i="43"/>
  <c r="G119" i="43"/>
  <c r="B119" i="43"/>
  <c r="G118" i="43"/>
  <c r="B118" i="43"/>
  <c r="G117" i="43"/>
  <c r="B117" i="43"/>
  <c r="G116" i="43"/>
  <c r="B116" i="43"/>
  <c r="G99" i="43"/>
  <c r="B99" i="43"/>
  <c r="G98" i="43"/>
  <c r="B98" i="43"/>
  <c r="G97" i="43"/>
  <c r="B97" i="43"/>
  <c r="G96" i="43"/>
  <c r="B96" i="43"/>
  <c r="G95" i="43"/>
  <c r="B95" i="43"/>
  <c r="G78" i="43"/>
  <c r="B78" i="43"/>
  <c r="G77" i="43"/>
  <c r="B77" i="43"/>
  <c r="G76" i="43"/>
  <c r="B76" i="43"/>
  <c r="G75" i="43"/>
  <c r="B75" i="43"/>
  <c r="G74" i="43"/>
  <c r="B74" i="43"/>
  <c r="G57" i="43"/>
  <c r="B57" i="43"/>
  <c r="G56" i="43"/>
  <c r="B56" i="43"/>
  <c r="G55" i="43"/>
  <c r="B55" i="43"/>
  <c r="G54" i="43"/>
  <c r="B54" i="43"/>
  <c r="G53" i="43"/>
  <c r="B53" i="43"/>
  <c r="G36" i="43"/>
  <c r="B36" i="43"/>
  <c r="G35" i="43"/>
  <c r="B35" i="43"/>
  <c r="G34" i="43"/>
  <c r="B34" i="43"/>
  <c r="G33" i="43"/>
  <c r="B33" i="43"/>
  <c r="G32" i="43"/>
  <c r="B32" i="43"/>
  <c r="C1092" i="43"/>
  <c r="C1091" i="43"/>
  <c r="C1090" i="43"/>
  <c r="A1086" i="43"/>
  <c r="A1085" i="43"/>
  <c r="A1084" i="43"/>
  <c r="A1083" i="43"/>
  <c r="A1082" i="43"/>
  <c r="A1081" i="43"/>
  <c r="J1076" i="43"/>
  <c r="A1076" i="43"/>
  <c r="C1071" i="43"/>
  <c r="C1070" i="43"/>
  <c r="C1069" i="43"/>
  <c r="A1065" i="43"/>
  <c r="A1064" i="43"/>
  <c r="A1063" i="43"/>
  <c r="A1062" i="43"/>
  <c r="A1061" i="43"/>
  <c r="A1060" i="43"/>
  <c r="J1055" i="43"/>
  <c r="A1055" i="43"/>
  <c r="C1050" i="43"/>
  <c r="C1049" i="43"/>
  <c r="C1048" i="43"/>
  <c r="A1044" i="43"/>
  <c r="A1043" i="43"/>
  <c r="A1042" i="43"/>
  <c r="A1041" i="43"/>
  <c r="A1040" i="43"/>
  <c r="A1039" i="43"/>
  <c r="J1034" i="43"/>
  <c r="A1034" i="43"/>
  <c r="C1029" i="43"/>
  <c r="C1028" i="43"/>
  <c r="C1027" i="43"/>
  <c r="A1023" i="43"/>
  <c r="A1022" i="43"/>
  <c r="A1021" i="43"/>
  <c r="A1020" i="43"/>
  <c r="A1019" i="43"/>
  <c r="A1018" i="43"/>
  <c r="J1013" i="43"/>
  <c r="A1013" i="43"/>
  <c r="C1008" i="43"/>
  <c r="C1007" i="43"/>
  <c r="C1006" i="43"/>
  <c r="A1002" i="43"/>
  <c r="A1001" i="43"/>
  <c r="A1000" i="43"/>
  <c r="A999" i="43"/>
  <c r="A998" i="43"/>
  <c r="A997" i="43"/>
  <c r="J992" i="43"/>
  <c r="A992" i="43"/>
  <c r="C987" i="43"/>
  <c r="C986" i="43"/>
  <c r="C985" i="43"/>
  <c r="A981" i="43"/>
  <c r="A980" i="43"/>
  <c r="A979" i="43"/>
  <c r="A978" i="43"/>
  <c r="A977" i="43"/>
  <c r="A976" i="43"/>
  <c r="J971" i="43"/>
  <c r="A971" i="43"/>
  <c r="C966" i="43"/>
  <c r="C965" i="43"/>
  <c r="C964" i="43"/>
  <c r="A960" i="43"/>
  <c r="A959" i="43"/>
  <c r="A958" i="43"/>
  <c r="A957" i="43"/>
  <c r="A956" i="43"/>
  <c r="A955" i="43"/>
  <c r="J950" i="43"/>
  <c r="A950" i="43"/>
  <c r="C945" i="43"/>
  <c r="C944" i="43"/>
  <c r="C943" i="43"/>
  <c r="A939" i="43"/>
  <c r="A938" i="43"/>
  <c r="A937" i="43"/>
  <c r="A936" i="43"/>
  <c r="A935" i="43"/>
  <c r="A934" i="43"/>
  <c r="J929" i="43"/>
  <c r="A929" i="43"/>
  <c r="C924" i="43"/>
  <c r="C923" i="43"/>
  <c r="C922" i="43"/>
  <c r="A918" i="43"/>
  <c r="A917" i="43"/>
  <c r="A916" i="43"/>
  <c r="A915" i="43"/>
  <c r="A914" i="43"/>
  <c r="A913" i="43"/>
  <c r="J908" i="43"/>
  <c r="A908" i="43"/>
  <c r="C903" i="43"/>
  <c r="C902" i="43"/>
  <c r="C901" i="43"/>
  <c r="A897" i="43"/>
  <c r="A896" i="43"/>
  <c r="A895" i="43"/>
  <c r="A894" i="43"/>
  <c r="A893" i="43"/>
  <c r="A892" i="43"/>
  <c r="J887" i="43"/>
  <c r="A887" i="43"/>
  <c r="C882" i="43"/>
  <c r="C881" i="43"/>
  <c r="C880" i="43"/>
  <c r="A876" i="43"/>
  <c r="A875" i="43"/>
  <c r="A874" i="43"/>
  <c r="A873" i="43"/>
  <c r="A872" i="43"/>
  <c r="A871" i="43"/>
  <c r="J866" i="43"/>
  <c r="A866" i="43"/>
  <c r="C861" i="43"/>
  <c r="C860" i="43"/>
  <c r="C859" i="43"/>
  <c r="A855" i="43"/>
  <c r="A854" i="43"/>
  <c r="A853" i="43"/>
  <c r="A852" i="43"/>
  <c r="A851" i="43"/>
  <c r="A850" i="43"/>
  <c r="J845" i="43"/>
  <c r="A845" i="43"/>
  <c r="C840" i="43"/>
  <c r="C839" i="43"/>
  <c r="C838" i="43"/>
  <c r="A834" i="43"/>
  <c r="A833" i="43"/>
  <c r="A832" i="43"/>
  <c r="A831" i="43"/>
  <c r="A830" i="43"/>
  <c r="A829" i="43"/>
  <c r="J824" i="43"/>
  <c r="A824" i="43"/>
  <c r="C819" i="43"/>
  <c r="C818" i="43"/>
  <c r="C817" i="43"/>
  <c r="A813" i="43"/>
  <c r="A812" i="43"/>
  <c r="A811" i="43"/>
  <c r="A810" i="43"/>
  <c r="A809" i="43"/>
  <c r="A808" i="43"/>
  <c r="J803" i="43"/>
  <c r="A803" i="43"/>
  <c r="C798" i="43"/>
  <c r="C797" i="43"/>
  <c r="C796" i="43"/>
  <c r="A792" i="43"/>
  <c r="A791" i="43"/>
  <c r="A790" i="43"/>
  <c r="A789" i="43"/>
  <c r="A788" i="43"/>
  <c r="A787" i="43"/>
  <c r="J782" i="43"/>
  <c r="A782" i="43"/>
  <c r="C777" i="43"/>
  <c r="C776" i="43"/>
  <c r="C775" i="43"/>
  <c r="A771" i="43"/>
  <c r="A770" i="43"/>
  <c r="A769" i="43"/>
  <c r="A768" i="43"/>
  <c r="A767" i="43"/>
  <c r="A766" i="43"/>
  <c r="J761" i="43"/>
  <c r="A761" i="43"/>
  <c r="C756" i="43"/>
  <c r="C755" i="43"/>
  <c r="C754" i="43"/>
  <c r="A750" i="43"/>
  <c r="A749" i="43"/>
  <c r="A748" i="43"/>
  <c r="A747" i="43"/>
  <c r="A746" i="43"/>
  <c r="A745" i="43"/>
  <c r="J740" i="43"/>
  <c r="A740" i="43"/>
  <c r="C735" i="43"/>
  <c r="C734" i="43"/>
  <c r="C733" i="43"/>
  <c r="A729" i="43"/>
  <c r="A728" i="43"/>
  <c r="A727" i="43"/>
  <c r="A726" i="43"/>
  <c r="A725" i="43"/>
  <c r="A724" i="43"/>
  <c r="J719" i="43"/>
  <c r="A719" i="43"/>
  <c r="C714" i="43"/>
  <c r="C713" i="43"/>
  <c r="C712" i="43"/>
  <c r="A708" i="43"/>
  <c r="A707" i="43"/>
  <c r="A706" i="43"/>
  <c r="A705" i="43"/>
  <c r="A704" i="43"/>
  <c r="A703" i="43"/>
  <c r="J698" i="43"/>
  <c r="A698" i="43"/>
  <c r="C693" i="43"/>
  <c r="C692" i="43"/>
  <c r="C691" i="43"/>
  <c r="A687" i="43"/>
  <c r="A686" i="43"/>
  <c r="A685" i="43"/>
  <c r="A684" i="43"/>
  <c r="A683" i="43"/>
  <c r="A682" i="43"/>
  <c r="J677" i="43"/>
  <c r="A677" i="43"/>
  <c r="C672" i="43"/>
  <c r="C671" i="43"/>
  <c r="C670" i="43"/>
  <c r="A666" i="43"/>
  <c r="A665" i="43"/>
  <c r="A664" i="43"/>
  <c r="A663" i="43"/>
  <c r="A662" i="43"/>
  <c r="A661" i="43"/>
  <c r="J656" i="43"/>
  <c r="A656" i="43"/>
  <c r="C651" i="43"/>
  <c r="C650" i="43"/>
  <c r="C649" i="43"/>
  <c r="A645" i="43"/>
  <c r="A644" i="43"/>
  <c r="A643" i="43"/>
  <c r="A642" i="43"/>
  <c r="A641" i="43"/>
  <c r="A640" i="43"/>
  <c r="J635" i="43"/>
  <c r="A635" i="43"/>
  <c r="C630" i="43"/>
  <c r="C629" i="43"/>
  <c r="C628" i="43"/>
  <c r="A624" i="43"/>
  <c r="A623" i="43"/>
  <c r="A622" i="43"/>
  <c r="A621" i="43"/>
  <c r="A620" i="43"/>
  <c r="A619" i="43"/>
  <c r="J614" i="43"/>
  <c r="A614" i="43"/>
  <c r="C609" i="43"/>
  <c r="C608" i="43"/>
  <c r="C607" i="43"/>
  <c r="A603" i="43"/>
  <c r="A602" i="43"/>
  <c r="A601" i="43"/>
  <c r="A600" i="43"/>
  <c r="A599" i="43"/>
  <c r="A598" i="43"/>
  <c r="J593" i="43"/>
  <c r="A593" i="43"/>
  <c r="C588" i="43"/>
  <c r="C587" i="43"/>
  <c r="C586" i="43"/>
  <c r="A582" i="43"/>
  <c r="A581" i="43"/>
  <c r="A580" i="43"/>
  <c r="A579" i="43"/>
  <c r="A578" i="43"/>
  <c r="A577" i="43"/>
  <c r="J572" i="43"/>
  <c r="A572" i="43"/>
  <c r="C567" i="43"/>
  <c r="C566" i="43"/>
  <c r="C565" i="43"/>
  <c r="A561" i="43"/>
  <c r="A560" i="43"/>
  <c r="A559" i="43"/>
  <c r="A558" i="43"/>
  <c r="A557" i="43"/>
  <c r="A556" i="43"/>
  <c r="J551" i="43"/>
  <c r="A551" i="43"/>
  <c r="C546" i="43"/>
  <c r="C545" i="43"/>
  <c r="C544" i="43"/>
  <c r="A540" i="43"/>
  <c r="A539" i="43"/>
  <c r="A538" i="43"/>
  <c r="A537" i="43"/>
  <c r="A536" i="43"/>
  <c r="A535" i="43"/>
  <c r="J530" i="43"/>
  <c r="A530" i="43"/>
  <c r="C525" i="43"/>
  <c r="C524" i="43"/>
  <c r="C523" i="43"/>
  <c r="A519" i="43"/>
  <c r="A518" i="43"/>
  <c r="A517" i="43"/>
  <c r="A516" i="43"/>
  <c r="A515" i="43"/>
  <c r="A514" i="43"/>
  <c r="J509" i="43"/>
  <c r="A509" i="43"/>
  <c r="C504" i="43"/>
  <c r="C503" i="43"/>
  <c r="C502" i="43"/>
  <c r="A498" i="43"/>
  <c r="A497" i="43"/>
  <c r="A496" i="43"/>
  <c r="A495" i="43"/>
  <c r="A494" i="43"/>
  <c r="A493" i="43"/>
  <c r="J488" i="43"/>
  <c r="A488" i="43"/>
  <c r="C483" i="43"/>
  <c r="C482" i="43"/>
  <c r="C481" i="43"/>
  <c r="A477" i="43"/>
  <c r="A476" i="43"/>
  <c r="A475" i="43"/>
  <c r="A474" i="43"/>
  <c r="A473" i="43"/>
  <c r="A472" i="43"/>
  <c r="J467" i="43"/>
  <c r="A467" i="43"/>
  <c r="C462" i="43"/>
  <c r="C461" i="43"/>
  <c r="C460" i="43"/>
  <c r="A456" i="43"/>
  <c r="A455" i="43"/>
  <c r="A454" i="43"/>
  <c r="A453" i="43"/>
  <c r="A452" i="43"/>
  <c r="A451" i="43"/>
  <c r="J446" i="43"/>
  <c r="A446" i="43"/>
  <c r="C441" i="43"/>
  <c r="C440" i="43"/>
  <c r="C439" i="43"/>
  <c r="A435" i="43"/>
  <c r="A434" i="43"/>
  <c r="A433" i="43"/>
  <c r="A432" i="43"/>
  <c r="A431" i="43"/>
  <c r="A430" i="43"/>
  <c r="J425" i="43"/>
  <c r="A425" i="43"/>
  <c r="C420" i="43"/>
  <c r="C419" i="43"/>
  <c r="C418" i="43"/>
  <c r="A414" i="43"/>
  <c r="A413" i="43"/>
  <c r="A412" i="43"/>
  <c r="A411" i="43"/>
  <c r="A410" i="43"/>
  <c r="A409" i="43"/>
  <c r="J404" i="43"/>
  <c r="A404" i="43"/>
  <c r="C399" i="43"/>
  <c r="C398" i="43"/>
  <c r="C397" i="43"/>
  <c r="A393" i="43"/>
  <c r="A392" i="43"/>
  <c r="A391" i="43"/>
  <c r="A390" i="43"/>
  <c r="A389" i="43"/>
  <c r="A388" i="43"/>
  <c r="J383" i="43"/>
  <c r="A383" i="43"/>
  <c r="C378" i="43"/>
  <c r="C377" i="43"/>
  <c r="C376" i="43"/>
  <c r="A372" i="43"/>
  <c r="A371" i="43"/>
  <c r="A370" i="43"/>
  <c r="A369" i="43"/>
  <c r="A368" i="43"/>
  <c r="A367" i="43"/>
  <c r="J362" i="43"/>
  <c r="A362" i="43"/>
  <c r="C357" i="43"/>
  <c r="C356" i="43"/>
  <c r="C355" i="43"/>
  <c r="A351" i="43"/>
  <c r="A350" i="43"/>
  <c r="A349" i="43"/>
  <c r="A348" i="43"/>
  <c r="A347" i="43"/>
  <c r="A346" i="43"/>
  <c r="J341" i="43"/>
  <c r="A341" i="43"/>
  <c r="C336" i="43"/>
  <c r="C335" i="43"/>
  <c r="C334" i="43"/>
  <c r="A330" i="43"/>
  <c r="A329" i="43"/>
  <c r="A328" i="43"/>
  <c r="A327" i="43"/>
  <c r="A326" i="43"/>
  <c r="A325" i="43"/>
  <c r="J320" i="43"/>
  <c r="A320" i="43"/>
  <c r="C315" i="43"/>
  <c r="C314" i="43"/>
  <c r="C313" i="43"/>
  <c r="A309" i="43"/>
  <c r="A308" i="43"/>
  <c r="A307" i="43"/>
  <c r="A306" i="43"/>
  <c r="A305" i="43"/>
  <c r="A304" i="43"/>
  <c r="J299" i="43"/>
  <c r="A299" i="43"/>
  <c r="C294" i="43"/>
  <c r="C293" i="43"/>
  <c r="C292" i="43"/>
  <c r="A288" i="43"/>
  <c r="A287" i="43"/>
  <c r="A286" i="43"/>
  <c r="A285" i="43"/>
  <c r="A284" i="43"/>
  <c r="A283" i="43"/>
  <c r="J278" i="43"/>
  <c r="A278" i="43"/>
  <c r="C273" i="43"/>
  <c r="C272" i="43"/>
  <c r="C271" i="43"/>
  <c r="A267" i="43"/>
  <c r="A266" i="43"/>
  <c r="A265" i="43"/>
  <c r="A264" i="43"/>
  <c r="A263" i="43"/>
  <c r="A262" i="43"/>
  <c r="J257" i="43"/>
  <c r="A257" i="43"/>
  <c r="C252" i="43"/>
  <c r="C251" i="43"/>
  <c r="C250" i="43"/>
  <c r="A246" i="43"/>
  <c r="A245" i="43"/>
  <c r="A244" i="43"/>
  <c r="A243" i="43"/>
  <c r="A242" i="43"/>
  <c r="A241" i="43"/>
  <c r="J236" i="43"/>
  <c r="A236" i="43"/>
  <c r="C231" i="43"/>
  <c r="C230" i="43"/>
  <c r="C229" i="43"/>
  <c r="A225" i="43"/>
  <c r="A224" i="43"/>
  <c r="A223" i="43"/>
  <c r="A222" i="43"/>
  <c r="A221" i="43"/>
  <c r="A220" i="43"/>
  <c r="J215" i="43"/>
  <c r="A215" i="43"/>
  <c r="C210" i="43"/>
  <c r="C209" i="43"/>
  <c r="C208" i="43"/>
  <c r="A204" i="43"/>
  <c r="A203" i="43"/>
  <c r="A202" i="43"/>
  <c r="A201" i="43"/>
  <c r="A200" i="43"/>
  <c r="A199" i="43"/>
  <c r="J194" i="43"/>
  <c r="A194" i="43"/>
  <c r="C189" i="43"/>
  <c r="C188" i="43"/>
  <c r="C187" i="43"/>
  <c r="A183" i="43"/>
  <c r="A182" i="43"/>
  <c r="A181" i="43"/>
  <c r="A180" i="43"/>
  <c r="A179" i="43"/>
  <c r="A178" i="43"/>
  <c r="J173" i="43"/>
  <c r="A173" i="43"/>
  <c r="C168" i="43"/>
  <c r="C167" i="43"/>
  <c r="C166" i="43"/>
  <c r="A162" i="43"/>
  <c r="A161" i="43"/>
  <c r="A160" i="43"/>
  <c r="A159" i="43"/>
  <c r="A158" i="43"/>
  <c r="A157" i="43"/>
  <c r="J152" i="43"/>
  <c r="A152" i="43"/>
  <c r="C147" i="43"/>
  <c r="C146" i="43"/>
  <c r="C145" i="43"/>
  <c r="A141" i="43"/>
  <c r="A140" i="43"/>
  <c r="A139" i="43"/>
  <c r="A138" i="43"/>
  <c r="A137" i="43"/>
  <c r="A136" i="43"/>
  <c r="J131" i="43"/>
  <c r="A131" i="43"/>
  <c r="C126" i="43"/>
  <c r="C125" i="43"/>
  <c r="C124" i="43"/>
  <c r="A120" i="43"/>
  <c r="A119" i="43"/>
  <c r="A118" i="43"/>
  <c r="A117" i="43"/>
  <c r="A116" i="43"/>
  <c r="A115" i="43"/>
  <c r="J110" i="43"/>
  <c r="A110" i="43"/>
  <c r="C105" i="43"/>
  <c r="C104" i="43"/>
  <c r="C103" i="43"/>
  <c r="A99" i="43"/>
  <c r="A98" i="43"/>
  <c r="A97" i="43"/>
  <c r="A96" i="43"/>
  <c r="A95" i="43"/>
  <c r="A94" i="43"/>
  <c r="J89" i="43"/>
  <c r="A89" i="43"/>
  <c r="C84" i="43"/>
  <c r="C83" i="43"/>
  <c r="C82" i="43"/>
  <c r="A78" i="43"/>
  <c r="A77" i="43"/>
  <c r="A76" i="43"/>
  <c r="A75" i="43"/>
  <c r="A74" i="43"/>
  <c r="A73" i="43"/>
  <c r="J68" i="43"/>
  <c r="A68" i="43"/>
  <c r="C63" i="43"/>
  <c r="C62" i="43"/>
  <c r="C61" i="43"/>
  <c r="A57" i="43"/>
  <c r="A56" i="43"/>
  <c r="A55" i="43"/>
  <c r="A54" i="43"/>
  <c r="A53" i="43"/>
  <c r="A52" i="43"/>
  <c r="J47" i="43"/>
  <c r="A47" i="43"/>
  <c r="C42" i="43"/>
  <c r="C41" i="43"/>
  <c r="C40" i="43"/>
  <c r="A36" i="43"/>
  <c r="A35" i="43"/>
  <c r="A34" i="43"/>
  <c r="A33" i="43"/>
  <c r="A32" i="43"/>
  <c r="A31" i="43"/>
  <c r="J26" i="43"/>
  <c r="A26" i="43"/>
  <c r="C21" i="43"/>
  <c r="C20" i="43"/>
  <c r="C19" i="43"/>
  <c r="A15" i="43"/>
  <c r="A14" i="43"/>
  <c r="A13" i="43"/>
  <c r="A12" i="43"/>
  <c r="A11" i="43"/>
  <c r="A10" i="43"/>
  <c r="J5" i="43"/>
  <c r="A5" i="43"/>
  <c r="G1086" i="42"/>
  <c r="B1086" i="42"/>
  <c r="G1085" i="42"/>
  <c r="B1085" i="42"/>
  <c r="G1084" i="42"/>
  <c r="B1084" i="42"/>
  <c r="G1083" i="42"/>
  <c r="B1083" i="42"/>
  <c r="G1082" i="42"/>
  <c r="B1082" i="42"/>
  <c r="G1081" i="42"/>
  <c r="B1081" i="42"/>
  <c r="G1065" i="42"/>
  <c r="B1065" i="42"/>
  <c r="G1064" i="42"/>
  <c r="B1064" i="42"/>
  <c r="G1063" i="42"/>
  <c r="B1063" i="42"/>
  <c r="G1062" i="42"/>
  <c r="B1062" i="42"/>
  <c r="G1061" i="42"/>
  <c r="B1061" i="42"/>
  <c r="G1044" i="42"/>
  <c r="B1044" i="42"/>
  <c r="G1043" i="42"/>
  <c r="B1043" i="42"/>
  <c r="G1042" i="42"/>
  <c r="B1042" i="42"/>
  <c r="G1041" i="42"/>
  <c r="B1041" i="42"/>
  <c r="G1040" i="42"/>
  <c r="B1040" i="42"/>
  <c r="G1023" i="42"/>
  <c r="B1023" i="42"/>
  <c r="G1022" i="42"/>
  <c r="B1022" i="42"/>
  <c r="G1021" i="42"/>
  <c r="B1021" i="42"/>
  <c r="G1020" i="42"/>
  <c r="B1020" i="42"/>
  <c r="G1019" i="42"/>
  <c r="B1019" i="42"/>
  <c r="G1002" i="42"/>
  <c r="B1002" i="42"/>
  <c r="G1001" i="42"/>
  <c r="B1001" i="42"/>
  <c r="G1000" i="42"/>
  <c r="B1000" i="42"/>
  <c r="G999" i="42"/>
  <c r="B999" i="42"/>
  <c r="G998" i="42"/>
  <c r="B998" i="42"/>
  <c r="G981" i="42"/>
  <c r="B981" i="42"/>
  <c r="G980" i="42"/>
  <c r="B980" i="42"/>
  <c r="G979" i="42"/>
  <c r="B979" i="42"/>
  <c r="G978" i="42"/>
  <c r="B978" i="42"/>
  <c r="G977" i="42"/>
  <c r="B977" i="42"/>
  <c r="G960" i="42"/>
  <c r="B960" i="42"/>
  <c r="G959" i="42"/>
  <c r="B959" i="42"/>
  <c r="G958" i="42"/>
  <c r="B958" i="42"/>
  <c r="G957" i="42"/>
  <c r="B957" i="42"/>
  <c r="G956" i="42"/>
  <c r="B956" i="42"/>
  <c r="G939" i="42"/>
  <c r="B939" i="42"/>
  <c r="G938" i="42"/>
  <c r="B938" i="42"/>
  <c r="G937" i="42"/>
  <c r="B937" i="42"/>
  <c r="G936" i="42"/>
  <c r="B936" i="42"/>
  <c r="G935" i="42"/>
  <c r="B935" i="42"/>
  <c r="G918" i="42"/>
  <c r="B918" i="42"/>
  <c r="G917" i="42"/>
  <c r="B917" i="42"/>
  <c r="G916" i="42"/>
  <c r="B916" i="42"/>
  <c r="G915" i="42"/>
  <c r="B915" i="42"/>
  <c r="G914" i="42"/>
  <c r="B914" i="42"/>
  <c r="G897" i="42"/>
  <c r="B897" i="42"/>
  <c r="G896" i="42"/>
  <c r="B896" i="42"/>
  <c r="G895" i="42"/>
  <c r="B895" i="42"/>
  <c r="G894" i="42"/>
  <c r="B894" i="42"/>
  <c r="G893" i="42"/>
  <c r="B893" i="42"/>
  <c r="G876" i="42"/>
  <c r="B876" i="42"/>
  <c r="G875" i="42"/>
  <c r="B875" i="42"/>
  <c r="G874" i="42"/>
  <c r="B874" i="42"/>
  <c r="G873" i="42"/>
  <c r="B873" i="42"/>
  <c r="G872" i="42"/>
  <c r="B872" i="42"/>
  <c r="G855" i="42"/>
  <c r="B855" i="42"/>
  <c r="G854" i="42"/>
  <c r="B854" i="42"/>
  <c r="G853" i="42"/>
  <c r="B853" i="42"/>
  <c r="G852" i="42"/>
  <c r="B852" i="42"/>
  <c r="G851" i="42"/>
  <c r="B851" i="42"/>
  <c r="G834" i="42"/>
  <c r="B834" i="42"/>
  <c r="G833" i="42"/>
  <c r="B833" i="42"/>
  <c r="G832" i="42"/>
  <c r="B832" i="42"/>
  <c r="G831" i="42"/>
  <c r="B831" i="42"/>
  <c r="G830" i="42"/>
  <c r="B830" i="42"/>
  <c r="G813" i="42"/>
  <c r="B813" i="42"/>
  <c r="G812" i="42"/>
  <c r="B812" i="42"/>
  <c r="G811" i="42"/>
  <c r="B811" i="42"/>
  <c r="G810" i="42"/>
  <c r="B810" i="42"/>
  <c r="G809" i="42"/>
  <c r="B809" i="42"/>
  <c r="G792" i="42"/>
  <c r="B792" i="42"/>
  <c r="G791" i="42"/>
  <c r="B791" i="42"/>
  <c r="G790" i="42"/>
  <c r="B790" i="42"/>
  <c r="G789" i="42"/>
  <c r="B789" i="42"/>
  <c r="G788" i="42"/>
  <c r="B788" i="42"/>
  <c r="G771" i="42"/>
  <c r="B771" i="42"/>
  <c r="G770" i="42"/>
  <c r="B770" i="42"/>
  <c r="G769" i="42"/>
  <c r="B769" i="42"/>
  <c r="G768" i="42"/>
  <c r="B768" i="42"/>
  <c r="G767" i="42"/>
  <c r="B767" i="42"/>
  <c r="G750" i="42"/>
  <c r="B750" i="42"/>
  <c r="G749" i="42"/>
  <c r="B749" i="42"/>
  <c r="G748" i="42"/>
  <c r="B748" i="42"/>
  <c r="G747" i="42"/>
  <c r="B747" i="42"/>
  <c r="G746" i="42"/>
  <c r="B746" i="42"/>
  <c r="G729" i="42"/>
  <c r="B729" i="42"/>
  <c r="G728" i="42"/>
  <c r="B728" i="42"/>
  <c r="G727" i="42"/>
  <c r="B727" i="42"/>
  <c r="G726" i="42"/>
  <c r="B726" i="42"/>
  <c r="G725" i="42"/>
  <c r="B725" i="42"/>
  <c r="G708" i="42"/>
  <c r="B708" i="42"/>
  <c r="G707" i="42"/>
  <c r="B707" i="42"/>
  <c r="G706" i="42"/>
  <c r="B706" i="42"/>
  <c r="G705" i="42"/>
  <c r="B705" i="42"/>
  <c r="G704" i="42"/>
  <c r="B704" i="42"/>
  <c r="G687" i="42"/>
  <c r="B687" i="42"/>
  <c r="G686" i="42"/>
  <c r="B686" i="42"/>
  <c r="G685" i="42"/>
  <c r="B685" i="42"/>
  <c r="G684" i="42"/>
  <c r="B684" i="42"/>
  <c r="G683" i="42"/>
  <c r="B683" i="42"/>
  <c r="G666" i="42"/>
  <c r="B666" i="42"/>
  <c r="G665" i="42"/>
  <c r="B665" i="42"/>
  <c r="G664" i="42"/>
  <c r="B664" i="42"/>
  <c r="G663" i="42"/>
  <c r="B663" i="42"/>
  <c r="G662" i="42"/>
  <c r="B662" i="42"/>
  <c r="G645" i="42"/>
  <c r="B645" i="42"/>
  <c r="G644" i="42"/>
  <c r="B644" i="42"/>
  <c r="G643" i="42"/>
  <c r="B643" i="42"/>
  <c r="G642" i="42"/>
  <c r="B642" i="42"/>
  <c r="G641" i="42"/>
  <c r="B641" i="42"/>
  <c r="G624" i="42"/>
  <c r="B624" i="42"/>
  <c r="G623" i="42"/>
  <c r="B623" i="42"/>
  <c r="G622" i="42"/>
  <c r="B622" i="42"/>
  <c r="G621" i="42"/>
  <c r="B621" i="42"/>
  <c r="G620" i="42"/>
  <c r="B620" i="42"/>
  <c r="G603" i="42"/>
  <c r="B603" i="42"/>
  <c r="G602" i="42"/>
  <c r="B602" i="42"/>
  <c r="G601" i="42"/>
  <c r="B601" i="42"/>
  <c r="G600" i="42"/>
  <c r="B600" i="42"/>
  <c r="G599" i="42"/>
  <c r="B599" i="42"/>
  <c r="G582" i="42"/>
  <c r="B582" i="42"/>
  <c r="G581" i="42"/>
  <c r="B581" i="42"/>
  <c r="G580" i="42"/>
  <c r="B580" i="42"/>
  <c r="G579" i="42"/>
  <c r="B579" i="42"/>
  <c r="G578" i="42"/>
  <c r="B578" i="42"/>
  <c r="G561" i="42"/>
  <c r="B561" i="42"/>
  <c r="G560" i="42"/>
  <c r="B560" i="42"/>
  <c r="G559" i="42"/>
  <c r="B559" i="42"/>
  <c r="G558" i="42"/>
  <c r="B558" i="42"/>
  <c r="G557" i="42"/>
  <c r="B557" i="42"/>
  <c r="G540" i="42"/>
  <c r="B540" i="42"/>
  <c r="G539" i="42"/>
  <c r="B539" i="42"/>
  <c r="G538" i="42"/>
  <c r="B538" i="42"/>
  <c r="G537" i="42"/>
  <c r="B537" i="42"/>
  <c r="G536" i="42"/>
  <c r="B536" i="42"/>
  <c r="G519" i="42"/>
  <c r="B519" i="42"/>
  <c r="G518" i="42"/>
  <c r="B518" i="42"/>
  <c r="G517" i="42"/>
  <c r="B517" i="42"/>
  <c r="G516" i="42"/>
  <c r="B516" i="42"/>
  <c r="G515" i="42"/>
  <c r="B515" i="42"/>
  <c r="G498" i="42"/>
  <c r="B498" i="42"/>
  <c r="G497" i="42"/>
  <c r="B497" i="42"/>
  <c r="G496" i="42"/>
  <c r="B496" i="42"/>
  <c r="G495" i="42"/>
  <c r="B495" i="42"/>
  <c r="G494" i="42"/>
  <c r="B494" i="42"/>
  <c r="G477" i="42"/>
  <c r="B477" i="42"/>
  <c r="G476" i="42"/>
  <c r="B476" i="42"/>
  <c r="G475" i="42"/>
  <c r="B475" i="42"/>
  <c r="G474" i="42"/>
  <c r="B474" i="42"/>
  <c r="G473" i="42"/>
  <c r="B473" i="42"/>
  <c r="G456" i="42"/>
  <c r="B456" i="42"/>
  <c r="G455" i="42"/>
  <c r="B455" i="42"/>
  <c r="G454" i="42"/>
  <c r="B454" i="42"/>
  <c r="G453" i="42"/>
  <c r="B453" i="42"/>
  <c r="G452" i="42"/>
  <c r="B452" i="42"/>
  <c r="G435" i="42"/>
  <c r="B435" i="42"/>
  <c r="G434" i="42"/>
  <c r="B434" i="42"/>
  <c r="G433" i="42"/>
  <c r="B433" i="42"/>
  <c r="G432" i="42"/>
  <c r="B432" i="42"/>
  <c r="G431" i="42"/>
  <c r="B431" i="42"/>
  <c r="G414" i="42"/>
  <c r="B414" i="42"/>
  <c r="G413" i="42"/>
  <c r="B413" i="42"/>
  <c r="G412" i="42"/>
  <c r="B412" i="42"/>
  <c r="G411" i="42"/>
  <c r="B411" i="42"/>
  <c r="G410" i="42"/>
  <c r="B410" i="42"/>
  <c r="G393" i="42"/>
  <c r="B393" i="42"/>
  <c r="G392" i="42"/>
  <c r="B392" i="42"/>
  <c r="G391" i="42"/>
  <c r="B391" i="42"/>
  <c r="G390" i="42"/>
  <c r="B390" i="42"/>
  <c r="G389" i="42"/>
  <c r="B389" i="42"/>
  <c r="G372" i="42"/>
  <c r="B372" i="42"/>
  <c r="G371" i="42"/>
  <c r="B371" i="42"/>
  <c r="G370" i="42"/>
  <c r="B370" i="42"/>
  <c r="G369" i="42"/>
  <c r="B369" i="42"/>
  <c r="G368" i="42"/>
  <c r="B368" i="42"/>
  <c r="G351" i="42"/>
  <c r="B351" i="42"/>
  <c r="G350" i="42"/>
  <c r="B350" i="42"/>
  <c r="G349" i="42"/>
  <c r="B349" i="42"/>
  <c r="G348" i="42"/>
  <c r="B348" i="42"/>
  <c r="G347" i="42"/>
  <c r="B347" i="42"/>
  <c r="G330" i="42"/>
  <c r="B330" i="42"/>
  <c r="G329" i="42"/>
  <c r="B329" i="42"/>
  <c r="G328" i="42"/>
  <c r="B328" i="42"/>
  <c r="G327" i="42"/>
  <c r="B327" i="42"/>
  <c r="G326" i="42"/>
  <c r="B326" i="42"/>
  <c r="G309" i="42"/>
  <c r="B309" i="42"/>
  <c r="G308" i="42"/>
  <c r="B308" i="42"/>
  <c r="G307" i="42"/>
  <c r="B307" i="42"/>
  <c r="G306" i="42"/>
  <c r="B306" i="42"/>
  <c r="G305" i="42"/>
  <c r="B305" i="42"/>
  <c r="G288" i="42"/>
  <c r="B288" i="42"/>
  <c r="G287" i="42"/>
  <c r="B287" i="42"/>
  <c r="G286" i="42"/>
  <c r="B286" i="42"/>
  <c r="G285" i="42"/>
  <c r="B285" i="42"/>
  <c r="G284" i="42"/>
  <c r="B284" i="42"/>
  <c r="G267" i="42"/>
  <c r="B267" i="42"/>
  <c r="G266" i="42"/>
  <c r="B266" i="42"/>
  <c r="G265" i="42"/>
  <c r="B265" i="42"/>
  <c r="G264" i="42"/>
  <c r="B264" i="42"/>
  <c r="G263" i="42"/>
  <c r="B263" i="42"/>
  <c r="G246" i="42"/>
  <c r="B246" i="42"/>
  <c r="G245" i="42"/>
  <c r="B245" i="42"/>
  <c r="G244" i="42"/>
  <c r="B244" i="42"/>
  <c r="G243" i="42"/>
  <c r="B243" i="42"/>
  <c r="G242" i="42"/>
  <c r="B242" i="42"/>
  <c r="G225" i="42"/>
  <c r="B225" i="42"/>
  <c r="G224" i="42"/>
  <c r="B224" i="42"/>
  <c r="G223" i="42"/>
  <c r="B223" i="42"/>
  <c r="G222" i="42"/>
  <c r="B222" i="42"/>
  <c r="G221" i="42"/>
  <c r="B221" i="42"/>
  <c r="G204" i="42"/>
  <c r="B204" i="42"/>
  <c r="G203" i="42"/>
  <c r="B203" i="42"/>
  <c r="G202" i="42"/>
  <c r="B202" i="42"/>
  <c r="G201" i="42"/>
  <c r="B201" i="42"/>
  <c r="G200" i="42"/>
  <c r="B200" i="42"/>
  <c r="G183" i="42"/>
  <c r="B183" i="42"/>
  <c r="G182" i="42"/>
  <c r="B182" i="42"/>
  <c r="G181" i="42"/>
  <c r="B181" i="42"/>
  <c r="G180" i="42"/>
  <c r="B180" i="42"/>
  <c r="G179" i="42"/>
  <c r="B179" i="42"/>
  <c r="G162" i="42"/>
  <c r="B162" i="42"/>
  <c r="G161" i="42"/>
  <c r="B161" i="42"/>
  <c r="G160" i="42"/>
  <c r="B160" i="42"/>
  <c r="G159" i="42"/>
  <c r="B159" i="42"/>
  <c r="G158" i="42"/>
  <c r="B158" i="42"/>
  <c r="G141" i="42"/>
  <c r="B141" i="42"/>
  <c r="G140" i="42"/>
  <c r="B140" i="42"/>
  <c r="G139" i="42"/>
  <c r="B139" i="42"/>
  <c r="G138" i="42"/>
  <c r="B138" i="42"/>
  <c r="G137" i="42"/>
  <c r="B137" i="42"/>
  <c r="G120" i="42"/>
  <c r="B120" i="42"/>
  <c r="G119" i="42"/>
  <c r="B119" i="42"/>
  <c r="G118" i="42"/>
  <c r="B118" i="42"/>
  <c r="G117" i="42"/>
  <c r="B117" i="42"/>
  <c r="G116" i="42"/>
  <c r="B116" i="42"/>
  <c r="G99" i="42"/>
  <c r="B99" i="42"/>
  <c r="G98" i="42"/>
  <c r="B98" i="42"/>
  <c r="G97" i="42"/>
  <c r="B97" i="42"/>
  <c r="G96" i="42"/>
  <c r="B96" i="42"/>
  <c r="G95" i="42"/>
  <c r="B95" i="42"/>
  <c r="G78" i="42"/>
  <c r="B78" i="42"/>
  <c r="G77" i="42"/>
  <c r="B77" i="42"/>
  <c r="G76" i="42"/>
  <c r="B76" i="42"/>
  <c r="G75" i="42"/>
  <c r="B75" i="42"/>
  <c r="G74" i="42"/>
  <c r="B74" i="42"/>
  <c r="G57" i="42"/>
  <c r="B57" i="42"/>
  <c r="G56" i="42"/>
  <c r="B56" i="42"/>
  <c r="G55" i="42"/>
  <c r="B55" i="42"/>
  <c r="G54" i="42"/>
  <c r="B54" i="42"/>
  <c r="G53" i="42"/>
  <c r="B53" i="42"/>
  <c r="G36" i="42"/>
  <c r="B36" i="42"/>
  <c r="G35" i="42"/>
  <c r="B35" i="42"/>
  <c r="G34" i="42"/>
  <c r="B34" i="42"/>
  <c r="G33" i="42"/>
  <c r="B33" i="42"/>
  <c r="G32" i="42"/>
  <c r="B32" i="42"/>
  <c r="G1086" i="24"/>
  <c r="B1086" i="24"/>
  <c r="G1085" i="24"/>
  <c r="B1085" i="24"/>
  <c r="G1084" i="24"/>
  <c r="B1084" i="24"/>
  <c r="G1083" i="24"/>
  <c r="B1083" i="24"/>
  <c r="G1082" i="24"/>
  <c r="G1081" i="24"/>
  <c r="B1081" i="24"/>
  <c r="G1065" i="24"/>
  <c r="B1065" i="24"/>
  <c r="G1064" i="24"/>
  <c r="B1064" i="24"/>
  <c r="G1063" i="24"/>
  <c r="B1063" i="24"/>
  <c r="G1062" i="24"/>
  <c r="B1062" i="24"/>
  <c r="G1061" i="24"/>
  <c r="B1061" i="24"/>
  <c r="G1044" i="24"/>
  <c r="B1044" i="24"/>
  <c r="G1043" i="24"/>
  <c r="B1043" i="24"/>
  <c r="G1042" i="24"/>
  <c r="B1042" i="24"/>
  <c r="G1041" i="24"/>
  <c r="B1041" i="24"/>
  <c r="G1040" i="24"/>
  <c r="B1040" i="24"/>
  <c r="G1023" i="24"/>
  <c r="B1023" i="24"/>
  <c r="G1022" i="24"/>
  <c r="B1022" i="24"/>
  <c r="G1021" i="24"/>
  <c r="B1021" i="24"/>
  <c r="G1020" i="24"/>
  <c r="B1020" i="24"/>
  <c r="G1019" i="24"/>
  <c r="B1019" i="24"/>
  <c r="G1002" i="24"/>
  <c r="B1002" i="24"/>
  <c r="G1001" i="24"/>
  <c r="B1001" i="24"/>
  <c r="G1000" i="24"/>
  <c r="B1000" i="24"/>
  <c r="G999" i="24"/>
  <c r="B999" i="24"/>
  <c r="G998" i="24"/>
  <c r="B998" i="24"/>
  <c r="G981" i="24"/>
  <c r="B981" i="24"/>
  <c r="G980" i="24"/>
  <c r="B980" i="24"/>
  <c r="G979" i="24"/>
  <c r="B979" i="24"/>
  <c r="G978" i="24"/>
  <c r="B978" i="24"/>
  <c r="G977" i="24"/>
  <c r="B977" i="24"/>
  <c r="G960" i="24"/>
  <c r="B960" i="24"/>
  <c r="G959" i="24"/>
  <c r="B959" i="24"/>
  <c r="G958" i="24"/>
  <c r="B958" i="24"/>
  <c r="G957" i="24"/>
  <c r="B957" i="24"/>
  <c r="G956" i="24"/>
  <c r="B956" i="24"/>
  <c r="G939" i="24"/>
  <c r="B939" i="24"/>
  <c r="G938" i="24"/>
  <c r="B938" i="24"/>
  <c r="G937" i="24"/>
  <c r="B937" i="24"/>
  <c r="G936" i="24"/>
  <c r="B936" i="24"/>
  <c r="G935" i="24"/>
  <c r="B935" i="24"/>
  <c r="G918" i="24"/>
  <c r="B918" i="24"/>
  <c r="G917" i="24"/>
  <c r="B917" i="24"/>
  <c r="G916" i="24"/>
  <c r="B916" i="24"/>
  <c r="G915" i="24"/>
  <c r="B915" i="24"/>
  <c r="G914" i="24"/>
  <c r="B914" i="24"/>
  <c r="G897" i="24"/>
  <c r="B897" i="24"/>
  <c r="G896" i="24"/>
  <c r="B896" i="24"/>
  <c r="G895" i="24"/>
  <c r="B895" i="24"/>
  <c r="G894" i="24"/>
  <c r="B894" i="24"/>
  <c r="G893" i="24"/>
  <c r="B893" i="24"/>
  <c r="G876" i="24"/>
  <c r="B876" i="24"/>
  <c r="G875" i="24"/>
  <c r="B875" i="24"/>
  <c r="G874" i="24"/>
  <c r="B874" i="24"/>
  <c r="G873" i="24"/>
  <c r="B873" i="24"/>
  <c r="G872" i="24"/>
  <c r="B872" i="24"/>
  <c r="G855" i="24"/>
  <c r="B855" i="24"/>
  <c r="G854" i="24"/>
  <c r="B854" i="24"/>
  <c r="G853" i="24"/>
  <c r="B853" i="24"/>
  <c r="G852" i="24"/>
  <c r="B852" i="24"/>
  <c r="G851" i="24"/>
  <c r="B851" i="24"/>
  <c r="G834" i="24"/>
  <c r="B834" i="24"/>
  <c r="G833" i="24"/>
  <c r="B833" i="24"/>
  <c r="G832" i="24"/>
  <c r="B832" i="24"/>
  <c r="G831" i="24"/>
  <c r="B831" i="24"/>
  <c r="G830" i="24"/>
  <c r="B830" i="24"/>
  <c r="G813" i="24"/>
  <c r="B813" i="24"/>
  <c r="G812" i="24"/>
  <c r="B812" i="24"/>
  <c r="G811" i="24"/>
  <c r="B811" i="24"/>
  <c r="G810" i="24"/>
  <c r="B810" i="24"/>
  <c r="G809" i="24"/>
  <c r="B809" i="24"/>
  <c r="G792" i="24"/>
  <c r="B792" i="24"/>
  <c r="G791" i="24"/>
  <c r="B791" i="24"/>
  <c r="G790" i="24"/>
  <c r="B790" i="24"/>
  <c r="G789" i="24"/>
  <c r="B789" i="24"/>
  <c r="G788" i="24"/>
  <c r="B788" i="24"/>
  <c r="G771" i="24"/>
  <c r="B771" i="24"/>
  <c r="G770" i="24"/>
  <c r="B770" i="24"/>
  <c r="G769" i="24"/>
  <c r="B769" i="24"/>
  <c r="G768" i="24"/>
  <c r="B768" i="24"/>
  <c r="G767" i="24"/>
  <c r="B767" i="24"/>
  <c r="G750" i="24"/>
  <c r="B750" i="24"/>
  <c r="G749" i="24"/>
  <c r="B749" i="24"/>
  <c r="G748" i="24"/>
  <c r="B748" i="24"/>
  <c r="G747" i="24"/>
  <c r="B747" i="24"/>
  <c r="G746" i="24"/>
  <c r="B746" i="24"/>
  <c r="G729" i="24"/>
  <c r="B729" i="24"/>
  <c r="G728" i="24"/>
  <c r="B728" i="24"/>
  <c r="G727" i="24"/>
  <c r="B727" i="24"/>
  <c r="G726" i="24"/>
  <c r="B726" i="24"/>
  <c r="G725" i="24"/>
  <c r="B725" i="24"/>
  <c r="G708" i="24"/>
  <c r="B708" i="24"/>
  <c r="G707" i="24"/>
  <c r="B707" i="24"/>
  <c r="G706" i="24"/>
  <c r="B706" i="24"/>
  <c r="G705" i="24"/>
  <c r="B705" i="24"/>
  <c r="G704" i="24"/>
  <c r="B704" i="24"/>
  <c r="G687" i="24"/>
  <c r="B687" i="24"/>
  <c r="G686" i="24"/>
  <c r="B686" i="24"/>
  <c r="G685" i="24"/>
  <c r="B685" i="24"/>
  <c r="G684" i="24"/>
  <c r="B684" i="24"/>
  <c r="G683" i="24"/>
  <c r="B683" i="24"/>
  <c r="G666" i="24"/>
  <c r="B666" i="24"/>
  <c r="G665" i="24"/>
  <c r="B665" i="24"/>
  <c r="G664" i="24"/>
  <c r="B664" i="24"/>
  <c r="G663" i="24"/>
  <c r="B663" i="24"/>
  <c r="G662" i="24"/>
  <c r="B662" i="24"/>
  <c r="G645" i="24"/>
  <c r="B645" i="24"/>
  <c r="G644" i="24"/>
  <c r="B644" i="24"/>
  <c r="G643" i="24"/>
  <c r="B643" i="24"/>
  <c r="G642" i="24"/>
  <c r="B642" i="24"/>
  <c r="G641" i="24"/>
  <c r="B641" i="24"/>
  <c r="G624" i="24"/>
  <c r="B624" i="24"/>
  <c r="G623" i="24"/>
  <c r="B623" i="24"/>
  <c r="G622" i="24"/>
  <c r="B622" i="24"/>
  <c r="G621" i="24"/>
  <c r="B621" i="24"/>
  <c r="G620" i="24"/>
  <c r="B620" i="24"/>
  <c r="G603" i="24"/>
  <c r="B603" i="24"/>
  <c r="G602" i="24"/>
  <c r="B602" i="24"/>
  <c r="G601" i="24"/>
  <c r="B601" i="24"/>
  <c r="G600" i="24"/>
  <c r="B600" i="24"/>
  <c r="G599" i="24"/>
  <c r="B599" i="24"/>
  <c r="G582" i="24"/>
  <c r="B582" i="24"/>
  <c r="G581" i="24"/>
  <c r="B581" i="24"/>
  <c r="G580" i="24"/>
  <c r="B580" i="24"/>
  <c r="G579" i="24"/>
  <c r="B579" i="24"/>
  <c r="G578" i="24"/>
  <c r="B578" i="24"/>
  <c r="G561" i="24"/>
  <c r="B561" i="24"/>
  <c r="G560" i="24"/>
  <c r="B560" i="24"/>
  <c r="G559" i="24"/>
  <c r="B559" i="24"/>
  <c r="G558" i="24"/>
  <c r="B558" i="24"/>
  <c r="G557" i="24"/>
  <c r="B557" i="24"/>
  <c r="G540" i="24"/>
  <c r="B540" i="24"/>
  <c r="G539" i="24"/>
  <c r="B539" i="24"/>
  <c r="G538" i="24"/>
  <c r="B538" i="24"/>
  <c r="G537" i="24"/>
  <c r="B537" i="24"/>
  <c r="G536" i="24"/>
  <c r="B536" i="24"/>
  <c r="G519" i="24"/>
  <c r="B519" i="24"/>
  <c r="G518" i="24"/>
  <c r="B518" i="24"/>
  <c r="G517" i="24"/>
  <c r="B517" i="24"/>
  <c r="G516" i="24"/>
  <c r="B516" i="24"/>
  <c r="G515" i="24"/>
  <c r="B515" i="24"/>
  <c r="G498" i="24"/>
  <c r="B498" i="24"/>
  <c r="G497" i="24"/>
  <c r="B497" i="24"/>
  <c r="G496" i="24"/>
  <c r="B496" i="24"/>
  <c r="G495" i="24"/>
  <c r="B495" i="24"/>
  <c r="G494" i="24"/>
  <c r="B494" i="24"/>
  <c r="G477" i="24"/>
  <c r="B477" i="24"/>
  <c r="G476" i="24"/>
  <c r="B476" i="24"/>
  <c r="G475" i="24"/>
  <c r="B475" i="24"/>
  <c r="G474" i="24"/>
  <c r="B474" i="24"/>
  <c r="G473" i="24"/>
  <c r="B473" i="24"/>
  <c r="G456" i="24"/>
  <c r="B456" i="24"/>
  <c r="G455" i="24"/>
  <c r="B455" i="24"/>
  <c r="G454" i="24"/>
  <c r="B454" i="24"/>
  <c r="G453" i="24"/>
  <c r="B453" i="24"/>
  <c r="G452" i="24"/>
  <c r="B452" i="24"/>
  <c r="G435" i="24"/>
  <c r="B435" i="24"/>
  <c r="G434" i="24"/>
  <c r="B434" i="24"/>
  <c r="G433" i="24"/>
  <c r="B433" i="24"/>
  <c r="G432" i="24"/>
  <c r="B432" i="24"/>
  <c r="G431" i="24"/>
  <c r="B431" i="24"/>
  <c r="G414" i="24"/>
  <c r="B414" i="24"/>
  <c r="G413" i="24"/>
  <c r="B413" i="24"/>
  <c r="G412" i="24"/>
  <c r="B412" i="24"/>
  <c r="G411" i="24"/>
  <c r="B411" i="24"/>
  <c r="G410" i="24"/>
  <c r="B410" i="24"/>
  <c r="G393" i="24"/>
  <c r="B393" i="24"/>
  <c r="G392" i="24"/>
  <c r="B392" i="24"/>
  <c r="G391" i="24"/>
  <c r="B391" i="24"/>
  <c r="G390" i="24"/>
  <c r="B390" i="24"/>
  <c r="G389" i="24"/>
  <c r="B389" i="24"/>
  <c r="G372" i="24"/>
  <c r="B372" i="24"/>
  <c r="G371" i="24"/>
  <c r="B371" i="24"/>
  <c r="G370" i="24"/>
  <c r="B370" i="24"/>
  <c r="G369" i="24"/>
  <c r="B369" i="24"/>
  <c r="G368" i="24"/>
  <c r="B368" i="24"/>
  <c r="G351" i="24"/>
  <c r="B351" i="24"/>
  <c r="G350" i="24"/>
  <c r="B350" i="24"/>
  <c r="G349" i="24"/>
  <c r="B349" i="24"/>
  <c r="G348" i="24"/>
  <c r="B348" i="24"/>
  <c r="G347" i="24"/>
  <c r="B347" i="24"/>
  <c r="G330" i="24"/>
  <c r="B330" i="24"/>
  <c r="G329" i="24"/>
  <c r="B329" i="24"/>
  <c r="G328" i="24"/>
  <c r="B328" i="24"/>
  <c r="G327" i="24"/>
  <c r="B327" i="24"/>
  <c r="G326" i="24"/>
  <c r="B326" i="24"/>
  <c r="G309" i="24"/>
  <c r="B309" i="24"/>
  <c r="G308" i="24"/>
  <c r="B308" i="24"/>
  <c r="G307" i="24"/>
  <c r="B307" i="24"/>
  <c r="G306" i="24"/>
  <c r="B306" i="24"/>
  <c r="G305" i="24"/>
  <c r="B305" i="24"/>
  <c r="G288" i="24"/>
  <c r="B288" i="24"/>
  <c r="G287" i="24"/>
  <c r="B287" i="24"/>
  <c r="G286" i="24"/>
  <c r="B286" i="24"/>
  <c r="G285" i="24"/>
  <c r="B285" i="24"/>
  <c r="G284" i="24"/>
  <c r="B284" i="24"/>
  <c r="G267" i="24"/>
  <c r="B267" i="24"/>
  <c r="G266" i="24"/>
  <c r="B266" i="24"/>
  <c r="G265" i="24"/>
  <c r="B265" i="24"/>
  <c r="G264" i="24"/>
  <c r="B264" i="24"/>
  <c r="G263" i="24"/>
  <c r="B263" i="24"/>
  <c r="G246" i="24"/>
  <c r="B246" i="24"/>
  <c r="G245" i="24"/>
  <c r="B245" i="24"/>
  <c r="G244" i="24"/>
  <c r="B244" i="24"/>
  <c r="G243" i="24"/>
  <c r="B243" i="24"/>
  <c r="G242" i="24"/>
  <c r="B242" i="24"/>
  <c r="G225" i="24"/>
  <c r="B225" i="24"/>
  <c r="G224" i="24"/>
  <c r="B224" i="24"/>
  <c r="G223" i="24"/>
  <c r="B223" i="24"/>
  <c r="G222" i="24"/>
  <c r="B222" i="24"/>
  <c r="G221" i="24"/>
  <c r="B221" i="24"/>
  <c r="G204" i="24"/>
  <c r="B204" i="24"/>
  <c r="G203" i="24"/>
  <c r="B203" i="24"/>
  <c r="G202" i="24"/>
  <c r="B202" i="24"/>
  <c r="G201" i="24"/>
  <c r="B201" i="24"/>
  <c r="G200" i="24"/>
  <c r="B200" i="24"/>
  <c r="G183" i="24"/>
  <c r="B183" i="24"/>
  <c r="G182" i="24"/>
  <c r="B182" i="24"/>
  <c r="G181" i="24"/>
  <c r="B181" i="24"/>
  <c r="G180" i="24"/>
  <c r="B180" i="24"/>
  <c r="G179" i="24"/>
  <c r="B179" i="24"/>
  <c r="G162" i="24"/>
  <c r="B162" i="24"/>
  <c r="G161" i="24"/>
  <c r="B161" i="24"/>
  <c r="G160" i="24"/>
  <c r="B160" i="24"/>
  <c r="G159" i="24"/>
  <c r="B159" i="24"/>
  <c r="G158" i="24"/>
  <c r="B158" i="24"/>
  <c r="G141" i="24"/>
  <c r="B141" i="24"/>
  <c r="G140" i="24"/>
  <c r="B140" i="24"/>
  <c r="G139" i="24"/>
  <c r="B139" i="24"/>
  <c r="G138" i="24"/>
  <c r="B138" i="24"/>
  <c r="G137" i="24"/>
  <c r="B137" i="24"/>
  <c r="G120" i="24"/>
  <c r="B120" i="24"/>
  <c r="G119" i="24"/>
  <c r="B119" i="24"/>
  <c r="G118" i="24"/>
  <c r="B118" i="24"/>
  <c r="G117" i="24"/>
  <c r="B117" i="24"/>
  <c r="G116" i="24"/>
  <c r="B116" i="24"/>
  <c r="G99" i="24"/>
  <c r="B99" i="24"/>
  <c r="G98" i="24"/>
  <c r="B98" i="24"/>
  <c r="G97" i="24"/>
  <c r="B97" i="24"/>
  <c r="G96" i="24"/>
  <c r="B96" i="24"/>
  <c r="G95" i="24"/>
  <c r="B95" i="24"/>
  <c r="G78" i="24"/>
  <c r="B78" i="24"/>
  <c r="G77" i="24"/>
  <c r="B77" i="24"/>
  <c r="G76" i="24"/>
  <c r="B76" i="24"/>
  <c r="G75" i="24"/>
  <c r="B75" i="24"/>
  <c r="G74" i="24"/>
  <c r="B74" i="24"/>
  <c r="G57" i="24"/>
  <c r="B57" i="24"/>
  <c r="G56" i="24"/>
  <c r="B56" i="24"/>
  <c r="G55" i="24"/>
  <c r="B55" i="24"/>
  <c r="G54" i="24"/>
  <c r="B54" i="24"/>
  <c r="G53" i="24"/>
  <c r="B53" i="24"/>
  <c r="G36" i="24"/>
  <c r="B36" i="24"/>
  <c r="G35" i="24"/>
  <c r="B35" i="24"/>
  <c r="G34" i="24"/>
  <c r="B34" i="24"/>
  <c r="G33" i="24"/>
  <c r="B33" i="24"/>
  <c r="G32" i="24"/>
  <c r="B32" i="24"/>
  <c r="B1082" i="24"/>
  <c r="B96" i="50" l="1"/>
  <c r="G96" i="50"/>
  <c r="G32" i="50"/>
  <c r="B32" i="50"/>
  <c r="B74" i="50"/>
  <c r="G74" i="50"/>
  <c r="G53" i="51"/>
  <c r="B53" i="51"/>
  <c r="B115" i="50"/>
  <c r="G115" i="50"/>
  <c r="G33" i="50"/>
  <c r="B33" i="50"/>
  <c r="G52" i="51"/>
  <c r="B52" i="51"/>
  <c r="G32" i="51"/>
  <c r="B117" i="51"/>
  <c r="X108" i="50"/>
  <c r="AC10" i="50"/>
  <c r="G31" i="51"/>
  <c r="B31" i="51"/>
  <c r="X24" i="51"/>
  <c r="G12" i="51"/>
  <c r="B12" i="51"/>
  <c r="B74" i="51"/>
  <c r="G74" i="51"/>
  <c r="B54" i="50"/>
  <c r="G54" i="50"/>
  <c r="G33" i="51"/>
  <c r="B33" i="51"/>
  <c r="G73" i="51"/>
  <c r="X66" i="51"/>
  <c r="B73" i="51"/>
  <c r="G54" i="51"/>
  <c r="B54" i="51"/>
  <c r="B94" i="51"/>
  <c r="G94" i="51"/>
  <c r="G52" i="50"/>
  <c r="X45" i="50"/>
  <c r="B52" i="50"/>
  <c r="G73" i="50"/>
  <c r="G75" i="51"/>
  <c r="B95" i="51"/>
  <c r="X66" i="50"/>
  <c r="X3" i="51"/>
  <c r="X108" i="51"/>
  <c r="B10" i="51"/>
  <c r="B96" i="51"/>
  <c r="B115" i="51"/>
  <c r="X45" i="51"/>
  <c r="B11" i="51"/>
  <c r="X87" i="51"/>
  <c r="B116" i="51"/>
  <c r="X24" i="50"/>
  <c r="B53" i="50"/>
  <c r="G75" i="50"/>
  <c r="G94" i="50"/>
  <c r="B12" i="50"/>
  <c r="B31" i="50"/>
  <c r="B117" i="50"/>
  <c r="B95" i="50"/>
  <c r="B11" i="50"/>
  <c r="X87" i="50"/>
  <c r="B116" i="50"/>
  <c r="N2" i="5"/>
  <c r="N7" i="5"/>
  <c r="N5" i="5"/>
  <c r="N10" i="5"/>
  <c r="N3" i="5"/>
  <c r="N8" i="5"/>
  <c r="N6" i="5"/>
  <c r="N11" i="5"/>
  <c r="N4" i="5"/>
  <c r="N9" i="5"/>
  <c r="B21" i="22"/>
  <c r="B23" i="22"/>
  <c r="B35" i="22"/>
  <c r="B15" i="22"/>
  <c r="I19" i="25"/>
  <c r="I9" i="25"/>
  <c r="J58" i="22"/>
  <c r="J56" i="22"/>
  <c r="J54" i="22"/>
  <c r="J52" i="22"/>
  <c r="J50" i="22"/>
  <c r="J48" i="22"/>
  <c r="J46" i="22"/>
  <c r="J44" i="22"/>
  <c r="J42" i="22"/>
  <c r="J40" i="22"/>
  <c r="J38" i="22"/>
  <c r="J36" i="22"/>
  <c r="J34" i="22"/>
  <c r="J32" i="22"/>
  <c r="J30" i="22"/>
  <c r="J28" i="22"/>
  <c r="J26" i="22"/>
  <c r="J24" i="22"/>
  <c r="J22" i="22"/>
  <c r="J20" i="22"/>
  <c r="J18" i="22"/>
  <c r="J16" i="22"/>
  <c r="J14" i="22"/>
  <c r="J12" i="22"/>
  <c r="J10" i="22"/>
  <c r="J57" i="22"/>
  <c r="J55" i="22"/>
  <c r="J53" i="22"/>
  <c r="J51" i="22"/>
  <c r="J49" i="22"/>
  <c r="J47" i="22"/>
  <c r="J45" i="22"/>
  <c r="J43" i="22"/>
  <c r="J41" i="22"/>
  <c r="J39" i="22"/>
  <c r="J37" i="22"/>
  <c r="J35" i="22"/>
  <c r="J33" i="22"/>
  <c r="J31" i="22"/>
  <c r="J29" i="22"/>
  <c r="J27" i="22"/>
  <c r="J25" i="22"/>
  <c r="J23" i="22"/>
  <c r="J21" i="22"/>
  <c r="J19" i="22"/>
  <c r="J17" i="22"/>
  <c r="J15" i="22"/>
  <c r="J13" i="22"/>
  <c r="J11" i="22"/>
  <c r="J9" i="22"/>
  <c r="B37" i="22"/>
  <c r="B17" i="22"/>
  <c r="B31" i="22"/>
  <c r="B11" i="22"/>
  <c r="B25" i="22"/>
  <c r="B19" i="22"/>
  <c r="B33" i="22"/>
  <c r="B13" i="22"/>
  <c r="B27" i="22"/>
  <c r="B29" i="22"/>
  <c r="B9" i="22"/>
  <c r="B58" i="22"/>
  <c r="B56" i="22"/>
  <c r="B54" i="22"/>
  <c r="B52" i="22"/>
  <c r="B50" i="22"/>
  <c r="B48" i="22"/>
  <c r="B46" i="22"/>
  <c r="B44" i="22"/>
  <c r="B42" i="22"/>
  <c r="B40" i="22"/>
  <c r="B38" i="22"/>
  <c r="B36" i="22"/>
  <c r="B34" i="22"/>
  <c r="B32" i="22"/>
  <c r="B30" i="22"/>
  <c r="B28" i="22"/>
  <c r="B26" i="22"/>
  <c r="B24" i="22"/>
  <c r="B22" i="22"/>
  <c r="B20" i="22"/>
  <c r="B18" i="22"/>
  <c r="B16" i="22"/>
  <c r="B14" i="22"/>
  <c r="B12" i="22"/>
  <c r="B10" i="22"/>
  <c r="B57" i="22"/>
  <c r="B55" i="22"/>
  <c r="B53" i="22"/>
  <c r="B51" i="22"/>
  <c r="B49" i="22"/>
  <c r="B47" i="22"/>
  <c r="B45" i="22"/>
  <c r="B43" i="22"/>
  <c r="B41" i="22"/>
  <c r="B39" i="22"/>
  <c r="J10" i="25"/>
  <c r="J11" i="25" s="1"/>
  <c r="J12" i="25" s="1"/>
  <c r="J13" i="25" s="1"/>
  <c r="J14" i="25" s="1"/>
  <c r="J15" i="25" s="1"/>
  <c r="J16" i="25" s="1"/>
  <c r="J17" i="25" s="1"/>
  <c r="J18" i="25" s="1"/>
  <c r="J19" i="25" s="1"/>
  <c r="J20" i="25" s="1"/>
  <c r="J21" i="25" s="1"/>
  <c r="J22" i="25" s="1"/>
  <c r="J23" i="25" s="1"/>
  <c r="J24" i="25" s="1"/>
  <c r="J25" i="25" s="1"/>
  <c r="J26" i="25" s="1"/>
  <c r="J27" i="25" s="1"/>
  <c r="J28" i="25" s="1"/>
  <c r="J29" i="25" s="1"/>
  <c r="J30" i="25" s="1"/>
  <c r="J31" i="25" s="1"/>
  <c r="J32" i="25" s="1"/>
  <c r="J33" i="25" s="1"/>
  <c r="J34" i="25" s="1"/>
  <c r="J35" i="25" s="1"/>
  <c r="J36" i="25" s="1"/>
  <c r="J37" i="25" s="1"/>
  <c r="J38" i="25" s="1"/>
  <c r="J39" i="25" s="1"/>
  <c r="J40" i="25" s="1"/>
  <c r="J41" i="25" s="1"/>
  <c r="J42" i="25" s="1"/>
  <c r="J43" i="25" s="1"/>
  <c r="J44" i="25" s="1"/>
  <c r="J45" i="25" s="1"/>
  <c r="J46" i="25" s="1"/>
  <c r="J47" i="25" s="1"/>
  <c r="J48" i="25" s="1"/>
  <c r="J49" i="25" s="1"/>
  <c r="J50" i="25" s="1"/>
  <c r="J51" i="25" s="1"/>
  <c r="J52" i="25" s="1"/>
  <c r="J53" i="25" s="1"/>
  <c r="J54" i="25" s="1"/>
  <c r="J55" i="25" s="1"/>
  <c r="J56" i="25" s="1"/>
  <c r="J57" i="25" s="1"/>
  <c r="J58" i="25" s="1"/>
  <c r="C1092" i="42"/>
  <c r="C1091" i="42"/>
  <c r="C1090" i="42"/>
  <c r="A1086" i="42"/>
  <c r="A1085" i="42"/>
  <c r="A1084" i="42"/>
  <c r="A1083" i="42"/>
  <c r="A1082" i="42"/>
  <c r="A1081" i="42"/>
  <c r="J1076" i="42"/>
  <c r="A1076" i="42"/>
  <c r="C1071" i="42"/>
  <c r="C1070" i="42"/>
  <c r="C1069" i="42"/>
  <c r="A1065" i="42"/>
  <c r="A1064" i="42"/>
  <c r="A1063" i="42"/>
  <c r="A1062" i="42"/>
  <c r="A1061" i="42"/>
  <c r="A1060" i="42"/>
  <c r="J1055" i="42"/>
  <c r="A1055" i="42"/>
  <c r="C1050" i="42"/>
  <c r="C1049" i="42"/>
  <c r="C1048" i="42"/>
  <c r="A1044" i="42"/>
  <c r="A1043" i="42"/>
  <c r="A1042" i="42"/>
  <c r="A1041" i="42"/>
  <c r="A1040" i="42"/>
  <c r="A1039" i="42"/>
  <c r="J1034" i="42"/>
  <c r="A1034" i="42"/>
  <c r="C1029" i="42"/>
  <c r="C1028" i="42"/>
  <c r="C1027" i="42"/>
  <c r="A1023" i="42"/>
  <c r="A1022" i="42"/>
  <c r="A1021" i="42"/>
  <c r="A1020" i="42"/>
  <c r="A1019" i="42"/>
  <c r="A1018" i="42"/>
  <c r="J1013" i="42"/>
  <c r="A1013" i="42"/>
  <c r="C1008" i="42"/>
  <c r="C1007" i="42"/>
  <c r="C1006" i="42"/>
  <c r="A1002" i="42"/>
  <c r="A1001" i="42"/>
  <c r="A1000" i="42"/>
  <c r="A999" i="42"/>
  <c r="A998" i="42"/>
  <c r="A997" i="42"/>
  <c r="J992" i="42"/>
  <c r="A992" i="42"/>
  <c r="C987" i="42"/>
  <c r="C986" i="42"/>
  <c r="C985" i="42"/>
  <c r="A981" i="42"/>
  <c r="A980" i="42"/>
  <c r="A979" i="42"/>
  <c r="A978" i="42"/>
  <c r="A977" i="42"/>
  <c r="A976" i="42"/>
  <c r="J971" i="42"/>
  <c r="A971" i="42"/>
  <c r="C966" i="42"/>
  <c r="C965" i="42"/>
  <c r="C964" i="42"/>
  <c r="A960" i="42"/>
  <c r="A959" i="42"/>
  <c r="A958" i="42"/>
  <c r="A957" i="42"/>
  <c r="A956" i="42"/>
  <c r="A955" i="42"/>
  <c r="J950" i="42"/>
  <c r="A950" i="42"/>
  <c r="C945" i="42"/>
  <c r="C944" i="42"/>
  <c r="C943" i="42"/>
  <c r="A939" i="42"/>
  <c r="A938" i="42"/>
  <c r="A937" i="42"/>
  <c r="A936" i="42"/>
  <c r="A935" i="42"/>
  <c r="A934" i="42"/>
  <c r="J929" i="42"/>
  <c r="A929" i="42"/>
  <c r="C924" i="42"/>
  <c r="C923" i="42"/>
  <c r="C922" i="42"/>
  <c r="A918" i="42"/>
  <c r="A917" i="42"/>
  <c r="A916" i="42"/>
  <c r="A915" i="42"/>
  <c r="A914" i="42"/>
  <c r="A913" i="42"/>
  <c r="J908" i="42"/>
  <c r="A908" i="42"/>
  <c r="C903" i="42"/>
  <c r="C902" i="42"/>
  <c r="C901" i="42"/>
  <c r="A897" i="42"/>
  <c r="A896" i="42"/>
  <c r="A895" i="42"/>
  <c r="A894" i="42"/>
  <c r="A893" i="42"/>
  <c r="A892" i="42"/>
  <c r="J887" i="42"/>
  <c r="A887" i="42"/>
  <c r="C882" i="42"/>
  <c r="C881" i="42"/>
  <c r="C880" i="42"/>
  <c r="A876" i="42"/>
  <c r="A875" i="42"/>
  <c r="A874" i="42"/>
  <c r="A873" i="42"/>
  <c r="A872" i="42"/>
  <c r="A871" i="42"/>
  <c r="J866" i="42"/>
  <c r="A866" i="42"/>
  <c r="C861" i="42"/>
  <c r="C860" i="42"/>
  <c r="C859" i="42"/>
  <c r="A855" i="42"/>
  <c r="A854" i="42"/>
  <c r="A853" i="42"/>
  <c r="A852" i="42"/>
  <c r="A851" i="42"/>
  <c r="A850" i="42"/>
  <c r="J845" i="42"/>
  <c r="A845" i="42"/>
  <c r="C840" i="42"/>
  <c r="C839" i="42"/>
  <c r="C838" i="42"/>
  <c r="A834" i="42"/>
  <c r="A833" i="42"/>
  <c r="A832" i="42"/>
  <c r="A831" i="42"/>
  <c r="A830" i="42"/>
  <c r="A829" i="42"/>
  <c r="J824" i="42"/>
  <c r="A824" i="42"/>
  <c r="C819" i="42"/>
  <c r="C818" i="42"/>
  <c r="C817" i="42"/>
  <c r="A813" i="42"/>
  <c r="A812" i="42"/>
  <c r="A811" i="42"/>
  <c r="A810" i="42"/>
  <c r="A809" i="42"/>
  <c r="A808" i="42"/>
  <c r="J803" i="42"/>
  <c r="A803" i="42"/>
  <c r="C798" i="42"/>
  <c r="C797" i="42"/>
  <c r="C796" i="42"/>
  <c r="A792" i="42"/>
  <c r="A791" i="42"/>
  <c r="A790" i="42"/>
  <c r="A789" i="42"/>
  <c r="A788" i="42"/>
  <c r="A787" i="42"/>
  <c r="J782" i="42"/>
  <c r="A782" i="42"/>
  <c r="C777" i="42"/>
  <c r="C776" i="42"/>
  <c r="C775" i="42"/>
  <c r="A771" i="42"/>
  <c r="A770" i="42"/>
  <c r="A769" i="42"/>
  <c r="A768" i="42"/>
  <c r="A767" i="42"/>
  <c r="A766" i="42"/>
  <c r="J761" i="42"/>
  <c r="A761" i="42"/>
  <c r="C756" i="42"/>
  <c r="C755" i="42"/>
  <c r="C754" i="42"/>
  <c r="A750" i="42"/>
  <c r="A749" i="42"/>
  <c r="A748" i="42"/>
  <c r="A747" i="42"/>
  <c r="A746" i="42"/>
  <c r="A745" i="42"/>
  <c r="J740" i="42"/>
  <c r="A740" i="42"/>
  <c r="C735" i="42"/>
  <c r="C734" i="42"/>
  <c r="C733" i="42"/>
  <c r="A729" i="42"/>
  <c r="A728" i="42"/>
  <c r="A727" i="42"/>
  <c r="A726" i="42"/>
  <c r="A725" i="42"/>
  <c r="A724" i="42"/>
  <c r="J719" i="42"/>
  <c r="A719" i="42"/>
  <c r="C714" i="42"/>
  <c r="C713" i="42"/>
  <c r="C712" i="42"/>
  <c r="A708" i="42"/>
  <c r="A707" i="42"/>
  <c r="A706" i="42"/>
  <c r="A705" i="42"/>
  <c r="A704" i="42"/>
  <c r="A703" i="42"/>
  <c r="J698" i="42"/>
  <c r="A698" i="42"/>
  <c r="C693" i="42"/>
  <c r="C692" i="42"/>
  <c r="C691" i="42"/>
  <c r="A687" i="42"/>
  <c r="A686" i="42"/>
  <c r="A685" i="42"/>
  <c r="A684" i="42"/>
  <c r="A683" i="42"/>
  <c r="A682" i="42"/>
  <c r="J677" i="42"/>
  <c r="A677" i="42"/>
  <c r="C672" i="42"/>
  <c r="C671" i="42"/>
  <c r="C670" i="42"/>
  <c r="A666" i="42"/>
  <c r="A665" i="42"/>
  <c r="A664" i="42"/>
  <c r="A663" i="42"/>
  <c r="A662" i="42"/>
  <c r="A661" i="42"/>
  <c r="J656" i="42"/>
  <c r="A656" i="42"/>
  <c r="C651" i="42"/>
  <c r="C650" i="42"/>
  <c r="C649" i="42"/>
  <c r="A645" i="42"/>
  <c r="A644" i="42"/>
  <c r="A643" i="42"/>
  <c r="A642" i="42"/>
  <c r="A641" i="42"/>
  <c r="A640" i="42"/>
  <c r="J635" i="42"/>
  <c r="A635" i="42"/>
  <c r="C630" i="42"/>
  <c r="C629" i="42"/>
  <c r="C628" i="42"/>
  <c r="A624" i="42"/>
  <c r="A623" i="42"/>
  <c r="A622" i="42"/>
  <c r="A621" i="42"/>
  <c r="A620" i="42"/>
  <c r="A619" i="42"/>
  <c r="J614" i="42"/>
  <c r="A614" i="42"/>
  <c r="C609" i="42"/>
  <c r="C608" i="42"/>
  <c r="C607" i="42"/>
  <c r="A603" i="42"/>
  <c r="A602" i="42"/>
  <c r="A601" i="42"/>
  <c r="A600" i="42"/>
  <c r="A599" i="42"/>
  <c r="A598" i="42"/>
  <c r="J593" i="42"/>
  <c r="A593" i="42"/>
  <c r="C588" i="42"/>
  <c r="C587" i="42"/>
  <c r="C586" i="42"/>
  <c r="A582" i="42"/>
  <c r="A581" i="42"/>
  <c r="A580" i="42"/>
  <c r="A579" i="42"/>
  <c r="A578" i="42"/>
  <c r="A577" i="42"/>
  <c r="J572" i="42"/>
  <c r="A572" i="42"/>
  <c r="C567" i="42"/>
  <c r="C566" i="42"/>
  <c r="C565" i="42"/>
  <c r="A561" i="42"/>
  <c r="A560" i="42"/>
  <c r="A559" i="42"/>
  <c r="A558" i="42"/>
  <c r="A557" i="42"/>
  <c r="A556" i="42"/>
  <c r="J551" i="42"/>
  <c r="A551" i="42"/>
  <c r="C546" i="42"/>
  <c r="C545" i="42"/>
  <c r="C544" i="42"/>
  <c r="A540" i="42"/>
  <c r="A539" i="42"/>
  <c r="A538" i="42"/>
  <c r="A537" i="42"/>
  <c r="A536" i="42"/>
  <c r="A535" i="42"/>
  <c r="J530" i="42"/>
  <c r="A530" i="42"/>
  <c r="C525" i="42"/>
  <c r="C524" i="42"/>
  <c r="C523" i="42"/>
  <c r="A519" i="42"/>
  <c r="A518" i="42"/>
  <c r="A517" i="42"/>
  <c r="A516" i="42"/>
  <c r="A515" i="42"/>
  <c r="A514" i="42"/>
  <c r="J509" i="42"/>
  <c r="A509" i="42"/>
  <c r="C504" i="42"/>
  <c r="C503" i="42"/>
  <c r="C502" i="42"/>
  <c r="A498" i="42"/>
  <c r="A497" i="42"/>
  <c r="A496" i="42"/>
  <c r="A495" i="42"/>
  <c r="A494" i="42"/>
  <c r="A493" i="42"/>
  <c r="J488" i="42"/>
  <c r="A488" i="42"/>
  <c r="C483" i="42"/>
  <c r="C482" i="42"/>
  <c r="C481" i="42"/>
  <c r="A477" i="42"/>
  <c r="A476" i="42"/>
  <c r="A475" i="42"/>
  <c r="A474" i="42"/>
  <c r="A473" i="42"/>
  <c r="A472" i="42"/>
  <c r="J467" i="42"/>
  <c r="A467" i="42"/>
  <c r="C462" i="42"/>
  <c r="C461" i="42"/>
  <c r="C460" i="42"/>
  <c r="A456" i="42"/>
  <c r="A455" i="42"/>
  <c r="A454" i="42"/>
  <c r="A453" i="42"/>
  <c r="A452" i="42"/>
  <c r="A451" i="42"/>
  <c r="J446" i="42"/>
  <c r="A446" i="42"/>
  <c r="C441" i="42"/>
  <c r="C440" i="42"/>
  <c r="C439" i="42"/>
  <c r="A435" i="42"/>
  <c r="A434" i="42"/>
  <c r="A433" i="42"/>
  <c r="A432" i="42"/>
  <c r="A431" i="42"/>
  <c r="A430" i="42"/>
  <c r="J425" i="42"/>
  <c r="A425" i="42"/>
  <c r="C420" i="42"/>
  <c r="C419" i="42"/>
  <c r="C418" i="42"/>
  <c r="A414" i="42"/>
  <c r="A413" i="42"/>
  <c r="A412" i="42"/>
  <c r="A411" i="42"/>
  <c r="A410" i="42"/>
  <c r="A409" i="42"/>
  <c r="J404" i="42"/>
  <c r="A404" i="42"/>
  <c r="C399" i="42"/>
  <c r="C398" i="42"/>
  <c r="C397" i="42"/>
  <c r="A393" i="42"/>
  <c r="A392" i="42"/>
  <c r="A391" i="42"/>
  <c r="A390" i="42"/>
  <c r="A389" i="42"/>
  <c r="A388" i="42"/>
  <c r="J383" i="42"/>
  <c r="A383" i="42"/>
  <c r="C378" i="42"/>
  <c r="C377" i="42"/>
  <c r="C376" i="42"/>
  <c r="A372" i="42"/>
  <c r="A371" i="42"/>
  <c r="A370" i="42"/>
  <c r="A369" i="42"/>
  <c r="A368" i="42"/>
  <c r="A367" i="42"/>
  <c r="J362" i="42"/>
  <c r="A362" i="42"/>
  <c r="C357" i="42"/>
  <c r="C356" i="42"/>
  <c r="C355" i="42"/>
  <c r="A351" i="42"/>
  <c r="A350" i="42"/>
  <c r="A349" i="42"/>
  <c r="A348" i="42"/>
  <c r="A347" i="42"/>
  <c r="A346" i="42"/>
  <c r="J341" i="42"/>
  <c r="A341" i="42"/>
  <c r="C336" i="42"/>
  <c r="C335" i="42"/>
  <c r="C334" i="42"/>
  <c r="A330" i="42"/>
  <c r="A329" i="42"/>
  <c r="A328" i="42"/>
  <c r="A327" i="42"/>
  <c r="A326" i="42"/>
  <c r="A325" i="42"/>
  <c r="J320" i="42"/>
  <c r="A320" i="42"/>
  <c r="C315" i="42"/>
  <c r="C314" i="42"/>
  <c r="C313" i="42"/>
  <c r="A309" i="42"/>
  <c r="A308" i="42"/>
  <c r="A307" i="42"/>
  <c r="A306" i="42"/>
  <c r="A305" i="42"/>
  <c r="A304" i="42"/>
  <c r="J299" i="42"/>
  <c r="A299" i="42"/>
  <c r="C294" i="42"/>
  <c r="C293" i="42"/>
  <c r="C292" i="42"/>
  <c r="A288" i="42"/>
  <c r="A287" i="42"/>
  <c r="A286" i="42"/>
  <c r="A285" i="42"/>
  <c r="A284" i="42"/>
  <c r="A283" i="42"/>
  <c r="J278" i="42"/>
  <c r="A278" i="42"/>
  <c r="C273" i="42"/>
  <c r="C272" i="42"/>
  <c r="C271" i="42"/>
  <c r="A267" i="42"/>
  <c r="A266" i="42"/>
  <c r="A265" i="42"/>
  <c r="A264" i="42"/>
  <c r="A263" i="42"/>
  <c r="A262" i="42"/>
  <c r="J257" i="42"/>
  <c r="A257" i="42"/>
  <c r="C252" i="42"/>
  <c r="C251" i="42"/>
  <c r="C250" i="42"/>
  <c r="A246" i="42"/>
  <c r="A245" i="42"/>
  <c r="A244" i="42"/>
  <c r="A243" i="42"/>
  <c r="A242" i="42"/>
  <c r="A241" i="42"/>
  <c r="J236" i="42"/>
  <c r="A236" i="42"/>
  <c r="C231" i="42"/>
  <c r="C230" i="42"/>
  <c r="C229" i="42"/>
  <c r="A225" i="42"/>
  <c r="A224" i="42"/>
  <c r="A223" i="42"/>
  <c r="A222" i="42"/>
  <c r="A221" i="42"/>
  <c r="A220" i="42"/>
  <c r="J215" i="42"/>
  <c r="A215" i="42"/>
  <c r="C210" i="42"/>
  <c r="C209" i="42"/>
  <c r="C208" i="42"/>
  <c r="A204" i="42"/>
  <c r="A203" i="42"/>
  <c r="A202" i="42"/>
  <c r="A201" i="42"/>
  <c r="A200" i="42"/>
  <c r="A199" i="42"/>
  <c r="J194" i="42"/>
  <c r="A194" i="42"/>
  <c r="C189" i="42"/>
  <c r="C188" i="42"/>
  <c r="C187" i="42"/>
  <c r="A183" i="42"/>
  <c r="A182" i="42"/>
  <c r="A181" i="42"/>
  <c r="A180" i="42"/>
  <c r="A179" i="42"/>
  <c r="A178" i="42"/>
  <c r="J173" i="42"/>
  <c r="A173" i="42"/>
  <c r="C168" i="42"/>
  <c r="C167" i="42"/>
  <c r="C166" i="42"/>
  <c r="A162" i="42"/>
  <c r="A161" i="42"/>
  <c r="A160" i="42"/>
  <c r="A159" i="42"/>
  <c r="A158" i="42"/>
  <c r="A157" i="42"/>
  <c r="J152" i="42"/>
  <c r="A152" i="42"/>
  <c r="C147" i="42"/>
  <c r="C146" i="42"/>
  <c r="C145" i="42"/>
  <c r="A141" i="42"/>
  <c r="A140" i="42"/>
  <c r="A139" i="42"/>
  <c r="A138" i="42"/>
  <c r="A137" i="42"/>
  <c r="A136" i="42"/>
  <c r="J131" i="42"/>
  <c r="A131" i="42"/>
  <c r="C126" i="42"/>
  <c r="C125" i="42"/>
  <c r="C124" i="42"/>
  <c r="A120" i="42"/>
  <c r="A119" i="42"/>
  <c r="A118" i="42"/>
  <c r="A117" i="42"/>
  <c r="A116" i="42"/>
  <c r="A115" i="42"/>
  <c r="J110" i="42"/>
  <c r="A110" i="42"/>
  <c r="C105" i="42"/>
  <c r="C104" i="42"/>
  <c r="C103" i="42"/>
  <c r="A99" i="42"/>
  <c r="A98" i="42"/>
  <c r="A97" i="42"/>
  <c r="A96" i="42"/>
  <c r="A95" i="42"/>
  <c r="A94" i="42"/>
  <c r="J89" i="42"/>
  <c r="A89" i="42"/>
  <c r="C84" i="42"/>
  <c r="C83" i="42"/>
  <c r="C82" i="42"/>
  <c r="A78" i="42"/>
  <c r="A77" i="42"/>
  <c r="A76" i="42"/>
  <c r="A75" i="42"/>
  <c r="A74" i="42"/>
  <c r="A73" i="42"/>
  <c r="J68" i="42"/>
  <c r="A68" i="42"/>
  <c r="C63" i="42"/>
  <c r="C62" i="42"/>
  <c r="C61" i="42"/>
  <c r="A57" i="42"/>
  <c r="A56" i="42"/>
  <c r="A55" i="42"/>
  <c r="A54" i="42"/>
  <c r="A53" i="42"/>
  <c r="A52" i="42"/>
  <c r="J47" i="42"/>
  <c r="A47" i="42"/>
  <c r="C42" i="42"/>
  <c r="C41" i="42"/>
  <c r="C40" i="42"/>
  <c r="A36" i="42"/>
  <c r="A35" i="42"/>
  <c r="A34" i="42"/>
  <c r="A33" i="42"/>
  <c r="A32" i="42"/>
  <c r="A31" i="42"/>
  <c r="J26" i="42"/>
  <c r="A26" i="42"/>
  <c r="C21" i="42"/>
  <c r="C20" i="42"/>
  <c r="C19" i="42"/>
  <c r="A15" i="42"/>
  <c r="A14" i="42"/>
  <c r="A13" i="42"/>
  <c r="A12" i="42"/>
  <c r="A11" i="42"/>
  <c r="A10" i="42"/>
  <c r="J5" i="42"/>
  <c r="A5" i="42"/>
  <c r="B9" i="8"/>
  <c r="B10" i="8"/>
  <c r="A173" i="24"/>
  <c r="J173" i="24"/>
  <c r="A178" i="24"/>
  <c r="A179" i="24"/>
  <c r="A180" i="24"/>
  <c r="A181" i="24"/>
  <c r="A182" i="24"/>
  <c r="A183" i="24"/>
  <c r="C187" i="24"/>
  <c r="C188" i="24"/>
  <c r="C189" i="24"/>
  <c r="A194" i="24"/>
  <c r="J194" i="24"/>
  <c r="A199" i="24"/>
  <c r="A200" i="24"/>
  <c r="A201" i="24"/>
  <c r="A202" i="24"/>
  <c r="A203" i="24"/>
  <c r="A204" i="24"/>
  <c r="C208" i="24"/>
  <c r="C209" i="24"/>
  <c r="C210" i="24"/>
  <c r="A215" i="24"/>
  <c r="J215" i="24"/>
  <c r="A220" i="24"/>
  <c r="A221" i="24"/>
  <c r="A222" i="24"/>
  <c r="A223" i="24"/>
  <c r="A224" i="24"/>
  <c r="A225" i="24"/>
  <c r="C229" i="24"/>
  <c r="C230" i="24"/>
  <c r="C231" i="24"/>
  <c r="A236" i="24"/>
  <c r="J236" i="24"/>
  <c r="A241" i="24"/>
  <c r="A242" i="24"/>
  <c r="A243" i="24"/>
  <c r="A244" i="24"/>
  <c r="A245" i="24"/>
  <c r="A246" i="24"/>
  <c r="C250" i="24"/>
  <c r="C251" i="24"/>
  <c r="C252" i="24"/>
  <c r="A257" i="24"/>
  <c r="J257" i="24"/>
  <c r="A262" i="24"/>
  <c r="A263" i="24"/>
  <c r="A264" i="24"/>
  <c r="A265" i="24"/>
  <c r="A266" i="24"/>
  <c r="A267" i="24"/>
  <c r="C271" i="24"/>
  <c r="C272" i="24"/>
  <c r="C273" i="24"/>
  <c r="A278" i="24"/>
  <c r="J278" i="24"/>
  <c r="A283" i="24"/>
  <c r="A284" i="24"/>
  <c r="A285" i="24"/>
  <c r="A286" i="24"/>
  <c r="A287" i="24"/>
  <c r="A288" i="24"/>
  <c r="C292" i="24"/>
  <c r="C293" i="24"/>
  <c r="C294" i="24"/>
  <c r="A299" i="24"/>
  <c r="J299" i="24"/>
  <c r="A304" i="24"/>
  <c r="A305" i="24"/>
  <c r="A306" i="24"/>
  <c r="A307" i="24"/>
  <c r="A308" i="24"/>
  <c r="A309" i="24"/>
  <c r="C313" i="24"/>
  <c r="C314" i="24"/>
  <c r="C315" i="24"/>
  <c r="A320" i="24"/>
  <c r="J320" i="24"/>
  <c r="A325" i="24"/>
  <c r="A326" i="24"/>
  <c r="A327" i="24"/>
  <c r="A328" i="24"/>
  <c r="A329" i="24"/>
  <c r="A330" i="24"/>
  <c r="C334" i="24"/>
  <c r="C335" i="24"/>
  <c r="C336" i="24"/>
  <c r="A341" i="24"/>
  <c r="J341" i="24"/>
  <c r="A346" i="24"/>
  <c r="A347" i="24"/>
  <c r="A348" i="24"/>
  <c r="A349" i="24"/>
  <c r="A350" i="24"/>
  <c r="A351" i="24"/>
  <c r="C355" i="24"/>
  <c r="C356" i="24"/>
  <c r="C357" i="24"/>
  <c r="A362" i="24"/>
  <c r="J362" i="24"/>
  <c r="A367" i="24"/>
  <c r="A368" i="24"/>
  <c r="A369" i="24"/>
  <c r="A370" i="24"/>
  <c r="A371" i="24"/>
  <c r="A372" i="24"/>
  <c r="C376" i="24"/>
  <c r="C377" i="24"/>
  <c r="C378" i="24"/>
  <c r="A383" i="24"/>
  <c r="J383" i="24"/>
  <c r="A388" i="24"/>
  <c r="A389" i="24"/>
  <c r="A390" i="24"/>
  <c r="A391" i="24"/>
  <c r="A392" i="24"/>
  <c r="A393" i="24"/>
  <c r="C397" i="24"/>
  <c r="C398" i="24"/>
  <c r="C399" i="24"/>
  <c r="A404" i="24"/>
  <c r="J404" i="24"/>
  <c r="A409" i="24"/>
  <c r="A410" i="24"/>
  <c r="A411" i="24"/>
  <c r="A412" i="24"/>
  <c r="A413" i="24"/>
  <c r="A414" i="24"/>
  <c r="C418" i="24"/>
  <c r="C419" i="24"/>
  <c r="C420" i="24"/>
  <c r="A425" i="24"/>
  <c r="J425" i="24"/>
  <c r="A430" i="24"/>
  <c r="A431" i="24"/>
  <c r="A432" i="24"/>
  <c r="A433" i="24"/>
  <c r="A434" i="24"/>
  <c r="A435" i="24"/>
  <c r="C439" i="24"/>
  <c r="C440" i="24"/>
  <c r="C441" i="24"/>
  <c r="A446" i="24"/>
  <c r="J446" i="24"/>
  <c r="A451" i="24"/>
  <c r="A452" i="24"/>
  <c r="A453" i="24"/>
  <c r="A454" i="24"/>
  <c r="A455" i="24"/>
  <c r="A456" i="24"/>
  <c r="C460" i="24"/>
  <c r="C461" i="24"/>
  <c r="C462" i="24"/>
  <c r="A467" i="24"/>
  <c r="J467" i="24"/>
  <c r="A472" i="24"/>
  <c r="A473" i="24"/>
  <c r="A474" i="24"/>
  <c r="A475" i="24"/>
  <c r="A476" i="24"/>
  <c r="A477" i="24"/>
  <c r="C481" i="24"/>
  <c r="C482" i="24"/>
  <c r="C483" i="24"/>
  <c r="A488" i="24"/>
  <c r="J488" i="24"/>
  <c r="A493" i="24"/>
  <c r="A494" i="24"/>
  <c r="A495" i="24"/>
  <c r="A496" i="24"/>
  <c r="A497" i="24"/>
  <c r="A498" i="24"/>
  <c r="C502" i="24"/>
  <c r="C503" i="24"/>
  <c r="C504" i="24"/>
  <c r="A509" i="24"/>
  <c r="J509" i="24"/>
  <c r="A514" i="24"/>
  <c r="A515" i="24"/>
  <c r="A516" i="24"/>
  <c r="A517" i="24"/>
  <c r="A518" i="24"/>
  <c r="A519" i="24"/>
  <c r="C523" i="24"/>
  <c r="C524" i="24"/>
  <c r="C525" i="24"/>
  <c r="A530" i="24"/>
  <c r="J530" i="24"/>
  <c r="A535" i="24"/>
  <c r="A536" i="24"/>
  <c r="A537" i="24"/>
  <c r="A538" i="24"/>
  <c r="A539" i="24"/>
  <c r="A540" i="24"/>
  <c r="C544" i="24"/>
  <c r="C545" i="24"/>
  <c r="C546" i="24"/>
  <c r="A551" i="24"/>
  <c r="J551" i="24"/>
  <c r="A556" i="24"/>
  <c r="A557" i="24"/>
  <c r="A558" i="24"/>
  <c r="A559" i="24"/>
  <c r="A560" i="24"/>
  <c r="A561" i="24"/>
  <c r="C565" i="24"/>
  <c r="C566" i="24"/>
  <c r="C567" i="24"/>
  <c r="A572" i="24"/>
  <c r="J572" i="24"/>
  <c r="A577" i="24"/>
  <c r="A578" i="24"/>
  <c r="A579" i="24"/>
  <c r="A580" i="24"/>
  <c r="A581" i="24"/>
  <c r="A582" i="24"/>
  <c r="C586" i="24"/>
  <c r="C587" i="24"/>
  <c r="C588" i="24"/>
  <c r="A593" i="24"/>
  <c r="J593" i="24"/>
  <c r="A598" i="24"/>
  <c r="A599" i="24"/>
  <c r="A600" i="24"/>
  <c r="A601" i="24"/>
  <c r="A602" i="24"/>
  <c r="A603" i="24"/>
  <c r="C607" i="24"/>
  <c r="C608" i="24"/>
  <c r="C609" i="24"/>
  <c r="A614" i="24"/>
  <c r="J614" i="24"/>
  <c r="A619" i="24"/>
  <c r="A620" i="24"/>
  <c r="A621" i="24"/>
  <c r="A622" i="24"/>
  <c r="A623" i="24"/>
  <c r="A624" i="24"/>
  <c r="C628" i="24"/>
  <c r="C629" i="24"/>
  <c r="C630" i="24"/>
  <c r="A635" i="24"/>
  <c r="J635" i="24"/>
  <c r="A640" i="24"/>
  <c r="A641" i="24"/>
  <c r="A642" i="24"/>
  <c r="A643" i="24"/>
  <c r="A644" i="24"/>
  <c r="A645" i="24"/>
  <c r="C649" i="24"/>
  <c r="C650" i="24"/>
  <c r="C651" i="24"/>
  <c r="A656" i="24"/>
  <c r="J656" i="24"/>
  <c r="A661" i="24"/>
  <c r="A662" i="24"/>
  <c r="A663" i="24"/>
  <c r="A664" i="24"/>
  <c r="A665" i="24"/>
  <c r="A666" i="24"/>
  <c r="C670" i="24"/>
  <c r="C671" i="24"/>
  <c r="C672" i="24"/>
  <c r="A677" i="24"/>
  <c r="J677" i="24"/>
  <c r="A682" i="24"/>
  <c r="A683" i="24"/>
  <c r="A684" i="24"/>
  <c r="A685" i="24"/>
  <c r="A686" i="24"/>
  <c r="A687" i="24"/>
  <c r="C691" i="24"/>
  <c r="C692" i="24"/>
  <c r="C693" i="24"/>
  <c r="A698" i="24"/>
  <c r="J698" i="24"/>
  <c r="A703" i="24"/>
  <c r="A704" i="24"/>
  <c r="A705" i="24"/>
  <c r="A706" i="24"/>
  <c r="A707" i="24"/>
  <c r="A708" i="24"/>
  <c r="C712" i="24"/>
  <c r="C713" i="24"/>
  <c r="C714" i="24"/>
  <c r="A719" i="24"/>
  <c r="J719" i="24"/>
  <c r="A724" i="24"/>
  <c r="A725" i="24"/>
  <c r="A726" i="24"/>
  <c r="A727" i="24"/>
  <c r="A728" i="24"/>
  <c r="A729" i="24"/>
  <c r="C733" i="24"/>
  <c r="C734" i="24"/>
  <c r="C735" i="24"/>
  <c r="A740" i="24"/>
  <c r="J740" i="24"/>
  <c r="A745" i="24"/>
  <c r="A746" i="24"/>
  <c r="A747" i="24"/>
  <c r="A748" i="24"/>
  <c r="A749" i="24"/>
  <c r="A750" i="24"/>
  <c r="C754" i="24"/>
  <c r="C755" i="24"/>
  <c r="C756" i="24"/>
  <c r="A761" i="24"/>
  <c r="J761" i="24"/>
  <c r="A766" i="24"/>
  <c r="A767" i="24"/>
  <c r="A768" i="24"/>
  <c r="A769" i="24"/>
  <c r="A770" i="24"/>
  <c r="A771" i="24"/>
  <c r="C775" i="24"/>
  <c r="C776" i="24"/>
  <c r="C777" i="24"/>
  <c r="A782" i="24"/>
  <c r="J782" i="24"/>
  <c r="A787" i="24"/>
  <c r="A788" i="24"/>
  <c r="A789" i="24"/>
  <c r="A790" i="24"/>
  <c r="A791" i="24"/>
  <c r="A792" i="24"/>
  <c r="C796" i="24"/>
  <c r="C797" i="24"/>
  <c r="C798" i="24"/>
  <c r="A803" i="24"/>
  <c r="J803" i="24"/>
  <c r="A808" i="24"/>
  <c r="A809" i="24"/>
  <c r="A810" i="24"/>
  <c r="A811" i="24"/>
  <c r="A812" i="24"/>
  <c r="A813" i="24"/>
  <c r="C817" i="24"/>
  <c r="C818" i="24"/>
  <c r="C819" i="24"/>
  <c r="A824" i="24"/>
  <c r="J824" i="24"/>
  <c r="A829" i="24"/>
  <c r="A830" i="24"/>
  <c r="A831" i="24"/>
  <c r="A832" i="24"/>
  <c r="A833" i="24"/>
  <c r="A834" i="24"/>
  <c r="C838" i="24"/>
  <c r="C839" i="24"/>
  <c r="C840" i="24"/>
  <c r="A845" i="24"/>
  <c r="J845" i="24"/>
  <c r="A850" i="24"/>
  <c r="A851" i="24"/>
  <c r="A852" i="24"/>
  <c r="A853" i="24"/>
  <c r="A854" i="24"/>
  <c r="A855" i="24"/>
  <c r="C859" i="24"/>
  <c r="C860" i="24"/>
  <c r="C861" i="24"/>
  <c r="A866" i="24"/>
  <c r="J866" i="24"/>
  <c r="A871" i="24"/>
  <c r="A872" i="24"/>
  <c r="A873" i="24"/>
  <c r="A874" i="24"/>
  <c r="A875" i="24"/>
  <c r="A876" i="24"/>
  <c r="C880" i="24"/>
  <c r="C881" i="24"/>
  <c r="C882" i="24"/>
  <c r="A887" i="24"/>
  <c r="J887" i="24"/>
  <c r="A892" i="24"/>
  <c r="A893" i="24"/>
  <c r="A894" i="24"/>
  <c r="A895" i="24"/>
  <c r="A896" i="24"/>
  <c r="A897" i="24"/>
  <c r="C901" i="24"/>
  <c r="C902" i="24"/>
  <c r="C903" i="24"/>
  <c r="A908" i="24"/>
  <c r="J908" i="24"/>
  <c r="A913" i="24"/>
  <c r="A914" i="24"/>
  <c r="A915" i="24"/>
  <c r="A916" i="24"/>
  <c r="A917" i="24"/>
  <c r="A918" i="24"/>
  <c r="C922" i="24"/>
  <c r="C923" i="24"/>
  <c r="C924" i="24"/>
  <c r="A929" i="24"/>
  <c r="J929" i="24"/>
  <c r="A934" i="24"/>
  <c r="A935" i="24"/>
  <c r="A936" i="24"/>
  <c r="A937" i="24"/>
  <c r="A938" i="24"/>
  <c r="A939" i="24"/>
  <c r="C943" i="24"/>
  <c r="C944" i="24"/>
  <c r="C945" i="24"/>
  <c r="A950" i="24"/>
  <c r="J950" i="24"/>
  <c r="A955" i="24"/>
  <c r="A956" i="24"/>
  <c r="A957" i="24"/>
  <c r="A958" i="24"/>
  <c r="A959" i="24"/>
  <c r="A960" i="24"/>
  <c r="C964" i="24"/>
  <c r="C965" i="24"/>
  <c r="C966" i="24"/>
  <c r="A971" i="24"/>
  <c r="J971" i="24"/>
  <c r="A976" i="24"/>
  <c r="A977" i="24"/>
  <c r="A978" i="24"/>
  <c r="A979" i="24"/>
  <c r="A980" i="24"/>
  <c r="A981" i="24"/>
  <c r="C985" i="24"/>
  <c r="C986" i="24"/>
  <c r="C987" i="24"/>
  <c r="A992" i="24"/>
  <c r="J992" i="24"/>
  <c r="A997" i="24"/>
  <c r="A998" i="24"/>
  <c r="A999" i="24"/>
  <c r="A1000" i="24"/>
  <c r="A1001" i="24"/>
  <c r="A1002" i="24"/>
  <c r="C1006" i="24"/>
  <c r="C1007" i="24"/>
  <c r="C1008" i="24"/>
  <c r="A1013" i="24"/>
  <c r="J1013" i="24"/>
  <c r="A1018" i="24"/>
  <c r="A1019" i="24"/>
  <c r="A1020" i="24"/>
  <c r="A1021" i="24"/>
  <c r="A1022" i="24"/>
  <c r="A1023" i="24"/>
  <c r="C1027" i="24"/>
  <c r="C1028" i="24"/>
  <c r="C1029" i="24"/>
  <c r="A1034" i="24"/>
  <c r="J1034" i="24"/>
  <c r="A1039" i="24"/>
  <c r="A1040" i="24"/>
  <c r="A1041" i="24"/>
  <c r="A1042" i="24"/>
  <c r="A1043" i="24"/>
  <c r="A1044" i="24"/>
  <c r="C1048" i="24"/>
  <c r="C1049" i="24"/>
  <c r="C1050" i="24"/>
  <c r="A1055" i="24"/>
  <c r="J1055" i="24"/>
  <c r="A1060" i="24"/>
  <c r="A1061" i="24"/>
  <c r="A1062" i="24"/>
  <c r="A1063" i="24"/>
  <c r="A1064" i="24"/>
  <c r="A1065" i="24"/>
  <c r="C1069" i="24"/>
  <c r="C1070" i="24"/>
  <c r="C1071" i="24"/>
  <c r="A1076" i="24"/>
  <c r="J1076" i="24"/>
  <c r="A1081" i="24"/>
  <c r="A1082" i="24"/>
  <c r="A1083" i="24"/>
  <c r="A1084" i="24"/>
  <c r="A1085" i="24"/>
  <c r="A1086" i="24"/>
  <c r="C1090" i="24"/>
  <c r="C1091" i="24"/>
  <c r="C1092" i="24"/>
  <c r="A131" i="24"/>
  <c r="J131" i="24"/>
  <c r="A136" i="24"/>
  <c r="A137" i="24"/>
  <c r="A138" i="24"/>
  <c r="A139" i="24"/>
  <c r="A140" i="24"/>
  <c r="A141" i="24"/>
  <c r="C145" i="24"/>
  <c r="C146" i="24"/>
  <c r="C147" i="24"/>
  <c r="A152" i="24"/>
  <c r="J152" i="24"/>
  <c r="A157" i="24"/>
  <c r="A158" i="24"/>
  <c r="A159" i="24"/>
  <c r="A160" i="24"/>
  <c r="A161" i="24"/>
  <c r="A162" i="24"/>
  <c r="C166" i="24"/>
  <c r="C167" i="24"/>
  <c r="C168" i="24"/>
  <c r="A110" i="24"/>
  <c r="J110" i="24"/>
  <c r="A115" i="24"/>
  <c r="A116" i="24"/>
  <c r="A117" i="24"/>
  <c r="A118" i="24"/>
  <c r="A119" i="24"/>
  <c r="A120" i="24"/>
  <c r="C124" i="24"/>
  <c r="C125" i="24"/>
  <c r="C126" i="24"/>
  <c r="C105" i="24"/>
  <c r="C104" i="24"/>
  <c r="C103" i="24"/>
  <c r="C84" i="24"/>
  <c r="C83" i="24"/>
  <c r="C82" i="24"/>
  <c r="C63" i="24"/>
  <c r="C62" i="24"/>
  <c r="C61" i="24"/>
  <c r="C42" i="24"/>
  <c r="C41" i="24"/>
  <c r="C40" i="24"/>
  <c r="A99" i="24"/>
  <c r="A98" i="24"/>
  <c r="A97" i="24"/>
  <c r="A96" i="24"/>
  <c r="A95" i="24"/>
  <c r="A94" i="24"/>
  <c r="J89" i="24"/>
  <c r="A89" i="24"/>
  <c r="A78" i="24"/>
  <c r="A77" i="24"/>
  <c r="A76" i="24"/>
  <c r="A75" i="24"/>
  <c r="A74" i="24"/>
  <c r="A73" i="24"/>
  <c r="J68" i="24"/>
  <c r="A68" i="24"/>
  <c r="A57" i="24"/>
  <c r="A56" i="24"/>
  <c r="A55" i="24"/>
  <c r="A54" i="24"/>
  <c r="A53" i="24"/>
  <c r="A52" i="24"/>
  <c r="J47" i="24"/>
  <c r="A47" i="24"/>
  <c r="C21" i="24"/>
  <c r="C20" i="24"/>
  <c r="C19" i="24"/>
  <c r="A36" i="24"/>
  <c r="A35" i="24"/>
  <c r="A34" i="24"/>
  <c r="A33" i="24"/>
  <c r="A32" i="24"/>
  <c r="A31" i="24"/>
  <c r="J26" i="24"/>
  <c r="A26" i="24"/>
  <c r="D2" i="43" l="1"/>
  <c r="D2" i="44"/>
  <c r="D842" i="44"/>
  <c r="D737" i="44"/>
  <c r="D632" i="44"/>
  <c r="D527" i="44"/>
  <c r="D422" i="44"/>
  <c r="D317" i="44"/>
  <c r="D212" i="44"/>
  <c r="D107" i="44"/>
  <c r="D1073" i="43"/>
  <c r="D863" i="43"/>
  <c r="D653" i="43"/>
  <c r="D443" i="43"/>
  <c r="D233" i="43"/>
  <c r="D23" i="43"/>
  <c r="D611" i="43"/>
  <c r="D590" i="43"/>
  <c r="D65" i="43"/>
  <c r="D947" i="44"/>
  <c r="D674" i="44"/>
  <c r="D569" i="44"/>
  <c r="D464" i="44"/>
  <c r="D359" i="44"/>
  <c r="D254" i="44"/>
  <c r="D149" i="44"/>
  <c r="D44" i="44"/>
  <c r="D1052" i="43"/>
  <c r="D842" i="43"/>
  <c r="D632" i="43"/>
  <c r="D422" i="43"/>
  <c r="D212" i="43"/>
  <c r="D821" i="43"/>
  <c r="D401" i="43"/>
  <c r="D191" i="43"/>
  <c r="D800" i="43"/>
  <c r="D464" i="43"/>
  <c r="D884" i="44"/>
  <c r="D779" i="44"/>
  <c r="D1031" i="43"/>
  <c r="D674" i="43"/>
  <c r="D1052" i="44"/>
  <c r="D989" i="44"/>
  <c r="D1010" i="43"/>
  <c r="D380" i="43"/>
  <c r="D170" i="43"/>
  <c r="D926" i="44"/>
  <c r="D821" i="44"/>
  <c r="D716" i="44"/>
  <c r="D653" i="44"/>
  <c r="D611" i="44"/>
  <c r="D548" i="44"/>
  <c r="D506" i="44"/>
  <c r="D443" i="44"/>
  <c r="D401" i="44"/>
  <c r="D338" i="44"/>
  <c r="D296" i="44"/>
  <c r="D233" i="44"/>
  <c r="D191" i="44"/>
  <c r="D128" i="44"/>
  <c r="D86" i="44"/>
  <c r="D23" i="44"/>
  <c r="D989" i="43"/>
  <c r="D779" i="43"/>
  <c r="D569" i="43"/>
  <c r="D359" i="43"/>
  <c r="D149" i="43"/>
  <c r="D758" i="43"/>
  <c r="D695" i="44"/>
  <c r="D275" i="44"/>
  <c r="D485" i="43"/>
  <c r="D884" i="43"/>
  <c r="D1031" i="44"/>
  <c r="D863" i="44"/>
  <c r="D758" i="44"/>
  <c r="D968" i="43"/>
  <c r="D548" i="43"/>
  <c r="D338" i="43"/>
  <c r="D128" i="43"/>
  <c r="D1073" i="44"/>
  <c r="D905" i="43"/>
  <c r="D254" i="43"/>
  <c r="D968" i="44"/>
  <c r="D947" i="43"/>
  <c r="D737" i="43"/>
  <c r="D527" i="43"/>
  <c r="D317" i="43"/>
  <c r="D107" i="43"/>
  <c r="D485" i="44"/>
  <c r="D380" i="44"/>
  <c r="D170" i="44"/>
  <c r="D65" i="44"/>
  <c r="D695" i="43"/>
  <c r="D905" i="44"/>
  <c r="D926" i="43"/>
  <c r="D716" i="43"/>
  <c r="D506" i="43"/>
  <c r="D296" i="43"/>
  <c r="D86" i="43"/>
  <c r="D1010" i="44"/>
  <c r="D800" i="44"/>
  <c r="D590" i="44"/>
  <c r="D275" i="43"/>
  <c r="D44" i="43"/>
  <c r="X3" i="50"/>
  <c r="G10" i="50"/>
  <c r="B10" i="50"/>
  <c r="AC514" i="44"/>
  <c r="S511" i="44" s="1"/>
  <c r="AC535" i="44" l="1"/>
  <c r="S532" i="44" s="1"/>
  <c r="AC31" i="42"/>
  <c r="O8" i="22"/>
  <c r="N8" i="22"/>
  <c r="M8" i="22"/>
  <c r="J8" i="22" s="1"/>
  <c r="AC15" i="42" s="1"/>
  <c r="G8" i="22"/>
  <c r="F8" i="22"/>
  <c r="E8" i="22"/>
  <c r="B8" i="22" s="1"/>
  <c r="O7" i="22"/>
  <c r="N7" i="22"/>
  <c r="M7" i="22"/>
  <c r="J7" i="22" s="1"/>
  <c r="AC14" i="42" s="1"/>
  <c r="G7" i="22"/>
  <c r="F7" i="22"/>
  <c r="E7" i="22"/>
  <c r="B7" i="22" s="1"/>
  <c r="O6" i="22"/>
  <c r="N6" i="22"/>
  <c r="M6" i="22"/>
  <c r="J6" i="22" s="1"/>
  <c r="AC13" i="42" s="1"/>
  <c r="G6" i="22"/>
  <c r="F6" i="22"/>
  <c r="E6" i="22"/>
  <c r="B6" i="22" s="1"/>
  <c r="O5" i="22"/>
  <c r="N5" i="22"/>
  <c r="M5" i="22"/>
  <c r="J5" i="22" s="1"/>
  <c r="AC12" i="42" s="1"/>
  <c r="G5" i="22"/>
  <c r="F5" i="22"/>
  <c r="E5" i="22"/>
  <c r="O4" i="22"/>
  <c r="N4" i="22"/>
  <c r="M4" i="22"/>
  <c r="J4" i="22" s="1"/>
  <c r="AC11" i="42" s="1"/>
  <c r="G4" i="22"/>
  <c r="F4" i="22"/>
  <c r="E4" i="22"/>
  <c r="O3" i="22"/>
  <c r="N3" i="22"/>
  <c r="M3" i="22"/>
  <c r="J3" i="22" s="1"/>
  <c r="AC10" i="42" s="1"/>
  <c r="G3" i="22"/>
  <c r="F3" i="22"/>
  <c r="E3" i="22"/>
  <c r="B3" i="22" s="1"/>
  <c r="J2" i="5" l="1"/>
  <c r="AC556" i="44"/>
  <c r="S553" i="44" s="1"/>
  <c r="B14" i="42"/>
  <c r="G14" i="42"/>
  <c r="G11" i="42"/>
  <c r="B11" i="42"/>
  <c r="G13" i="42"/>
  <c r="B13" i="42"/>
  <c r="B10" i="42"/>
  <c r="G10" i="42"/>
  <c r="B15" i="42"/>
  <c r="G15" i="42"/>
  <c r="B12" i="42"/>
  <c r="G12" i="42"/>
  <c r="G31" i="42"/>
  <c r="B31" i="42"/>
  <c r="B4" i="22"/>
  <c r="AC11" i="24" s="1"/>
  <c r="AC13" i="24"/>
  <c r="AC15" i="24"/>
  <c r="B5" i="22"/>
  <c r="AC14" i="24"/>
  <c r="X3" i="42"/>
  <c r="AC10" i="24"/>
  <c r="AC52" i="42"/>
  <c r="X45" i="42" s="1"/>
  <c r="S49" i="42" l="1"/>
  <c r="AC577" i="44"/>
  <c r="S574" i="44" s="1"/>
  <c r="B52" i="42"/>
  <c r="G52" i="42"/>
  <c r="G11" i="24"/>
  <c r="B11" i="24"/>
  <c r="AC52" i="24"/>
  <c r="S49" i="24" s="1"/>
  <c r="B14" i="24"/>
  <c r="G14" i="24"/>
  <c r="G15" i="24"/>
  <c r="B15" i="24"/>
  <c r="G10" i="24"/>
  <c r="B10" i="24"/>
  <c r="B13" i="24"/>
  <c r="G13" i="24"/>
  <c r="AC31" i="24"/>
  <c r="AC12" i="24"/>
  <c r="AC73" i="24"/>
  <c r="AC73" i="42"/>
  <c r="X3" i="24"/>
  <c r="AC598" i="44" l="1"/>
  <c r="S595" i="44" s="1"/>
  <c r="G73" i="42"/>
  <c r="B73" i="42"/>
  <c r="S70" i="42"/>
  <c r="G12" i="24"/>
  <c r="B12" i="24"/>
  <c r="X45" i="24"/>
  <c r="G52" i="24"/>
  <c r="B52" i="24"/>
  <c r="B73" i="24"/>
  <c r="G73" i="24"/>
  <c r="G31" i="24"/>
  <c r="B31" i="24"/>
  <c r="S70" i="24"/>
  <c r="X66" i="24"/>
  <c r="S28" i="24"/>
  <c r="X24" i="24"/>
  <c r="AC94" i="24"/>
  <c r="S28" i="42"/>
  <c r="X24" i="42"/>
  <c r="X66" i="42"/>
  <c r="AC94" i="42"/>
  <c r="S91" i="42" s="1"/>
  <c r="AC619" i="44" l="1"/>
  <c r="S616" i="44" s="1"/>
  <c r="G94" i="42"/>
  <c r="B94" i="42"/>
  <c r="G94" i="24"/>
  <c r="B94" i="24"/>
  <c r="AC115" i="24"/>
  <c r="X108" i="24" s="1"/>
  <c r="AC115" i="42"/>
  <c r="X87" i="42"/>
  <c r="S91" i="24"/>
  <c r="X87" i="24"/>
  <c r="AC640" i="44" l="1"/>
  <c r="S637" i="44" s="1"/>
  <c r="B115" i="42"/>
  <c r="G115" i="42"/>
  <c r="S112" i="42"/>
  <c r="S112" i="24"/>
  <c r="G115" i="24"/>
  <c r="B115" i="24"/>
  <c r="AC157" i="24"/>
  <c r="S154" i="24" s="1"/>
  <c r="AC136" i="24"/>
  <c r="AC136" i="42"/>
  <c r="S133" i="42" s="1"/>
  <c r="X108" i="42"/>
  <c r="AC661" i="44" l="1"/>
  <c r="S658" i="44" s="1"/>
  <c r="G136" i="42"/>
  <c r="B136" i="42"/>
  <c r="G136" i="24"/>
  <c r="B136" i="24"/>
  <c r="G157" i="24"/>
  <c r="B157" i="24"/>
  <c r="AC178" i="24"/>
  <c r="S133" i="24"/>
  <c r="X129" i="24"/>
  <c r="AC157" i="42"/>
  <c r="X150" i="42" s="1"/>
  <c r="X129" i="42"/>
  <c r="AC682" i="44" l="1"/>
  <c r="S679" i="44" s="1"/>
  <c r="B157" i="42"/>
  <c r="G157" i="42"/>
  <c r="S154" i="42"/>
  <c r="B178" i="24"/>
  <c r="G178" i="24"/>
  <c r="X171" i="24"/>
  <c r="S175" i="24"/>
  <c r="AC199" i="24"/>
  <c r="AC178" i="42"/>
  <c r="AC703" i="44" l="1"/>
  <c r="S700" i="44" s="1"/>
  <c r="G178" i="42"/>
  <c r="B178" i="42"/>
  <c r="S175" i="42"/>
  <c r="X171" i="42"/>
  <c r="G199" i="24"/>
  <c r="B199" i="24"/>
  <c r="AC220" i="24"/>
  <c r="X192" i="24"/>
  <c r="S196" i="24"/>
  <c r="AC199" i="42"/>
  <c r="AC724" i="44" l="1"/>
  <c r="S721" i="44" s="1"/>
  <c r="B199" i="42"/>
  <c r="G199" i="42"/>
  <c r="S196" i="42"/>
  <c r="G220" i="24"/>
  <c r="B220" i="24"/>
  <c r="AC241" i="24"/>
  <c r="X213" i="24"/>
  <c r="S217" i="24"/>
  <c r="AC745" i="44" l="1"/>
  <c r="S742" i="44" s="1"/>
  <c r="AC220" i="42"/>
  <c r="G241" i="24"/>
  <c r="B241" i="24"/>
  <c r="AC262" i="24"/>
  <c r="X234" i="24"/>
  <c r="S238" i="24"/>
  <c r="X192" i="42"/>
  <c r="M25" i="28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F27" i="5"/>
  <c r="E3" i="33"/>
  <c r="B3" i="33" s="1"/>
  <c r="F3" i="33"/>
  <c r="G3" i="33"/>
  <c r="E4" i="33"/>
  <c r="B4" i="33" s="1"/>
  <c r="AC11" i="47" s="1"/>
  <c r="F4" i="33"/>
  <c r="G4" i="33"/>
  <c r="E5" i="33"/>
  <c r="B5" i="33" s="1"/>
  <c r="F5" i="33"/>
  <c r="G5" i="33"/>
  <c r="E6" i="33"/>
  <c r="B6" i="33" s="1"/>
  <c r="F6" i="33"/>
  <c r="G6" i="33"/>
  <c r="E7" i="33"/>
  <c r="B7" i="33" s="1"/>
  <c r="F7" i="33"/>
  <c r="G7" i="33"/>
  <c r="E8" i="33"/>
  <c r="B8" i="33" s="1"/>
  <c r="F8" i="33"/>
  <c r="G8" i="33"/>
  <c r="E9" i="33"/>
  <c r="B9" i="33" s="1"/>
  <c r="F9" i="33"/>
  <c r="G9" i="33"/>
  <c r="E10" i="33"/>
  <c r="B10" i="33" s="1"/>
  <c r="F10" i="33"/>
  <c r="G10" i="33"/>
  <c r="E11" i="33"/>
  <c r="B11" i="33" s="1"/>
  <c r="F11" i="33"/>
  <c r="G11" i="33"/>
  <c r="E12" i="33"/>
  <c r="B12" i="33" s="1"/>
  <c r="F12" i="33"/>
  <c r="G12" i="33"/>
  <c r="E13" i="33"/>
  <c r="B13" i="33" s="1"/>
  <c r="F13" i="33"/>
  <c r="G13" i="33"/>
  <c r="E14" i="33"/>
  <c r="B14" i="33" s="1"/>
  <c r="F14" i="33"/>
  <c r="G14" i="33"/>
  <c r="E15" i="33"/>
  <c r="B15" i="33" s="1"/>
  <c r="F15" i="33"/>
  <c r="G15" i="33"/>
  <c r="E16" i="33"/>
  <c r="B16" i="33" s="1"/>
  <c r="F16" i="33"/>
  <c r="G16" i="33"/>
  <c r="E17" i="33"/>
  <c r="B17" i="33" s="1"/>
  <c r="F17" i="33"/>
  <c r="G17" i="33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2" i="5"/>
  <c r="F54" i="5"/>
  <c r="E6" i="25"/>
  <c r="B6" i="25" s="1"/>
  <c r="AC13" i="43" s="1"/>
  <c r="M8" i="28"/>
  <c r="I8" i="28" s="1"/>
  <c r="M9" i="28"/>
  <c r="I9" i="28" s="1"/>
  <c r="M10" i="28"/>
  <c r="I10" i="28" s="1"/>
  <c r="M11" i="28"/>
  <c r="I11" i="28" s="1"/>
  <c r="M12" i="28"/>
  <c r="I12" i="28" s="1"/>
  <c r="M13" i="28"/>
  <c r="M14" i="28"/>
  <c r="M15" i="28"/>
  <c r="J15" i="28" s="1"/>
  <c r="AC262" i="46" s="1"/>
  <c r="M16" i="28"/>
  <c r="M17" i="28"/>
  <c r="J17" i="28" s="1"/>
  <c r="AC304" i="46" s="1"/>
  <c r="M18" i="28"/>
  <c r="J18" i="28" s="1"/>
  <c r="AC325" i="46" s="1"/>
  <c r="M19" i="28"/>
  <c r="M20" i="28"/>
  <c r="J20" i="28" s="1"/>
  <c r="AC367" i="46" s="1"/>
  <c r="M21" i="28"/>
  <c r="M22" i="28"/>
  <c r="M23" i="28"/>
  <c r="M24" i="28"/>
  <c r="I24" i="28" s="1"/>
  <c r="M26" i="28"/>
  <c r="I26" i="28" s="1"/>
  <c r="M27" i="28"/>
  <c r="I27" i="28" s="1"/>
  <c r="M28" i="28"/>
  <c r="I28" i="28" s="1"/>
  <c r="M29" i="28"/>
  <c r="I29" i="28" s="1"/>
  <c r="M30" i="28"/>
  <c r="M31" i="28"/>
  <c r="I31" i="28" s="1"/>
  <c r="M32" i="28"/>
  <c r="I32" i="28" s="1"/>
  <c r="F20" i="5"/>
  <c r="F21" i="5"/>
  <c r="F22" i="5"/>
  <c r="F23" i="5"/>
  <c r="F24" i="5"/>
  <c r="F25" i="5"/>
  <c r="F26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" i="5"/>
  <c r="A5" i="24"/>
  <c r="D23" i="8"/>
  <c r="B2" i="8"/>
  <c r="B14" i="8"/>
  <c r="B13" i="8"/>
  <c r="B12" i="8"/>
  <c r="B11" i="8"/>
  <c r="B8" i="8"/>
  <c r="AC11" i="44"/>
  <c r="E9" i="25"/>
  <c r="B9" i="25" s="1"/>
  <c r="AC31" i="43" s="1"/>
  <c r="E3" i="25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E19" i="28"/>
  <c r="A19" i="28" s="1"/>
  <c r="AC31" i="44"/>
  <c r="M3" i="33"/>
  <c r="N3" i="33"/>
  <c r="O3" i="33"/>
  <c r="M4" i="33"/>
  <c r="N4" i="33"/>
  <c r="O4" i="33"/>
  <c r="M5" i="33"/>
  <c r="N5" i="33"/>
  <c r="O5" i="33"/>
  <c r="M6" i="33"/>
  <c r="N6" i="33"/>
  <c r="O6" i="33"/>
  <c r="M7" i="33"/>
  <c r="N7" i="33"/>
  <c r="O7" i="33"/>
  <c r="M8" i="33"/>
  <c r="N8" i="33"/>
  <c r="O8" i="33"/>
  <c r="M9" i="33"/>
  <c r="N9" i="33"/>
  <c r="O9" i="33"/>
  <c r="M10" i="33"/>
  <c r="N10" i="33"/>
  <c r="O10" i="33"/>
  <c r="M11" i="33"/>
  <c r="N11" i="33"/>
  <c r="O11" i="33"/>
  <c r="M12" i="33"/>
  <c r="N12" i="33"/>
  <c r="O12" i="33"/>
  <c r="M13" i="33"/>
  <c r="N13" i="33"/>
  <c r="O13" i="33"/>
  <c r="M14" i="33"/>
  <c r="N14" i="33"/>
  <c r="O14" i="33"/>
  <c r="M15" i="33"/>
  <c r="N15" i="33"/>
  <c r="O15" i="33"/>
  <c r="M16" i="33"/>
  <c r="N16" i="33"/>
  <c r="O16" i="33"/>
  <c r="M17" i="33"/>
  <c r="N17" i="33"/>
  <c r="O17" i="33"/>
  <c r="M18" i="33"/>
  <c r="J18" i="33" s="1"/>
  <c r="AC115" i="49" s="1"/>
  <c r="N18" i="33"/>
  <c r="O18" i="33"/>
  <c r="M19" i="33"/>
  <c r="J19" i="33" s="1"/>
  <c r="AC116" i="49" s="1"/>
  <c r="N19" i="33"/>
  <c r="O19" i="33"/>
  <c r="M20" i="33"/>
  <c r="J20" i="33" s="1"/>
  <c r="AC117" i="49" s="1"/>
  <c r="N20" i="33"/>
  <c r="O20" i="33"/>
  <c r="E18" i="33"/>
  <c r="B18" i="33" s="1"/>
  <c r="F18" i="33"/>
  <c r="G18" i="33"/>
  <c r="E19" i="33"/>
  <c r="B19" i="33" s="1"/>
  <c r="AC116" i="47" s="1"/>
  <c r="F19" i="33"/>
  <c r="G19" i="33"/>
  <c r="E20" i="33"/>
  <c r="B20" i="33" s="1"/>
  <c r="AC117" i="47" s="1"/>
  <c r="F20" i="33"/>
  <c r="G20" i="33"/>
  <c r="J10" i="39"/>
  <c r="AC36" i="54" s="1"/>
  <c r="J9" i="39"/>
  <c r="J8" i="39"/>
  <c r="AC32" i="54" s="1"/>
  <c r="J7" i="39"/>
  <c r="AC31" i="54" s="1"/>
  <c r="M6" i="39"/>
  <c r="J6" i="39" s="1"/>
  <c r="AC15" i="54" s="1"/>
  <c r="M5" i="39"/>
  <c r="J5" i="39" s="1"/>
  <c r="AC12" i="54" s="1"/>
  <c r="M4" i="39"/>
  <c r="J4" i="39" s="1"/>
  <c r="AC11" i="54" s="1"/>
  <c r="M3" i="39"/>
  <c r="J3" i="39" s="1"/>
  <c r="AC10" i="54" s="1"/>
  <c r="E10" i="39"/>
  <c r="B10" i="39" s="1"/>
  <c r="E9" i="39"/>
  <c r="B9" i="39" s="1"/>
  <c r="E8" i="39"/>
  <c r="B8" i="39" s="1"/>
  <c r="E7" i="39"/>
  <c r="B7" i="39" s="1"/>
  <c r="E6" i="39"/>
  <c r="B6" i="39" s="1"/>
  <c r="AC15" i="53" s="1"/>
  <c r="F7" i="39"/>
  <c r="G7" i="39"/>
  <c r="F8" i="39"/>
  <c r="G8" i="39"/>
  <c r="F9" i="39"/>
  <c r="G9" i="39"/>
  <c r="F10" i="39"/>
  <c r="G10" i="39"/>
  <c r="E3" i="39"/>
  <c r="B3" i="39" s="1"/>
  <c r="AC10" i="53" s="1"/>
  <c r="E4" i="39"/>
  <c r="B4" i="39" s="1"/>
  <c r="AC11" i="53" s="1"/>
  <c r="F6" i="39"/>
  <c r="E5" i="39"/>
  <c r="B5" i="39" s="1"/>
  <c r="AC12" i="53" s="1"/>
  <c r="F5" i="39"/>
  <c r="F4" i="39"/>
  <c r="F3" i="39"/>
  <c r="G5" i="39"/>
  <c r="N5" i="39"/>
  <c r="O5" i="39"/>
  <c r="N6" i="39"/>
  <c r="N4" i="39"/>
  <c r="N3" i="39"/>
  <c r="G3" i="39"/>
  <c r="G4" i="39"/>
  <c r="G6" i="39"/>
  <c r="O6" i="39"/>
  <c r="O4" i="39"/>
  <c r="O3" i="39"/>
  <c r="J3" i="28"/>
  <c r="M52" i="28"/>
  <c r="J52" i="28" s="1"/>
  <c r="AC1039" i="46" s="1"/>
  <c r="M51" i="28"/>
  <c r="I51" i="28" s="1"/>
  <c r="M50" i="28"/>
  <c r="J50" i="28" s="1"/>
  <c r="AC997" i="46" s="1"/>
  <c r="M49" i="28"/>
  <c r="I49" i="28" s="1"/>
  <c r="M48" i="28"/>
  <c r="J48" i="28" s="1"/>
  <c r="AC955" i="46" s="1"/>
  <c r="M47" i="28"/>
  <c r="I47" i="28" s="1"/>
  <c r="M46" i="28"/>
  <c r="I46" i="28" s="1"/>
  <c r="M45" i="28"/>
  <c r="I45" i="28" s="1"/>
  <c r="M44" i="28"/>
  <c r="I44" i="28" s="1"/>
  <c r="M43" i="28"/>
  <c r="I43" i="28" s="1"/>
  <c r="M42" i="28"/>
  <c r="J42" i="28" s="1"/>
  <c r="AC829" i="46" s="1"/>
  <c r="M41" i="28"/>
  <c r="I41" i="28" s="1"/>
  <c r="M40" i="28"/>
  <c r="J40" i="28" s="1"/>
  <c r="AC787" i="46" s="1"/>
  <c r="M39" i="28"/>
  <c r="J39" i="28" s="1"/>
  <c r="AC766" i="46" s="1"/>
  <c r="M38" i="28"/>
  <c r="I38" i="28" s="1"/>
  <c r="M37" i="28"/>
  <c r="I37" i="28" s="1"/>
  <c r="M36" i="28"/>
  <c r="I36" i="28" s="1"/>
  <c r="M35" i="28"/>
  <c r="I35" i="28" s="1"/>
  <c r="M34" i="28"/>
  <c r="I34" i="28" s="1"/>
  <c r="M33" i="28"/>
  <c r="I33" i="28" s="1"/>
  <c r="I4" i="28"/>
  <c r="I5" i="28"/>
  <c r="I6" i="28"/>
  <c r="I7" i="28"/>
  <c r="N52" i="28"/>
  <c r="N51" i="28"/>
  <c r="N50" i="28"/>
  <c r="N49" i="28"/>
  <c r="N48" i="28"/>
  <c r="N47" i="28"/>
  <c r="N46" i="28"/>
  <c r="N45" i="28"/>
  <c r="N44" i="28"/>
  <c r="N43" i="28"/>
  <c r="N42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N11" i="28"/>
  <c r="N10" i="28"/>
  <c r="N9" i="28"/>
  <c r="N8" i="28"/>
  <c r="N7" i="28"/>
  <c r="N6" i="28"/>
  <c r="N5" i="28"/>
  <c r="N4" i="28"/>
  <c r="N3" i="28"/>
  <c r="E4" i="25"/>
  <c r="E5" i="25"/>
  <c r="E7" i="25"/>
  <c r="B7" i="25" s="1"/>
  <c r="AC14" i="43" s="1"/>
  <c r="E8" i="25"/>
  <c r="E10" i="25"/>
  <c r="A10" i="25" s="1"/>
  <c r="E11" i="25"/>
  <c r="A11" i="25" s="1"/>
  <c r="E52" i="28"/>
  <c r="A52" i="28" s="1"/>
  <c r="E3" i="28"/>
  <c r="B3" i="28" s="1"/>
  <c r="AC10" i="48" s="1"/>
  <c r="E4" i="28"/>
  <c r="A4" i="28" s="1"/>
  <c r="E5" i="28"/>
  <c r="A5" i="28" s="1"/>
  <c r="E6" i="28"/>
  <c r="A6" i="28" s="1"/>
  <c r="E7" i="28"/>
  <c r="A7" i="28" s="1"/>
  <c r="E8" i="28"/>
  <c r="A8" i="28" s="1"/>
  <c r="E9" i="28"/>
  <c r="A9" i="28" s="1"/>
  <c r="E10" i="28"/>
  <c r="A10" i="28" s="1"/>
  <c r="E11" i="28"/>
  <c r="A11" i="28" s="1"/>
  <c r="E12" i="28"/>
  <c r="A12" i="28" s="1"/>
  <c r="E13" i="28"/>
  <c r="A13" i="28" s="1"/>
  <c r="E14" i="28"/>
  <c r="A14" i="28" s="1"/>
  <c r="F10" i="28"/>
  <c r="G10" i="28"/>
  <c r="E15" i="28"/>
  <c r="A15" i="28" s="1"/>
  <c r="E16" i="28"/>
  <c r="A16" i="28" s="1"/>
  <c r="E17" i="28"/>
  <c r="A17" i="28" s="1"/>
  <c r="E18" i="28"/>
  <c r="A18" i="28" s="1"/>
  <c r="E20" i="28"/>
  <c r="A20" i="28" s="1"/>
  <c r="E21" i="28"/>
  <c r="B21" i="28" s="1"/>
  <c r="AC388" i="48" s="1"/>
  <c r="E22" i="28"/>
  <c r="A22" i="28" s="1"/>
  <c r="E23" i="28"/>
  <c r="A23" i="28" s="1"/>
  <c r="E24" i="28"/>
  <c r="A24" i="28" s="1"/>
  <c r="E25" i="28"/>
  <c r="A25" i="28" s="1"/>
  <c r="E26" i="28"/>
  <c r="A26" i="28" s="1"/>
  <c r="E27" i="28"/>
  <c r="A27" i="28" s="1"/>
  <c r="E28" i="28"/>
  <c r="B28" i="28" s="1"/>
  <c r="AC535" i="48" s="1"/>
  <c r="E29" i="28"/>
  <c r="A29" i="28" s="1"/>
  <c r="E30" i="28"/>
  <c r="B30" i="28" s="1"/>
  <c r="AC577" i="48" s="1"/>
  <c r="E31" i="28"/>
  <c r="A31" i="28" s="1"/>
  <c r="E32" i="28"/>
  <c r="A32" i="28" s="1"/>
  <c r="E33" i="28"/>
  <c r="B33" i="28" s="1"/>
  <c r="AC640" i="48" s="1"/>
  <c r="E34" i="28"/>
  <c r="A34" i="28" s="1"/>
  <c r="E35" i="28"/>
  <c r="B35" i="28" s="1"/>
  <c r="AC682" i="48" s="1"/>
  <c r="E36" i="28"/>
  <c r="A36" i="28" s="1"/>
  <c r="E37" i="28"/>
  <c r="B37" i="28" s="1"/>
  <c r="AC724" i="48" s="1"/>
  <c r="E38" i="28"/>
  <c r="E39" i="28"/>
  <c r="A39" i="28" s="1"/>
  <c r="E40" i="28"/>
  <c r="A40" i="28" s="1"/>
  <c r="E41" i="28"/>
  <c r="B41" i="28" s="1"/>
  <c r="AC808" i="48" s="1"/>
  <c r="E42" i="28"/>
  <c r="A42" i="28" s="1"/>
  <c r="E43" i="28"/>
  <c r="B43" i="28" s="1"/>
  <c r="AC850" i="48" s="1"/>
  <c r="E44" i="28"/>
  <c r="B44" i="28" s="1"/>
  <c r="AC871" i="48" s="1"/>
  <c r="E45" i="28"/>
  <c r="A45" i="28" s="1"/>
  <c r="E46" i="28"/>
  <c r="A46" i="28" s="1"/>
  <c r="E47" i="28"/>
  <c r="A47" i="28" s="1"/>
  <c r="E48" i="28"/>
  <c r="B48" i="28" s="1"/>
  <c r="AC955" i="48" s="1"/>
  <c r="E49" i="28"/>
  <c r="B49" i="28" s="1"/>
  <c r="AC976" i="48" s="1"/>
  <c r="E50" i="28"/>
  <c r="B50" i="28" s="1"/>
  <c r="AC997" i="48" s="1"/>
  <c r="E51" i="28"/>
  <c r="B51" i="28" s="1"/>
  <c r="AC1018" i="48" s="1"/>
  <c r="F25" i="28"/>
  <c r="F26" i="28"/>
  <c r="F27" i="28"/>
  <c r="F28" i="28"/>
  <c r="F8" i="28"/>
  <c r="G8" i="28"/>
  <c r="O8" i="28"/>
  <c r="F9" i="28"/>
  <c r="G9" i="28"/>
  <c r="O9" i="28"/>
  <c r="O10" i="28"/>
  <c r="F11" i="28"/>
  <c r="G11" i="28"/>
  <c r="O11" i="28"/>
  <c r="F12" i="28"/>
  <c r="G12" i="28"/>
  <c r="O12" i="28"/>
  <c r="F13" i="28"/>
  <c r="G13" i="28"/>
  <c r="O13" i="28"/>
  <c r="F14" i="28"/>
  <c r="G14" i="28"/>
  <c r="O14" i="28"/>
  <c r="F15" i="28"/>
  <c r="G15" i="28"/>
  <c r="O15" i="28"/>
  <c r="F16" i="28"/>
  <c r="G16" i="28"/>
  <c r="O16" i="28"/>
  <c r="F17" i="28"/>
  <c r="G17" i="28"/>
  <c r="O17" i="28"/>
  <c r="F18" i="28"/>
  <c r="G18" i="28"/>
  <c r="O18" i="28"/>
  <c r="F19" i="28"/>
  <c r="G19" i="28"/>
  <c r="O19" i="28"/>
  <c r="F20" i="28"/>
  <c r="G20" i="28"/>
  <c r="O20" i="28"/>
  <c r="F21" i="28"/>
  <c r="G21" i="28"/>
  <c r="O21" i="28"/>
  <c r="F22" i="28"/>
  <c r="G22" i="28"/>
  <c r="O22" i="28"/>
  <c r="F23" i="28"/>
  <c r="G23" i="28"/>
  <c r="O23" i="28"/>
  <c r="F24" i="28"/>
  <c r="G24" i="28"/>
  <c r="O24" i="28"/>
  <c r="G25" i="28"/>
  <c r="O25" i="28"/>
  <c r="G26" i="28"/>
  <c r="O26" i="28"/>
  <c r="G27" i="28"/>
  <c r="O27" i="28"/>
  <c r="G28" i="28"/>
  <c r="O28" i="28"/>
  <c r="F29" i="28"/>
  <c r="G29" i="28"/>
  <c r="O29" i="28"/>
  <c r="F30" i="28"/>
  <c r="G30" i="28"/>
  <c r="O30" i="28"/>
  <c r="F31" i="28"/>
  <c r="G31" i="28"/>
  <c r="O31" i="28"/>
  <c r="F32" i="28"/>
  <c r="G32" i="28"/>
  <c r="O32" i="28"/>
  <c r="F33" i="28"/>
  <c r="G33" i="28"/>
  <c r="O33" i="28"/>
  <c r="F34" i="28"/>
  <c r="G34" i="28"/>
  <c r="O34" i="28"/>
  <c r="F35" i="28"/>
  <c r="G35" i="28"/>
  <c r="O35" i="28"/>
  <c r="F36" i="28"/>
  <c r="G36" i="28"/>
  <c r="O36" i="28"/>
  <c r="F37" i="28"/>
  <c r="G37" i="28"/>
  <c r="O37" i="28"/>
  <c r="F38" i="28"/>
  <c r="G38" i="28"/>
  <c r="O38" i="28"/>
  <c r="F39" i="28"/>
  <c r="G39" i="28"/>
  <c r="O39" i="28"/>
  <c r="F40" i="28"/>
  <c r="G40" i="28"/>
  <c r="O40" i="28"/>
  <c r="F41" i="28"/>
  <c r="G41" i="28"/>
  <c r="O41" i="28"/>
  <c r="F42" i="28"/>
  <c r="G42" i="28"/>
  <c r="O42" i="28"/>
  <c r="F43" i="28"/>
  <c r="G43" i="28"/>
  <c r="O43" i="28"/>
  <c r="F44" i="28"/>
  <c r="G44" i="28"/>
  <c r="O44" i="28"/>
  <c r="F45" i="28"/>
  <c r="G45" i="28"/>
  <c r="O45" i="28"/>
  <c r="F46" i="28"/>
  <c r="G46" i="28"/>
  <c r="O46" i="28"/>
  <c r="F47" i="28"/>
  <c r="G47" i="28"/>
  <c r="O47" i="28"/>
  <c r="F48" i="28"/>
  <c r="G48" i="28"/>
  <c r="O48" i="28"/>
  <c r="F49" i="28"/>
  <c r="G49" i="28"/>
  <c r="O49" i="28"/>
  <c r="F50" i="28"/>
  <c r="G50" i="28"/>
  <c r="O50" i="28"/>
  <c r="F51" i="28"/>
  <c r="G51" i="28"/>
  <c r="O51" i="28"/>
  <c r="F52" i="28"/>
  <c r="G52" i="28"/>
  <c r="O52" i="28"/>
  <c r="F7" i="28"/>
  <c r="F6" i="28"/>
  <c r="F5" i="28"/>
  <c r="F4" i="28"/>
  <c r="F3" i="28"/>
  <c r="O7" i="28"/>
  <c r="G7" i="28"/>
  <c r="O6" i="28"/>
  <c r="G6" i="28"/>
  <c r="O5" i="28"/>
  <c r="G5" i="28"/>
  <c r="O4" i="28"/>
  <c r="G4" i="28"/>
  <c r="O3" i="28"/>
  <c r="G3" i="28"/>
  <c r="AC493" i="44"/>
  <c r="AC451" i="44"/>
  <c r="AC409" i="44"/>
  <c r="AC346" i="44"/>
  <c r="AC220" i="44"/>
  <c r="AC199" i="44"/>
  <c r="AC15" i="44"/>
  <c r="AC14" i="44"/>
  <c r="AC13" i="44"/>
  <c r="AC12" i="44"/>
  <c r="F11" i="25"/>
  <c r="F10" i="25"/>
  <c r="F9" i="25"/>
  <c r="F8" i="25"/>
  <c r="F7" i="25"/>
  <c r="F6" i="25"/>
  <c r="F5" i="25"/>
  <c r="F4" i="25"/>
  <c r="F3" i="25"/>
  <c r="G3" i="25"/>
  <c r="G4" i="25"/>
  <c r="G5" i="25"/>
  <c r="G6" i="25"/>
  <c r="G7" i="25"/>
  <c r="G8" i="25"/>
  <c r="G9" i="25"/>
  <c r="G10" i="25"/>
  <c r="G11" i="25"/>
  <c r="A15" i="24"/>
  <c r="A14" i="24"/>
  <c r="A13" i="24"/>
  <c r="A12" i="24"/>
  <c r="A11" i="24"/>
  <c r="A10" i="24"/>
  <c r="J5" i="24"/>
  <c r="A3" i="5"/>
  <c r="A4" i="5" s="1"/>
  <c r="A5" i="5" s="1"/>
  <c r="A6" i="5" s="1"/>
  <c r="A7" i="5" s="1"/>
  <c r="A8" i="5" s="1"/>
  <c r="A9" i="5" s="1"/>
  <c r="A10" i="5" s="1"/>
  <c r="A11" i="5" s="1"/>
  <c r="I17" i="28"/>
  <c r="I30" i="28"/>
  <c r="I25" i="28"/>
  <c r="I3" i="28"/>
  <c r="J29" i="28"/>
  <c r="AC556" i="46" s="1"/>
  <c r="J30" i="28"/>
  <c r="AC577" i="46" s="1"/>
  <c r="J32" i="28"/>
  <c r="AC619" i="46" s="1"/>
  <c r="J31" i="28" l="1"/>
  <c r="AC598" i="46" s="1"/>
  <c r="I20" i="28"/>
  <c r="I18" i="28"/>
  <c r="W219" i="44"/>
  <c r="H723" i="44"/>
  <c r="W345" i="43"/>
  <c r="M240" i="44"/>
  <c r="W1059" i="43"/>
  <c r="M324" i="44"/>
  <c r="R513" i="43"/>
  <c r="M555" i="43"/>
  <c r="W1017" i="44"/>
  <c r="M1080" i="44"/>
  <c r="W93" i="43"/>
  <c r="H198" i="44"/>
  <c r="R177" i="43"/>
  <c r="W156" i="44"/>
  <c r="H786" i="44"/>
  <c r="H303" i="44"/>
  <c r="H51" i="44"/>
  <c r="R534" i="43"/>
  <c r="R933" i="43"/>
  <c r="H765" i="44"/>
  <c r="W387" i="43"/>
  <c r="W261" i="44"/>
  <c r="W702" i="44"/>
  <c r="H954" i="43"/>
  <c r="H366" i="44"/>
  <c r="M744" i="44"/>
  <c r="R639" i="43"/>
  <c r="H975" i="44"/>
  <c r="R513" i="44"/>
  <c r="R471" i="44"/>
  <c r="W912" i="44"/>
  <c r="H408" i="43"/>
  <c r="W72" i="44"/>
  <c r="R219" i="44"/>
  <c r="M723" i="44"/>
  <c r="R345" i="43"/>
  <c r="H240" i="44"/>
  <c r="H1059" i="43"/>
  <c r="H324" i="44"/>
  <c r="H513" i="43"/>
  <c r="H555" i="43"/>
  <c r="H1017" i="44"/>
  <c r="R1080" i="44"/>
  <c r="M93" i="43"/>
  <c r="M198" i="44"/>
  <c r="W177" i="43"/>
  <c r="R156" i="44"/>
  <c r="R786" i="44"/>
  <c r="M303" i="44"/>
  <c r="M51" i="44"/>
  <c r="H534" i="43"/>
  <c r="W933" i="43"/>
  <c r="M765" i="44"/>
  <c r="R387" i="43"/>
  <c r="R261" i="44"/>
  <c r="R702" i="44"/>
  <c r="R954" i="43"/>
  <c r="M366" i="44"/>
  <c r="H744" i="44"/>
  <c r="W639" i="43"/>
  <c r="M975" i="44"/>
  <c r="W513" i="44"/>
  <c r="W471" i="44"/>
  <c r="H912" i="44"/>
  <c r="M408" i="43"/>
  <c r="R72" i="44"/>
  <c r="H891" i="43"/>
  <c r="H1059" i="44"/>
  <c r="W576" i="44"/>
  <c r="R114" i="44"/>
  <c r="M828" i="43"/>
  <c r="M912" i="43"/>
  <c r="M93" i="44"/>
  <c r="W429" i="43"/>
  <c r="M219" i="44"/>
  <c r="R303" i="43"/>
  <c r="H345" i="43"/>
  <c r="R828" i="44"/>
  <c r="M1059" i="43"/>
  <c r="W954" i="44"/>
  <c r="M513" i="43"/>
  <c r="W618" i="43"/>
  <c r="R1017" i="44"/>
  <c r="W282" i="44"/>
  <c r="R93" i="43"/>
  <c r="W849" i="43"/>
  <c r="H177" i="43"/>
  <c r="W30" i="43"/>
  <c r="M786" i="44"/>
  <c r="R933" i="44"/>
  <c r="R51" i="44"/>
  <c r="R975" i="43"/>
  <c r="H933" i="43"/>
  <c r="W576" i="43"/>
  <c r="M387" i="43"/>
  <c r="W240" i="43"/>
  <c r="H702" i="44"/>
  <c r="W786" i="43"/>
  <c r="W366" i="44"/>
  <c r="R660" i="44"/>
  <c r="M639" i="43"/>
  <c r="W1038" i="44"/>
  <c r="H513" i="44"/>
  <c r="W660" i="43"/>
  <c r="M912" i="44"/>
  <c r="W282" i="43"/>
  <c r="H72" i="44"/>
  <c r="R30" i="44"/>
  <c r="M1059" i="44"/>
  <c r="W870" i="43"/>
  <c r="M114" i="44"/>
  <c r="W807" i="44"/>
  <c r="H912" i="43"/>
  <c r="R618" i="44"/>
  <c r="M429" i="43"/>
  <c r="R9" i="43"/>
  <c r="R1017" i="43"/>
  <c r="W492" i="43"/>
  <c r="H681" i="44"/>
  <c r="R492" i="43"/>
  <c r="R681" i="44"/>
  <c r="R975" i="44"/>
  <c r="M996" i="43"/>
  <c r="M261" i="44"/>
  <c r="R828" i="43"/>
  <c r="H1080" i="43"/>
  <c r="M891" i="43"/>
  <c r="W1059" i="44"/>
  <c r="W114" i="44"/>
  <c r="W912" i="43"/>
  <c r="R429" i="43"/>
  <c r="M1080" i="43"/>
  <c r="H219" i="44"/>
  <c r="H303" i="43"/>
  <c r="M345" i="43"/>
  <c r="W828" i="44"/>
  <c r="R1059" i="43"/>
  <c r="R954" i="44"/>
  <c r="W513" i="43"/>
  <c r="M618" i="43"/>
  <c r="M1017" i="44"/>
  <c r="R282" i="44"/>
  <c r="H93" i="43"/>
  <c r="R849" i="43"/>
  <c r="M177" i="43"/>
  <c r="M30" i="43"/>
  <c r="W786" i="44"/>
  <c r="W933" i="44"/>
  <c r="W51" i="44"/>
  <c r="M975" i="43"/>
  <c r="M933" i="43"/>
  <c r="R576" i="43"/>
  <c r="H387" i="43"/>
  <c r="H240" i="43"/>
  <c r="M702" i="44"/>
  <c r="R786" i="43"/>
  <c r="R366" i="44"/>
  <c r="W660" i="44"/>
  <c r="H639" i="43"/>
  <c r="H1038" i="44"/>
  <c r="M513" i="44"/>
  <c r="H660" i="43"/>
  <c r="R912" i="44"/>
  <c r="R282" i="43"/>
  <c r="M72" i="44"/>
  <c r="W30" i="44"/>
  <c r="R1059" i="44"/>
  <c r="R870" i="43"/>
  <c r="H114" i="44"/>
  <c r="R807" i="44"/>
  <c r="R912" i="43"/>
  <c r="W618" i="44"/>
  <c r="H429" i="43"/>
  <c r="W9" i="43"/>
  <c r="H996" i="44"/>
  <c r="M870" i="43"/>
  <c r="H807" i="44"/>
  <c r="H618" i="44"/>
  <c r="M9" i="43"/>
  <c r="W9" i="44"/>
  <c r="W681" i="43"/>
  <c r="H471" i="44"/>
  <c r="W408" i="43"/>
  <c r="H597" i="44"/>
  <c r="M555" i="44"/>
  <c r="H576" i="44"/>
  <c r="M9" i="44"/>
  <c r="W828" i="43"/>
  <c r="W1080" i="43"/>
  <c r="M534" i="43"/>
  <c r="M366" i="43"/>
  <c r="M408" i="44"/>
  <c r="H639" i="44"/>
  <c r="H450" i="44"/>
  <c r="R744" i="44"/>
  <c r="R1038" i="43"/>
  <c r="W975" i="44"/>
  <c r="R996" i="43"/>
  <c r="W135" i="43"/>
  <c r="M303" i="43"/>
  <c r="W765" i="43"/>
  <c r="H828" i="44"/>
  <c r="R597" i="43"/>
  <c r="M954" i="44"/>
  <c r="W324" i="43"/>
  <c r="H618" i="43"/>
  <c r="W387" i="44"/>
  <c r="H282" i="44"/>
  <c r="W492" i="44"/>
  <c r="M849" i="43"/>
  <c r="W807" i="43"/>
  <c r="R30" i="43"/>
  <c r="W156" i="43"/>
  <c r="M933" i="44"/>
  <c r="R723" i="43"/>
  <c r="W975" i="43"/>
  <c r="W744" i="43"/>
  <c r="H576" i="43"/>
  <c r="W198" i="43"/>
  <c r="M240" i="43"/>
  <c r="W51" i="43"/>
  <c r="H786" i="43"/>
  <c r="W450" i="43"/>
  <c r="H660" i="44"/>
  <c r="W702" i="43"/>
  <c r="M1038" i="44"/>
  <c r="M660" i="43"/>
  <c r="R870" i="44"/>
  <c r="M282" i="43"/>
  <c r="R261" i="43"/>
  <c r="H30" i="44"/>
  <c r="R219" i="43"/>
  <c r="W555" i="44"/>
  <c r="W891" i="43"/>
  <c r="W93" i="44"/>
  <c r="R135" i="43"/>
  <c r="W303" i="43"/>
  <c r="R765" i="43"/>
  <c r="M828" i="44"/>
  <c r="W597" i="43"/>
  <c r="H954" i="44"/>
  <c r="H324" i="43"/>
  <c r="R618" i="43"/>
  <c r="R387" i="44"/>
  <c r="M282" i="44"/>
  <c r="R492" i="44"/>
  <c r="H849" i="43"/>
  <c r="R807" i="43"/>
  <c r="H30" i="43"/>
  <c r="H156" i="43"/>
  <c r="H933" i="44"/>
  <c r="H723" i="43"/>
  <c r="H975" i="43"/>
  <c r="H744" i="43"/>
  <c r="M576" i="43"/>
  <c r="M198" i="43"/>
  <c r="R240" i="43"/>
  <c r="R51" i="43"/>
  <c r="M786" i="43"/>
  <c r="R450" i="43"/>
  <c r="M660" i="44"/>
  <c r="R702" i="43"/>
  <c r="R1038" i="44"/>
  <c r="M996" i="44"/>
  <c r="R660" i="43"/>
  <c r="W870" i="44"/>
  <c r="H282" i="43"/>
  <c r="W261" i="43"/>
  <c r="M30" i="44"/>
  <c r="W219" i="43"/>
  <c r="H870" i="43"/>
  <c r="M1017" i="43"/>
  <c r="M807" i="44"/>
  <c r="M492" i="43"/>
  <c r="M618" i="44"/>
  <c r="M681" i="44"/>
  <c r="H9" i="43"/>
  <c r="W72" i="43"/>
  <c r="W429" i="44"/>
  <c r="R345" i="44"/>
  <c r="W534" i="44"/>
  <c r="R471" i="43"/>
  <c r="R408" i="44"/>
  <c r="W597" i="44"/>
  <c r="M219" i="43"/>
  <c r="H1017" i="43"/>
  <c r="W177" i="44"/>
  <c r="R681" i="43"/>
  <c r="R534" i="44"/>
  <c r="R156" i="43"/>
  <c r="M723" i="43"/>
  <c r="R366" i="43"/>
  <c r="W408" i="44"/>
  <c r="R639" i="44"/>
  <c r="M450" i="43"/>
  <c r="M1038" i="43"/>
  <c r="H702" i="43"/>
  <c r="H996" i="43"/>
  <c r="W996" i="44"/>
  <c r="R849" i="44"/>
  <c r="M870" i="44"/>
  <c r="M261" i="43"/>
  <c r="W1017" i="43"/>
  <c r="R177" i="44"/>
  <c r="M849" i="44"/>
  <c r="R891" i="43"/>
  <c r="H177" i="44"/>
  <c r="R93" i="44"/>
  <c r="H681" i="43"/>
  <c r="W765" i="44"/>
  <c r="M954" i="43"/>
  <c r="M576" i="44"/>
  <c r="R576" i="44"/>
  <c r="H828" i="43"/>
  <c r="H93" i="44"/>
  <c r="R1080" i="43"/>
  <c r="M135" i="43"/>
  <c r="W114" i="43"/>
  <c r="H765" i="43"/>
  <c r="H891" i="44"/>
  <c r="H597" i="43"/>
  <c r="M324" i="43"/>
  <c r="H387" i="44"/>
  <c r="R135" i="44"/>
  <c r="H492" i="44"/>
  <c r="H807" i="43"/>
  <c r="M156" i="43"/>
  <c r="W723" i="43"/>
  <c r="W366" i="43"/>
  <c r="R744" i="43"/>
  <c r="H198" i="43"/>
  <c r="W639" i="44"/>
  <c r="M51" i="43"/>
  <c r="R450" i="44"/>
  <c r="H450" i="43"/>
  <c r="W1038" i="43"/>
  <c r="M702" i="43"/>
  <c r="W996" i="43"/>
  <c r="R996" i="44"/>
  <c r="W849" i="44"/>
  <c r="H870" i="44"/>
  <c r="H261" i="43"/>
  <c r="R555" i="44"/>
  <c r="R9" i="44"/>
  <c r="H492" i="43"/>
  <c r="W681" i="44"/>
  <c r="M471" i="43"/>
  <c r="M744" i="43"/>
  <c r="R198" i="43"/>
  <c r="H51" i="43"/>
  <c r="W450" i="44"/>
  <c r="M471" i="44"/>
  <c r="H849" i="44"/>
  <c r="M597" i="44"/>
  <c r="H555" i="44"/>
  <c r="M177" i="44"/>
  <c r="M681" i="43"/>
  <c r="H135" i="43"/>
  <c r="M114" i="43"/>
  <c r="M765" i="43"/>
  <c r="M891" i="44"/>
  <c r="M597" i="43"/>
  <c r="M72" i="43"/>
  <c r="R324" i="43"/>
  <c r="R429" i="44"/>
  <c r="M387" i="44"/>
  <c r="W135" i="44"/>
  <c r="M492" i="44"/>
  <c r="W345" i="44"/>
  <c r="M807" i="43"/>
  <c r="R597" i="44"/>
  <c r="H219" i="43"/>
  <c r="R723" i="44"/>
  <c r="H114" i="43"/>
  <c r="R240" i="44"/>
  <c r="R891" i="44"/>
  <c r="W324" i="44"/>
  <c r="H72" i="43"/>
  <c r="R555" i="43"/>
  <c r="M429" i="44"/>
  <c r="W1080" i="44"/>
  <c r="M135" i="44"/>
  <c r="R198" i="44"/>
  <c r="M345" i="44"/>
  <c r="H156" i="44"/>
  <c r="M534" i="44"/>
  <c r="R303" i="44"/>
  <c r="W471" i="43"/>
  <c r="W534" i="43"/>
  <c r="H366" i="43"/>
  <c r="R765" i="44"/>
  <c r="H408" i="44"/>
  <c r="H261" i="44"/>
  <c r="M639" i="44"/>
  <c r="W954" i="43"/>
  <c r="M450" i="44"/>
  <c r="W744" i="44"/>
  <c r="H1038" i="43"/>
  <c r="W723" i="44"/>
  <c r="R114" i="43"/>
  <c r="W240" i="44"/>
  <c r="W891" i="44"/>
  <c r="R324" i="44"/>
  <c r="R72" i="43"/>
  <c r="W555" i="43"/>
  <c r="H429" i="44"/>
  <c r="H1080" i="44"/>
  <c r="H135" i="44"/>
  <c r="W198" i="44"/>
  <c r="H345" i="44"/>
  <c r="M156" i="44"/>
  <c r="H534" i="44"/>
  <c r="W303" i="44"/>
  <c r="H471" i="43"/>
  <c r="R408" i="43"/>
  <c r="H9" i="44"/>
  <c r="D968" i="48"/>
  <c r="D779" i="48"/>
  <c r="D527" i="48"/>
  <c r="D380" i="48"/>
  <c r="D191" i="48"/>
  <c r="D128" i="48"/>
  <c r="D1010" i="46"/>
  <c r="D905" i="46"/>
  <c r="D800" i="46"/>
  <c r="D275" i="46"/>
  <c r="D170" i="46"/>
  <c r="D65" i="46"/>
  <c r="D926" i="48"/>
  <c r="D674" i="48"/>
  <c r="D422" i="48"/>
  <c r="D275" i="48"/>
  <c r="D611" i="46"/>
  <c r="D443" i="46"/>
  <c r="D359" i="46"/>
  <c r="D863" i="48"/>
  <c r="D569" i="48"/>
  <c r="D317" i="48"/>
  <c r="D86" i="48"/>
  <c r="D23" i="48"/>
  <c r="D989" i="46"/>
  <c r="D884" i="46"/>
  <c r="D779" i="46"/>
  <c r="D695" i="46"/>
  <c r="D254" i="46"/>
  <c r="D149" i="46"/>
  <c r="D44" i="46"/>
  <c r="D464" i="46"/>
  <c r="D1010" i="48"/>
  <c r="D821" i="48"/>
  <c r="D758" i="48"/>
  <c r="D464" i="48"/>
  <c r="D170" i="48"/>
  <c r="D590" i="46"/>
  <c r="D527" i="46"/>
  <c r="D422" i="46"/>
  <c r="D338" i="46"/>
  <c r="D716" i="48"/>
  <c r="D653" i="48"/>
  <c r="D359" i="48"/>
  <c r="D212" i="48"/>
  <c r="D968" i="46"/>
  <c r="D863" i="46"/>
  <c r="D758" i="46"/>
  <c r="D674" i="46"/>
  <c r="D233" i="46"/>
  <c r="D128" i="46"/>
  <c r="D23" i="46"/>
  <c r="D947" i="48"/>
  <c r="D905" i="48"/>
  <c r="D611" i="48"/>
  <c r="D548" i="48"/>
  <c r="D254" i="48"/>
  <c r="D65" i="48"/>
  <c r="D506" i="46"/>
  <c r="D317" i="46"/>
  <c r="D800" i="48"/>
  <c r="D506" i="48"/>
  <c r="D443" i="48"/>
  <c r="D107" i="48"/>
  <c r="D947" i="46"/>
  <c r="D842" i="46"/>
  <c r="D737" i="46"/>
  <c r="D653" i="46"/>
  <c r="D569" i="46"/>
  <c r="D401" i="46"/>
  <c r="D212" i="46"/>
  <c r="D107" i="46"/>
  <c r="D2" i="46"/>
  <c r="D296" i="48"/>
  <c r="D233" i="48"/>
  <c r="D2" i="48"/>
  <c r="D1031" i="46"/>
  <c r="D926" i="46"/>
  <c r="D821" i="46"/>
  <c r="D716" i="46"/>
  <c r="D548" i="46"/>
  <c r="D380" i="46"/>
  <c r="D296" i="46"/>
  <c r="D191" i="46"/>
  <c r="D86" i="46"/>
  <c r="D989" i="48"/>
  <c r="D842" i="48"/>
  <c r="D695" i="48"/>
  <c r="D401" i="48"/>
  <c r="D338" i="48"/>
  <c r="D149" i="48"/>
  <c r="D485" i="46"/>
  <c r="D737" i="48"/>
  <c r="D590" i="48"/>
  <c r="D1031" i="48"/>
  <c r="D884" i="48"/>
  <c r="D632" i="48"/>
  <c r="D485" i="48"/>
  <c r="D44" i="48"/>
  <c r="D632" i="46"/>
  <c r="D2" i="53"/>
  <c r="D23" i="54"/>
  <c r="D2" i="54"/>
  <c r="D23" i="53"/>
  <c r="D2" i="51"/>
  <c r="D107" i="50"/>
  <c r="D86" i="50"/>
  <c r="D65" i="50"/>
  <c r="D107" i="51"/>
  <c r="D44" i="50"/>
  <c r="D86" i="51"/>
  <c r="D23" i="50"/>
  <c r="D65" i="51"/>
  <c r="D2" i="50"/>
  <c r="D44" i="51"/>
  <c r="D23" i="51"/>
  <c r="D23" i="47"/>
  <c r="D107" i="49"/>
  <c r="D2" i="47"/>
  <c r="D86" i="49"/>
  <c r="D2" i="49"/>
  <c r="D65" i="49"/>
  <c r="D44" i="49"/>
  <c r="D23" i="49"/>
  <c r="D107" i="47"/>
  <c r="D86" i="47"/>
  <c r="D65" i="47"/>
  <c r="D44" i="47"/>
  <c r="D1010" i="42"/>
  <c r="D863" i="42"/>
  <c r="D380" i="42"/>
  <c r="D296" i="42"/>
  <c r="D170" i="42"/>
  <c r="D86" i="42"/>
  <c r="D716" i="42"/>
  <c r="D569" i="42"/>
  <c r="D317" i="42"/>
  <c r="D107" i="42"/>
  <c r="D926" i="42"/>
  <c r="D548" i="42"/>
  <c r="D422" i="42"/>
  <c r="D212" i="42"/>
  <c r="D779" i="42"/>
  <c r="D275" i="42"/>
  <c r="D149" i="42"/>
  <c r="D1073" i="42"/>
  <c r="D1031" i="42"/>
  <c r="D884" i="42"/>
  <c r="D653" i="42"/>
  <c r="D506" i="42"/>
  <c r="D443" i="42"/>
  <c r="D23" i="42"/>
  <c r="D947" i="42"/>
  <c r="D611" i="42"/>
  <c r="D842" i="42"/>
  <c r="D401" i="42"/>
  <c r="D758" i="42"/>
  <c r="D254" i="42"/>
  <c r="D821" i="42"/>
  <c r="D695" i="42"/>
  <c r="D191" i="42"/>
  <c r="D128" i="42"/>
  <c r="D2" i="42"/>
  <c r="D359" i="42"/>
  <c r="D65" i="42"/>
  <c r="D338" i="42"/>
  <c r="D989" i="42"/>
  <c r="D527" i="42"/>
  <c r="D485" i="42"/>
  <c r="D590" i="42"/>
  <c r="D233" i="42"/>
  <c r="D1052" i="42"/>
  <c r="D800" i="42"/>
  <c r="D674" i="42"/>
  <c r="D632" i="42"/>
  <c r="D968" i="42"/>
  <c r="D905" i="42"/>
  <c r="D737" i="42"/>
  <c r="D464" i="42"/>
  <c r="D44" i="42"/>
  <c r="J4" i="54"/>
  <c r="J25" i="54"/>
  <c r="J25" i="53"/>
  <c r="J4" i="53"/>
  <c r="J25" i="52"/>
  <c r="J4" i="52"/>
  <c r="J67" i="51"/>
  <c r="J4" i="49"/>
  <c r="J781" i="48"/>
  <c r="J739" i="48"/>
  <c r="J655" i="48"/>
  <c r="J256" i="48"/>
  <c r="J88" i="47"/>
  <c r="J25" i="47"/>
  <c r="J907" i="46"/>
  <c r="J466" i="46"/>
  <c r="J403" i="46"/>
  <c r="J340" i="46"/>
  <c r="J277" i="46"/>
  <c r="J67" i="46"/>
  <c r="J823" i="44"/>
  <c r="J781" i="44"/>
  <c r="J739" i="44"/>
  <c r="J697" i="44"/>
  <c r="J613" i="44"/>
  <c r="J529" i="44"/>
  <c r="J487" i="44"/>
  <c r="J403" i="44"/>
  <c r="J319" i="44"/>
  <c r="J277" i="44"/>
  <c r="J193" i="44"/>
  <c r="J109" i="44"/>
  <c r="J67" i="44"/>
  <c r="J991" i="43"/>
  <c r="J886" i="43"/>
  <c r="J781" i="43"/>
  <c r="J676" i="43"/>
  <c r="J571" i="43"/>
  <c r="J466" i="43"/>
  <c r="J361" i="43"/>
  <c r="J256" i="43"/>
  <c r="J151" i="43"/>
  <c r="J46" i="43"/>
  <c r="J4" i="43"/>
  <c r="J235" i="44"/>
  <c r="J487" i="43"/>
  <c r="J109" i="51"/>
  <c r="J4" i="50"/>
  <c r="J88" i="49"/>
  <c r="J46" i="49"/>
  <c r="J970" i="48"/>
  <c r="J823" i="48"/>
  <c r="J697" i="48"/>
  <c r="J298" i="48"/>
  <c r="J214" i="48"/>
  <c r="J130" i="48"/>
  <c r="J970" i="46"/>
  <c r="J760" i="46"/>
  <c r="J529" i="46"/>
  <c r="J130" i="46"/>
  <c r="J1033" i="44"/>
  <c r="J991" i="44"/>
  <c r="J949" i="44"/>
  <c r="J802" i="43"/>
  <c r="J172" i="43"/>
  <c r="J67" i="43"/>
  <c r="J67" i="50"/>
  <c r="J1012" i="48"/>
  <c r="J571" i="48"/>
  <c r="J529" i="48"/>
  <c r="J445" i="48"/>
  <c r="J172" i="48"/>
  <c r="J1033" i="46"/>
  <c r="J823" i="46"/>
  <c r="J697" i="46"/>
  <c r="J634" i="46"/>
  <c r="J571" i="46"/>
  <c r="J193" i="46"/>
  <c r="J1075" i="44"/>
  <c r="J1075" i="43"/>
  <c r="J970" i="43"/>
  <c r="J865" i="43"/>
  <c r="J760" i="43"/>
  <c r="J655" i="43"/>
  <c r="J550" i="43"/>
  <c r="J445" i="43"/>
  <c r="J340" i="43"/>
  <c r="J235" i="43"/>
  <c r="J130" i="43"/>
  <c r="J1012" i="43"/>
  <c r="J46" i="51"/>
  <c r="J613" i="48"/>
  <c r="J487" i="48"/>
  <c r="J886" i="46"/>
  <c r="J445" i="46"/>
  <c r="J382" i="46"/>
  <c r="J319" i="46"/>
  <c r="J256" i="46"/>
  <c r="J46" i="46"/>
  <c r="J550" i="44"/>
  <c r="J340" i="44"/>
  <c r="J130" i="44"/>
  <c r="J1054" i="44"/>
  <c r="J655" i="44"/>
  <c r="J25" i="44"/>
  <c r="J277" i="43"/>
  <c r="J928" i="48"/>
  <c r="J886" i="48"/>
  <c r="J844" i="48"/>
  <c r="J760" i="48"/>
  <c r="J361" i="48"/>
  <c r="J319" i="48"/>
  <c r="J235" i="48"/>
  <c r="J46" i="48"/>
  <c r="J4" i="48"/>
  <c r="J67" i="47"/>
  <c r="J949" i="46"/>
  <c r="J739" i="46"/>
  <c r="J508" i="46"/>
  <c r="J109" i="46"/>
  <c r="J760" i="44"/>
  <c r="J676" i="44"/>
  <c r="J466" i="44"/>
  <c r="J256" i="44"/>
  <c r="J46" i="44"/>
  <c r="J4" i="44"/>
  <c r="J1054" i="43"/>
  <c r="J949" i="43"/>
  <c r="J844" i="43"/>
  <c r="J739" i="43"/>
  <c r="J634" i="43"/>
  <c r="J529" i="43"/>
  <c r="J424" i="43"/>
  <c r="J319" i="43"/>
  <c r="J214" i="43"/>
  <c r="J109" i="43"/>
  <c r="J445" i="44"/>
  <c r="J592" i="43"/>
  <c r="J109" i="50"/>
  <c r="J46" i="50"/>
  <c r="J802" i="48"/>
  <c r="J403" i="48"/>
  <c r="J277" i="48"/>
  <c r="J88" i="48"/>
  <c r="J1012" i="46"/>
  <c r="J802" i="46"/>
  <c r="J676" i="46"/>
  <c r="J613" i="46"/>
  <c r="J550" i="46"/>
  <c r="J172" i="46"/>
  <c r="J1012" i="44"/>
  <c r="J970" i="44"/>
  <c r="J928" i="44"/>
  <c r="J886" i="44"/>
  <c r="J844" i="44"/>
  <c r="J802" i="44"/>
  <c r="J718" i="44"/>
  <c r="J634" i="44"/>
  <c r="J592" i="44"/>
  <c r="J508" i="44"/>
  <c r="J424" i="44"/>
  <c r="J382" i="44"/>
  <c r="J298" i="44"/>
  <c r="J214" i="44"/>
  <c r="J172" i="44"/>
  <c r="J88" i="44"/>
  <c r="J25" i="43"/>
  <c r="J907" i="43"/>
  <c r="J151" i="44"/>
  <c r="J67" i="49"/>
  <c r="J25" i="49"/>
  <c r="J676" i="48"/>
  <c r="J634" i="48"/>
  <c r="J550" i="48"/>
  <c r="J109" i="47"/>
  <c r="J4" i="47"/>
  <c r="J865" i="46"/>
  <c r="J424" i="46"/>
  <c r="J235" i="46"/>
  <c r="J25" i="46"/>
  <c r="J1033" i="43"/>
  <c r="J928" i="43"/>
  <c r="J823" i="43"/>
  <c r="J718" i="43"/>
  <c r="J613" i="43"/>
  <c r="J508" i="43"/>
  <c r="J403" i="43"/>
  <c r="J298" i="43"/>
  <c r="J193" i="43"/>
  <c r="J88" i="43"/>
  <c r="J697" i="43"/>
  <c r="J88" i="51"/>
  <c r="J25" i="51"/>
  <c r="J109" i="49"/>
  <c r="J1033" i="48"/>
  <c r="J991" i="48"/>
  <c r="J949" i="48"/>
  <c r="J718" i="48"/>
  <c r="J592" i="48"/>
  <c r="J151" i="48"/>
  <c r="J46" i="47"/>
  <c r="J928" i="46"/>
  <c r="J718" i="46"/>
  <c r="J487" i="46"/>
  <c r="J361" i="46"/>
  <c r="J298" i="46"/>
  <c r="J88" i="46"/>
  <c r="J382" i="43"/>
  <c r="J88" i="50"/>
  <c r="J25" i="50"/>
  <c r="J865" i="48"/>
  <c r="J466" i="48"/>
  <c r="J424" i="48"/>
  <c r="J340" i="48"/>
  <c r="J193" i="48"/>
  <c r="J109" i="48"/>
  <c r="J25" i="48"/>
  <c r="J991" i="46"/>
  <c r="J781" i="46"/>
  <c r="J655" i="46"/>
  <c r="J592" i="46"/>
  <c r="J151" i="46"/>
  <c r="J4" i="51"/>
  <c r="J907" i="48"/>
  <c r="J508" i="48"/>
  <c r="J382" i="48"/>
  <c r="J67" i="48"/>
  <c r="J844" i="46"/>
  <c r="J214" i="46"/>
  <c r="J4" i="46"/>
  <c r="J907" i="44"/>
  <c r="J865" i="44"/>
  <c r="J571" i="44"/>
  <c r="J361" i="44"/>
  <c r="J865" i="42"/>
  <c r="J676" i="42"/>
  <c r="J424" i="42"/>
  <c r="J319" i="42"/>
  <c r="J214" i="42"/>
  <c r="J109" i="42"/>
  <c r="J907" i="42"/>
  <c r="J718" i="42"/>
  <c r="J529" i="42"/>
  <c r="J1054" i="42"/>
  <c r="J970" i="42"/>
  <c r="J781" i="42"/>
  <c r="J634" i="42"/>
  <c r="J508" i="42"/>
  <c r="J1012" i="42"/>
  <c r="J487" i="42"/>
  <c r="J445" i="42"/>
  <c r="J382" i="42"/>
  <c r="J340" i="42"/>
  <c r="J277" i="42"/>
  <c r="J235" i="42"/>
  <c r="J172" i="42"/>
  <c r="J130" i="42"/>
  <c r="J67" i="42"/>
  <c r="J25" i="42"/>
  <c r="J823" i="42"/>
  <c r="J739" i="42"/>
  <c r="J592" i="42"/>
  <c r="J550" i="42"/>
  <c r="J1075" i="42"/>
  <c r="J886" i="42"/>
  <c r="J655" i="42"/>
  <c r="J571" i="42"/>
  <c r="J928" i="42"/>
  <c r="J697" i="42"/>
  <c r="J991" i="42"/>
  <c r="J844" i="42"/>
  <c r="J760" i="42"/>
  <c r="J466" i="42"/>
  <c r="J403" i="42"/>
  <c r="J361" i="42"/>
  <c r="J298" i="42"/>
  <c r="J256" i="42"/>
  <c r="J193" i="42"/>
  <c r="J151" i="42"/>
  <c r="J88" i="42"/>
  <c r="J46" i="42"/>
  <c r="J4" i="42"/>
  <c r="J802" i="42"/>
  <c r="J1033" i="42"/>
  <c r="J949" i="42"/>
  <c r="J613" i="42"/>
  <c r="J4" i="24"/>
  <c r="J34" i="28"/>
  <c r="AC661" i="46" s="1"/>
  <c r="F104" i="5"/>
  <c r="B12" i="53"/>
  <c r="G12" i="53"/>
  <c r="G11" i="53"/>
  <c r="B11" i="53"/>
  <c r="B10" i="53"/>
  <c r="G10" i="53"/>
  <c r="X3" i="53"/>
  <c r="G15" i="53"/>
  <c r="B15" i="53"/>
  <c r="AC33" i="54"/>
  <c r="B33" i="54" s="1"/>
  <c r="G36" i="54"/>
  <c r="G31" i="54"/>
  <c r="B12" i="54"/>
  <c r="B36" i="54"/>
  <c r="B31" i="54"/>
  <c r="G11" i="54"/>
  <c r="X24" i="54"/>
  <c r="B11" i="54"/>
  <c r="B32" i="54"/>
  <c r="G15" i="54"/>
  <c r="G10" i="54"/>
  <c r="B15" i="54"/>
  <c r="B10" i="54"/>
  <c r="X3" i="54"/>
  <c r="G32" i="54"/>
  <c r="G12" i="54"/>
  <c r="AC36" i="53"/>
  <c r="AC33" i="53"/>
  <c r="AC32" i="53"/>
  <c r="AC31" i="53"/>
  <c r="O11" i="5"/>
  <c r="O8" i="5"/>
  <c r="O2" i="5"/>
  <c r="O5" i="5"/>
  <c r="O9" i="5"/>
  <c r="O6" i="5"/>
  <c r="O3" i="5"/>
  <c r="O10" i="5"/>
  <c r="O7" i="5"/>
  <c r="O4" i="5"/>
  <c r="B116" i="49"/>
  <c r="G116" i="49"/>
  <c r="G117" i="49"/>
  <c r="B117" i="49"/>
  <c r="G115" i="49"/>
  <c r="B115" i="49"/>
  <c r="M5" i="5"/>
  <c r="M3" i="5"/>
  <c r="M9" i="5"/>
  <c r="S1015" i="48"/>
  <c r="G1018" i="48"/>
  <c r="B1018" i="48"/>
  <c r="G724" i="48"/>
  <c r="B724" i="48"/>
  <c r="S721" i="48"/>
  <c r="G682" i="48"/>
  <c r="B682" i="48"/>
  <c r="S679" i="48"/>
  <c r="G871" i="48"/>
  <c r="B871" i="48"/>
  <c r="S868" i="48"/>
  <c r="G850" i="48"/>
  <c r="B850" i="48"/>
  <c r="S847" i="48"/>
  <c r="G640" i="48"/>
  <c r="B640" i="48"/>
  <c r="S637" i="48"/>
  <c r="G10" i="48"/>
  <c r="B10" i="48"/>
  <c r="X3" i="48"/>
  <c r="S7" i="48"/>
  <c r="B117" i="47"/>
  <c r="G117" i="47"/>
  <c r="B997" i="48"/>
  <c r="S994" i="48"/>
  <c r="G997" i="48"/>
  <c r="B577" i="48"/>
  <c r="S574" i="48"/>
  <c r="G577" i="48"/>
  <c r="S973" i="48"/>
  <c r="G976" i="48"/>
  <c r="B976" i="48"/>
  <c r="G116" i="47"/>
  <c r="B116" i="47"/>
  <c r="S805" i="48"/>
  <c r="G808" i="48"/>
  <c r="B808" i="48"/>
  <c r="S385" i="48"/>
  <c r="G388" i="48"/>
  <c r="B388" i="48"/>
  <c r="G955" i="48"/>
  <c r="B955" i="48"/>
  <c r="S952" i="48"/>
  <c r="S532" i="48"/>
  <c r="G535" i="48"/>
  <c r="B535" i="48"/>
  <c r="AC115" i="47"/>
  <c r="X108" i="47" s="1"/>
  <c r="AC96" i="47"/>
  <c r="AC95" i="47"/>
  <c r="AC94" i="47"/>
  <c r="X87" i="47" s="1"/>
  <c r="AC75" i="47"/>
  <c r="AC74" i="47"/>
  <c r="AC73" i="47"/>
  <c r="X66" i="47" s="1"/>
  <c r="AC54" i="47"/>
  <c r="AC53" i="47"/>
  <c r="AC52" i="47"/>
  <c r="X45" i="47" s="1"/>
  <c r="AC33" i="47"/>
  <c r="AC32" i="47"/>
  <c r="AC31" i="47"/>
  <c r="X24" i="47" s="1"/>
  <c r="AC12" i="47"/>
  <c r="G11" i="47"/>
  <c r="B11" i="47"/>
  <c r="AC10" i="47"/>
  <c r="J4" i="28"/>
  <c r="AC31" i="46" s="1"/>
  <c r="AC10" i="46"/>
  <c r="G10" i="46" s="1"/>
  <c r="B577" i="46"/>
  <c r="S574" i="46"/>
  <c r="G577" i="46"/>
  <c r="S952" i="46"/>
  <c r="G955" i="46"/>
  <c r="B955" i="46"/>
  <c r="AC766" i="44"/>
  <c r="S763" i="44" s="1"/>
  <c r="I23" i="28"/>
  <c r="J23" i="28"/>
  <c r="AC430" i="46" s="1"/>
  <c r="I22" i="28"/>
  <c r="J22" i="28"/>
  <c r="AC409" i="46" s="1"/>
  <c r="I21" i="28"/>
  <c r="J21" i="28"/>
  <c r="AC388" i="46" s="1"/>
  <c r="G388" i="46" s="1"/>
  <c r="I15" i="28"/>
  <c r="I19" i="28"/>
  <c r="J19" i="28"/>
  <c r="AC346" i="46" s="1"/>
  <c r="I16" i="28"/>
  <c r="J16" i="28"/>
  <c r="AC283" i="46" s="1"/>
  <c r="I14" i="28"/>
  <c r="J14" i="28"/>
  <c r="AC241" i="46" s="1"/>
  <c r="I13" i="28"/>
  <c r="J13" i="28"/>
  <c r="AC220" i="46" s="1"/>
  <c r="B220" i="42"/>
  <c r="G220" i="42"/>
  <c r="S217" i="42"/>
  <c r="X213" i="42"/>
  <c r="AC241" i="42"/>
  <c r="G12" i="44"/>
  <c r="B12" i="44"/>
  <c r="G14" i="44"/>
  <c r="B14" i="44"/>
  <c r="AC52" i="44"/>
  <c r="S49" i="44" s="1"/>
  <c r="S28" i="44"/>
  <c r="G31" i="44"/>
  <c r="B31" i="44"/>
  <c r="G15" i="44"/>
  <c r="B15" i="44"/>
  <c r="G13" i="44"/>
  <c r="B13" i="44"/>
  <c r="B11" i="44"/>
  <c r="G11" i="44"/>
  <c r="X24" i="44"/>
  <c r="AC10" i="44"/>
  <c r="S343" i="44"/>
  <c r="X339" i="44"/>
  <c r="B346" i="44"/>
  <c r="G346" i="44"/>
  <c r="B199" i="44"/>
  <c r="X192" i="44"/>
  <c r="G199" i="44"/>
  <c r="S196" i="44"/>
  <c r="G409" i="44"/>
  <c r="B409" i="44"/>
  <c r="X402" i="44"/>
  <c r="S406" i="44"/>
  <c r="G220" i="44"/>
  <c r="B220" i="44"/>
  <c r="X213" i="44"/>
  <c r="S217" i="44"/>
  <c r="G451" i="44"/>
  <c r="B451" i="44"/>
  <c r="X444" i="44"/>
  <c r="S448" i="44"/>
  <c r="G493" i="44"/>
  <c r="S490" i="44"/>
  <c r="X486" i="44"/>
  <c r="B493" i="44"/>
  <c r="B8" i="25"/>
  <c r="AC15" i="43" s="1"/>
  <c r="G14" i="43"/>
  <c r="B14" i="43"/>
  <c r="B13" i="43"/>
  <c r="G13" i="43"/>
  <c r="B5" i="25"/>
  <c r="AC12" i="43" s="1"/>
  <c r="B4" i="25"/>
  <c r="AC11" i="43" s="1"/>
  <c r="B3" i="25"/>
  <c r="G262" i="24"/>
  <c r="B262" i="24"/>
  <c r="AC283" i="24"/>
  <c r="X255" i="24"/>
  <c r="S259" i="24"/>
  <c r="J256" i="24"/>
  <c r="J361" i="24"/>
  <c r="J445" i="24"/>
  <c r="J739" i="24"/>
  <c r="J781" i="24"/>
  <c r="J970" i="24"/>
  <c r="J1054" i="24"/>
  <c r="J109" i="24"/>
  <c r="J991" i="24"/>
  <c r="J277" i="24"/>
  <c r="J424" i="24"/>
  <c r="J655" i="24"/>
  <c r="J403" i="24"/>
  <c r="J592" i="24"/>
  <c r="J928" i="24"/>
  <c r="J1012" i="24"/>
  <c r="J319" i="24"/>
  <c r="J802" i="24"/>
  <c r="J1075" i="24"/>
  <c r="J760" i="24"/>
  <c r="J214" i="24"/>
  <c r="J550" i="24"/>
  <c r="J697" i="24"/>
  <c r="J844" i="24"/>
  <c r="J886" i="24"/>
  <c r="J88" i="24"/>
  <c r="J67" i="24"/>
  <c r="J46" i="24"/>
  <c r="J466" i="24"/>
  <c r="J193" i="24"/>
  <c r="J172" i="24"/>
  <c r="J508" i="24"/>
  <c r="J571" i="24"/>
  <c r="J340" i="24"/>
  <c r="J235" i="24"/>
  <c r="J382" i="24"/>
  <c r="J613" i="24"/>
  <c r="J718" i="24"/>
  <c r="J907" i="24"/>
  <c r="J676" i="24"/>
  <c r="J865" i="24"/>
  <c r="J298" i="24"/>
  <c r="J487" i="24"/>
  <c r="J529" i="24"/>
  <c r="J634" i="24"/>
  <c r="J823" i="24"/>
  <c r="J130" i="24"/>
  <c r="J949" i="24"/>
  <c r="J1033" i="24"/>
  <c r="J151" i="24"/>
  <c r="D401" i="24"/>
  <c r="D590" i="24"/>
  <c r="D926" i="24"/>
  <c r="D1010" i="24"/>
  <c r="D422" i="24"/>
  <c r="D464" i="24"/>
  <c r="D506" i="24"/>
  <c r="D86" i="24"/>
  <c r="D947" i="24"/>
  <c r="D1031" i="24"/>
  <c r="D212" i="24"/>
  <c r="D548" i="24"/>
  <c r="D695" i="24"/>
  <c r="D842" i="24"/>
  <c r="D884" i="24"/>
  <c r="D653" i="24"/>
  <c r="D800" i="24"/>
  <c r="D44" i="24"/>
  <c r="D170" i="24"/>
  <c r="D989" i="24"/>
  <c r="D275" i="24"/>
  <c r="D317" i="24"/>
  <c r="D1073" i="24"/>
  <c r="D65" i="24"/>
  <c r="D569" i="24"/>
  <c r="D758" i="24"/>
  <c r="D149" i="24"/>
  <c r="D674" i="24"/>
  <c r="D233" i="24"/>
  <c r="D380" i="24"/>
  <c r="D716" i="24"/>
  <c r="D905" i="24"/>
  <c r="D23" i="24"/>
  <c r="D191" i="24"/>
  <c r="D338" i="24"/>
  <c r="D296" i="24"/>
  <c r="D485" i="24"/>
  <c r="D527" i="24"/>
  <c r="D632" i="24"/>
  <c r="D821" i="24"/>
  <c r="D968" i="24"/>
  <c r="D128" i="24"/>
  <c r="D2" i="24"/>
  <c r="D254" i="24"/>
  <c r="D359" i="24"/>
  <c r="D443" i="24"/>
  <c r="D737" i="24"/>
  <c r="D779" i="24"/>
  <c r="D1052" i="24"/>
  <c r="D107" i="24"/>
  <c r="D611" i="24"/>
  <c r="D863" i="24"/>
  <c r="J25" i="24"/>
  <c r="G104" i="5"/>
  <c r="I48" i="28"/>
  <c r="J35" i="28"/>
  <c r="AC682" i="46" s="1"/>
  <c r="S679" i="46" s="1"/>
  <c r="J33" i="28"/>
  <c r="AC640" i="46" s="1"/>
  <c r="A21" i="28"/>
  <c r="J49" i="28"/>
  <c r="AC976" i="46" s="1"/>
  <c r="G976" i="46" s="1"/>
  <c r="A30" i="28"/>
  <c r="AC304" i="44"/>
  <c r="I39" i="28"/>
  <c r="A37" i="28"/>
  <c r="B19" i="28"/>
  <c r="AC346" i="48" s="1"/>
  <c r="A9" i="25"/>
  <c r="J45" i="28"/>
  <c r="AC892" i="46" s="1"/>
  <c r="B36" i="28"/>
  <c r="AC703" i="48" s="1"/>
  <c r="B4" i="28"/>
  <c r="AC31" i="48" s="1"/>
  <c r="J46" i="28"/>
  <c r="AC913" i="46" s="1"/>
  <c r="J51" i="28"/>
  <c r="AC1018" i="46" s="1"/>
  <c r="B1018" i="46" s="1"/>
  <c r="B10" i="25"/>
  <c r="B47" i="28"/>
  <c r="AC934" i="48" s="1"/>
  <c r="AC136" i="44"/>
  <c r="A48" i="28"/>
  <c r="B20" i="28"/>
  <c r="AC367" i="48" s="1"/>
  <c r="A49" i="28"/>
  <c r="AC283" i="44"/>
  <c r="A50" i="28"/>
  <c r="A33" i="28"/>
  <c r="A43" i="28"/>
  <c r="AC388" i="44"/>
  <c r="J41" i="28"/>
  <c r="AC808" i="46" s="1"/>
  <c r="B808" i="46" s="1"/>
  <c r="AC262" i="44"/>
  <c r="AC430" i="44"/>
  <c r="B40" i="28"/>
  <c r="AC787" i="48" s="1"/>
  <c r="F106" i="5"/>
  <c r="B22" i="28"/>
  <c r="AC409" i="48" s="1"/>
  <c r="B45" i="28"/>
  <c r="AC892" i="48" s="1"/>
  <c r="AC472" i="44"/>
  <c r="F105" i="5"/>
  <c r="B39" i="28"/>
  <c r="AC766" i="48" s="1"/>
  <c r="I40" i="28"/>
  <c r="J47" i="28"/>
  <c r="AC934" i="46" s="1"/>
  <c r="G106" i="5"/>
  <c r="G105" i="5"/>
  <c r="B18" i="28"/>
  <c r="AC325" i="48" s="1"/>
  <c r="A3" i="28"/>
  <c r="B27" i="28"/>
  <c r="AC514" i="48" s="1"/>
  <c r="B46" i="28"/>
  <c r="AC913" i="48" s="1"/>
  <c r="AC367" i="44"/>
  <c r="AC178" i="44"/>
  <c r="B25" i="28"/>
  <c r="AC472" i="48" s="1"/>
  <c r="AC325" i="44"/>
  <c r="AC157" i="44"/>
  <c r="I42" i="28"/>
  <c r="B11" i="25"/>
  <c r="J44" i="28"/>
  <c r="AC871" i="46" s="1"/>
  <c r="S868" i="46" s="1"/>
  <c r="J43" i="28"/>
  <c r="AC850" i="46" s="1"/>
  <c r="S847" i="46" s="1"/>
  <c r="B34" i="28"/>
  <c r="AC661" i="48" s="1"/>
  <c r="B24" i="28"/>
  <c r="AC451" i="48" s="1"/>
  <c r="AC73" i="44"/>
  <c r="A41" i="28"/>
  <c r="I52" i="28"/>
  <c r="B23" i="28"/>
  <c r="AC430" i="48" s="1"/>
  <c r="J36" i="28"/>
  <c r="AC703" i="46" s="1"/>
  <c r="AC115" i="44"/>
  <c r="B31" i="28"/>
  <c r="AC598" i="48" s="1"/>
  <c r="B29" i="28"/>
  <c r="AC556" i="48" s="1"/>
  <c r="J37" i="28"/>
  <c r="AC724" i="46" s="1"/>
  <c r="G724" i="46" s="1"/>
  <c r="A35" i="28"/>
  <c r="A51" i="28"/>
  <c r="AC241" i="44"/>
  <c r="A44" i="28"/>
  <c r="B52" i="28"/>
  <c r="AC1039" i="48" s="1"/>
  <c r="I50" i="28"/>
  <c r="B42" i="28"/>
  <c r="AC829" i="48" s="1"/>
  <c r="A28" i="28"/>
  <c r="B32" i="28"/>
  <c r="AC619" i="48" s="1"/>
  <c r="AC94" i="44"/>
  <c r="B26" i="28"/>
  <c r="AC493" i="48" s="1"/>
  <c r="J38" i="28"/>
  <c r="AC745" i="46" s="1"/>
  <c r="A38" i="28"/>
  <c r="B38" i="28"/>
  <c r="AC745" i="48" s="1"/>
  <c r="J7" i="33"/>
  <c r="AC32" i="49" s="1"/>
  <c r="J4" i="33"/>
  <c r="AC11" i="49" s="1"/>
  <c r="J10" i="33"/>
  <c r="AC53" i="49" s="1"/>
  <c r="J13" i="33"/>
  <c r="AC74" i="49" s="1"/>
  <c r="J6" i="33"/>
  <c r="AC31" i="49" s="1"/>
  <c r="J3" i="33"/>
  <c r="M8" i="5" s="1"/>
  <c r="J12" i="33"/>
  <c r="AC73" i="49" s="1"/>
  <c r="J9" i="33"/>
  <c r="AC52" i="49" s="1"/>
  <c r="J15" i="33"/>
  <c r="AC94" i="49" s="1"/>
  <c r="J16" i="33"/>
  <c r="AC95" i="49" s="1"/>
  <c r="J11" i="33"/>
  <c r="AC54" i="49" s="1"/>
  <c r="J8" i="33"/>
  <c r="AC33" i="49" s="1"/>
  <c r="J5" i="33"/>
  <c r="AC12" i="49" s="1"/>
  <c r="J17" i="33"/>
  <c r="AC96" i="49" s="1"/>
  <c r="J14" i="33"/>
  <c r="AC75" i="49" s="1"/>
  <c r="M2" i="5" l="1"/>
  <c r="W51" i="48"/>
  <c r="R51" i="48"/>
  <c r="M51" i="48"/>
  <c r="H51" i="48"/>
  <c r="W513" i="46"/>
  <c r="M513" i="46"/>
  <c r="R513" i="46"/>
  <c r="H513" i="46"/>
  <c r="M534" i="46"/>
  <c r="H534" i="46"/>
  <c r="W534" i="46"/>
  <c r="R534" i="46"/>
  <c r="H261" i="46"/>
  <c r="M261" i="46"/>
  <c r="W261" i="46"/>
  <c r="R261" i="46"/>
  <c r="H366" i="46"/>
  <c r="R366" i="46"/>
  <c r="M366" i="46"/>
  <c r="W366" i="46"/>
  <c r="R807" i="46"/>
  <c r="H807" i="46"/>
  <c r="W807" i="46"/>
  <c r="M807" i="46"/>
  <c r="R555" i="42"/>
  <c r="W555" i="42"/>
  <c r="M555" i="42"/>
  <c r="H555" i="42"/>
  <c r="M93" i="49"/>
  <c r="W93" i="49"/>
  <c r="H93" i="49"/>
  <c r="R93" i="49"/>
  <c r="H639" i="46"/>
  <c r="M639" i="46"/>
  <c r="W639" i="46"/>
  <c r="R639" i="46"/>
  <c r="M345" i="48"/>
  <c r="W345" i="48"/>
  <c r="R345" i="48"/>
  <c r="H345" i="48"/>
  <c r="W723" i="46"/>
  <c r="M723" i="46"/>
  <c r="R723" i="46"/>
  <c r="H723" i="46"/>
  <c r="W408" i="46"/>
  <c r="M408" i="46"/>
  <c r="R408" i="46"/>
  <c r="H408" i="46"/>
  <c r="R324" i="46"/>
  <c r="H324" i="46"/>
  <c r="M324" i="46"/>
  <c r="W324" i="46"/>
  <c r="R240" i="46"/>
  <c r="W240" i="46"/>
  <c r="H240" i="46"/>
  <c r="M240" i="46"/>
  <c r="H156" i="46"/>
  <c r="R156" i="46"/>
  <c r="M156" i="46"/>
  <c r="W156" i="46"/>
  <c r="W408" i="48"/>
  <c r="R408" i="48"/>
  <c r="M408" i="48"/>
  <c r="H408" i="48"/>
  <c r="W828" i="46"/>
  <c r="M828" i="46"/>
  <c r="H828" i="46"/>
  <c r="R828" i="46"/>
  <c r="H576" i="46"/>
  <c r="R576" i="46"/>
  <c r="M576" i="46"/>
  <c r="W576" i="46"/>
  <c r="H681" i="46"/>
  <c r="M681" i="46"/>
  <c r="W681" i="46"/>
  <c r="R681" i="46"/>
  <c r="M744" i="42"/>
  <c r="W744" i="42"/>
  <c r="R744" i="42"/>
  <c r="H744" i="42"/>
  <c r="R534" i="42"/>
  <c r="W534" i="42"/>
  <c r="M534" i="42"/>
  <c r="H534" i="42"/>
  <c r="H261" i="42"/>
  <c r="W261" i="42"/>
  <c r="R261" i="42"/>
  <c r="M261" i="42"/>
  <c r="H891" i="42"/>
  <c r="W891" i="42"/>
  <c r="R891" i="42"/>
  <c r="M891" i="42"/>
  <c r="M114" i="42"/>
  <c r="R114" i="42"/>
  <c r="W114" i="42"/>
  <c r="H114" i="42"/>
  <c r="H51" i="47"/>
  <c r="R51" i="47"/>
  <c r="W51" i="47"/>
  <c r="M51" i="47"/>
  <c r="W114" i="49"/>
  <c r="H114" i="49"/>
  <c r="R114" i="49"/>
  <c r="M114" i="49"/>
  <c r="H72" i="50"/>
  <c r="W72" i="50"/>
  <c r="M72" i="50"/>
  <c r="R72" i="50"/>
  <c r="W492" i="48"/>
  <c r="H492" i="48"/>
  <c r="M492" i="48"/>
  <c r="R492" i="48"/>
  <c r="W702" i="48"/>
  <c r="H702" i="48"/>
  <c r="M702" i="48"/>
  <c r="R702" i="48"/>
  <c r="W933" i="46"/>
  <c r="H933" i="46"/>
  <c r="M933" i="46"/>
  <c r="R933" i="46"/>
  <c r="R660" i="46"/>
  <c r="W660" i="46"/>
  <c r="H660" i="46"/>
  <c r="M660" i="46"/>
  <c r="W72" i="48"/>
  <c r="H72" i="48"/>
  <c r="M72" i="48"/>
  <c r="R72" i="48"/>
  <c r="R765" i="46"/>
  <c r="W765" i="46"/>
  <c r="H765" i="46"/>
  <c r="M765" i="46"/>
  <c r="R597" i="46"/>
  <c r="M597" i="46"/>
  <c r="H597" i="46"/>
  <c r="W597" i="46"/>
  <c r="R702" i="46"/>
  <c r="W702" i="46"/>
  <c r="H702" i="46"/>
  <c r="M702" i="46"/>
  <c r="R450" i="46"/>
  <c r="H450" i="46"/>
  <c r="W450" i="46"/>
  <c r="M450" i="46"/>
  <c r="R912" i="46"/>
  <c r="W912" i="46"/>
  <c r="H912" i="46"/>
  <c r="M912" i="46"/>
  <c r="R702" i="42"/>
  <c r="W702" i="42"/>
  <c r="M702" i="42"/>
  <c r="H702" i="42"/>
  <c r="W1017" i="42"/>
  <c r="M1017" i="42"/>
  <c r="H1017" i="42"/>
  <c r="R1017" i="42"/>
  <c r="W114" i="51"/>
  <c r="M114" i="51"/>
  <c r="H114" i="51"/>
  <c r="R114" i="51"/>
  <c r="M1038" i="42"/>
  <c r="H1038" i="42"/>
  <c r="W1038" i="42"/>
  <c r="R1038" i="42"/>
  <c r="W849" i="48"/>
  <c r="R849" i="48"/>
  <c r="M849" i="48"/>
  <c r="H849" i="48"/>
  <c r="W1038" i="46"/>
  <c r="M1038" i="46"/>
  <c r="H1038" i="46"/>
  <c r="R1038" i="46"/>
  <c r="M744" i="46"/>
  <c r="R744" i="46"/>
  <c r="W744" i="46"/>
  <c r="H744" i="46"/>
  <c r="W261" i="48"/>
  <c r="R261" i="48"/>
  <c r="M261" i="48"/>
  <c r="H261" i="48"/>
  <c r="R870" i="46"/>
  <c r="H870" i="46"/>
  <c r="M870" i="46"/>
  <c r="W870" i="46"/>
  <c r="W177" i="48"/>
  <c r="H177" i="48"/>
  <c r="M177" i="48"/>
  <c r="R177" i="48"/>
  <c r="H786" i="46"/>
  <c r="R786" i="46"/>
  <c r="M786" i="46"/>
  <c r="W786" i="46"/>
  <c r="W618" i="46"/>
  <c r="M618" i="46"/>
  <c r="R618" i="46"/>
  <c r="H618" i="46"/>
  <c r="R1017" i="46"/>
  <c r="M1017" i="46"/>
  <c r="H1017" i="46"/>
  <c r="W1017" i="46"/>
  <c r="R30" i="47"/>
  <c r="M30" i="47"/>
  <c r="H30" i="47"/>
  <c r="W30" i="47"/>
  <c r="W471" i="48"/>
  <c r="M471" i="48"/>
  <c r="R471" i="48"/>
  <c r="H471" i="48"/>
  <c r="H891" i="46"/>
  <c r="R891" i="46"/>
  <c r="M891" i="46"/>
  <c r="W891" i="46"/>
  <c r="W282" i="48"/>
  <c r="H282" i="48"/>
  <c r="M282" i="48"/>
  <c r="R282" i="48"/>
  <c r="M135" i="48"/>
  <c r="W135" i="48"/>
  <c r="H135" i="48"/>
  <c r="R135" i="48"/>
  <c r="H51" i="42"/>
  <c r="W51" i="42"/>
  <c r="M51" i="42"/>
  <c r="R51" i="42"/>
  <c r="W513" i="42"/>
  <c r="R513" i="42"/>
  <c r="M513" i="42"/>
  <c r="H513" i="42"/>
  <c r="R912" i="42"/>
  <c r="M912" i="42"/>
  <c r="W912" i="42"/>
  <c r="H912" i="42"/>
  <c r="R765" i="42"/>
  <c r="H765" i="42"/>
  <c r="W765" i="42"/>
  <c r="M765" i="42"/>
  <c r="H72" i="47"/>
  <c r="W72" i="47"/>
  <c r="M72" i="47"/>
  <c r="R72" i="47"/>
  <c r="H93" i="50"/>
  <c r="W93" i="50"/>
  <c r="R93" i="50"/>
  <c r="M93" i="50"/>
  <c r="W1080" i="42"/>
  <c r="H1080" i="42"/>
  <c r="M1080" i="42"/>
  <c r="R1080" i="42"/>
  <c r="W1038" i="48"/>
  <c r="R1038" i="48"/>
  <c r="M1038" i="48"/>
  <c r="H1038" i="48"/>
  <c r="W93" i="46"/>
  <c r="M93" i="46"/>
  <c r="H93" i="46"/>
  <c r="R93" i="46"/>
  <c r="H954" i="46"/>
  <c r="R954" i="46"/>
  <c r="M954" i="46"/>
  <c r="W954" i="46"/>
  <c r="R618" i="48"/>
  <c r="M618" i="48"/>
  <c r="H618" i="48"/>
  <c r="W618" i="48"/>
  <c r="M765" i="48"/>
  <c r="W765" i="48"/>
  <c r="R765" i="48"/>
  <c r="H765" i="48"/>
  <c r="H996" i="46"/>
  <c r="M996" i="46"/>
  <c r="W996" i="46"/>
  <c r="R996" i="46"/>
  <c r="W429" i="48"/>
  <c r="H429" i="48"/>
  <c r="R429" i="48"/>
  <c r="M429" i="48"/>
  <c r="W198" i="48"/>
  <c r="R198" i="48"/>
  <c r="M198" i="48"/>
  <c r="H198" i="48"/>
  <c r="R597" i="42"/>
  <c r="W597" i="42"/>
  <c r="M597" i="42"/>
  <c r="H597" i="42"/>
  <c r="R51" i="50"/>
  <c r="W51" i="50"/>
  <c r="H51" i="50"/>
  <c r="M51" i="50"/>
  <c r="H471" i="42"/>
  <c r="W471" i="42"/>
  <c r="M471" i="42"/>
  <c r="R471" i="42"/>
  <c r="R492" i="42"/>
  <c r="W492" i="42"/>
  <c r="M492" i="42"/>
  <c r="H492" i="42"/>
  <c r="R660" i="42"/>
  <c r="W660" i="42"/>
  <c r="H660" i="42"/>
  <c r="M660" i="42"/>
  <c r="R933" i="42"/>
  <c r="W933" i="42"/>
  <c r="M933" i="42"/>
  <c r="H933" i="42"/>
  <c r="H9" i="47"/>
  <c r="M9" i="47"/>
  <c r="W9" i="47"/>
  <c r="R9" i="47"/>
  <c r="H576" i="42"/>
  <c r="W576" i="42"/>
  <c r="M576" i="42"/>
  <c r="R576" i="42"/>
  <c r="W93" i="47"/>
  <c r="H93" i="47"/>
  <c r="M93" i="47"/>
  <c r="R93" i="47"/>
  <c r="W30" i="51"/>
  <c r="H30" i="51"/>
  <c r="M30" i="51"/>
  <c r="R30" i="51"/>
  <c r="W114" i="50"/>
  <c r="R114" i="50"/>
  <c r="M114" i="50"/>
  <c r="H114" i="50"/>
  <c r="W891" i="48"/>
  <c r="R891" i="48"/>
  <c r="M891" i="48"/>
  <c r="H891" i="48"/>
  <c r="W996" i="48"/>
  <c r="R996" i="48"/>
  <c r="M996" i="48"/>
  <c r="H996" i="48"/>
  <c r="W9" i="48"/>
  <c r="R9" i="48"/>
  <c r="M9" i="48"/>
  <c r="H9" i="48"/>
  <c r="M849" i="46"/>
  <c r="H849" i="46"/>
  <c r="R849" i="46"/>
  <c r="W849" i="46"/>
  <c r="M555" i="48"/>
  <c r="W555" i="48"/>
  <c r="R555" i="48"/>
  <c r="H555" i="48"/>
  <c r="R975" i="46"/>
  <c r="H975" i="46"/>
  <c r="M975" i="46"/>
  <c r="W975" i="46"/>
  <c r="W639" i="42"/>
  <c r="R639" i="42"/>
  <c r="M639" i="42"/>
  <c r="H639" i="42"/>
  <c r="H72" i="42"/>
  <c r="W72" i="42"/>
  <c r="R72" i="42"/>
  <c r="M72" i="42"/>
  <c r="W849" i="42"/>
  <c r="R849" i="42"/>
  <c r="M849" i="42"/>
  <c r="H849" i="42"/>
  <c r="H156" i="42"/>
  <c r="W156" i="42"/>
  <c r="M156" i="42"/>
  <c r="R156" i="42"/>
  <c r="M723" i="42"/>
  <c r="R723" i="42"/>
  <c r="H723" i="42"/>
  <c r="W723" i="42"/>
  <c r="M114" i="47"/>
  <c r="H114" i="47"/>
  <c r="W114" i="47"/>
  <c r="R114" i="47"/>
  <c r="R51" i="51"/>
  <c r="H51" i="51"/>
  <c r="M51" i="51"/>
  <c r="W51" i="51"/>
  <c r="R9" i="51"/>
  <c r="W9" i="51"/>
  <c r="H9" i="51"/>
  <c r="M9" i="51"/>
  <c r="M219" i="48"/>
  <c r="H219" i="48"/>
  <c r="W219" i="48"/>
  <c r="R219" i="48"/>
  <c r="H681" i="42"/>
  <c r="W681" i="42"/>
  <c r="M681" i="42"/>
  <c r="R681" i="42"/>
  <c r="H366" i="42"/>
  <c r="W366" i="42"/>
  <c r="R366" i="42"/>
  <c r="M366" i="42"/>
  <c r="H618" i="42"/>
  <c r="M618" i="42"/>
  <c r="W618" i="42"/>
  <c r="R618" i="42"/>
  <c r="W93" i="42"/>
  <c r="H93" i="42"/>
  <c r="R93" i="42"/>
  <c r="M93" i="42"/>
  <c r="R30" i="53"/>
  <c r="W30" i="53"/>
  <c r="H30" i="53"/>
  <c r="M30" i="53"/>
  <c r="W198" i="46"/>
  <c r="H198" i="46"/>
  <c r="R198" i="46"/>
  <c r="M198" i="46"/>
  <c r="W303" i="48"/>
  <c r="R303" i="48"/>
  <c r="M303" i="48"/>
  <c r="H303" i="48"/>
  <c r="W114" i="48"/>
  <c r="R114" i="48"/>
  <c r="M114" i="48"/>
  <c r="H114" i="48"/>
  <c r="R912" i="48"/>
  <c r="W912" i="48"/>
  <c r="H912" i="48"/>
  <c r="M912" i="48"/>
  <c r="W366" i="48"/>
  <c r="R366" i="48"/>
  <c r="M366" i="48"/>
  <c r="H366" i="48"/>
  <c r="H828" i="48"/>
  <c r="R828" i="48"/>
  <c r="W828" i="48"/>
  <c r="M828" i="48"/>
  <c r="M30" i="48"/>
  <c r="W30" i="48"/>
  <c r="H30" i="48"/>
  <c r="R30" i="48"/>
  <c r="W681" i="48"/>
  <c r="R681" i="48"/>
  <c r="M681" i="48"/>
  <c r="H681" i="48"/>
  <c r="W387" i="48"/>
  <c r="H387" i="48"/>
  <c r="M387" i="48"/>
  <c r="R387" i="48"/>
  <c r="H996" i="42"/>
  <c r="W996" i="42"/>
  <c r="R996" i="42"/>
  <c r="M996" i="42"/>
  <c r="M324" i="42"/>
  <c r="R324" i="42"/>
  <c r="H324" i="42"/>
  <c r="W324" i="42"/>
  <c r="W639" i="48"/>
  <c r="R639" i="48"/>
  <c r="M639" i="48"/>
  <c r="H639" i="48"/>
  <c r="R975" i="42"/>
  <c r="H975" i="42"/>
  <c r="W975" i="42"/>
  <c r="M975" i="42"/>
  <c r="R345" i="42"/>
  <c r="M345" i="42"/>
  <c r="W345" i="42"/>
  <c r="H345" i="42"/>
  <c r="R408" i="42"/>
  <c r="W408" i="42"/>
  <c r="M408" i="42"/>
  <c r="H408" i="42"/>
  <c r="M240" i="48"/>
  <c r="W240" i="48"/>
  <c r="H240" i="48"/>
  <c r="R240" i="48"/>
  <c r="H282" i="42"/>
  <c r="W282" i="42"/>
  <c r="R282" i="42"/>
  <c r="M282" i="42"/>
  <c r="W30" i="49"/>
  <c r="M30" i="49"/>
  <c r="H30" i="49"/>
  <c r="R30" i="49"/>
  <c r="R9" i="50"/>
  <c r="H9" i="50"/>
  <c r="M9" i="50"/>
  <c r="W9" i="50"/>
  <c r="W597" i="48"/>
  <c r="H597" i="48"/>
  <c r="M597" i="48"/>
  <c r="R597" i="48"/>
  <c r="W807" i="42"/>
  <c r="M807" i="42"/>
  <c r="H807" i="42"/>
  <c r="R807" i="42"/>
  <c r="M9" i="42"/>
  <c r="R9" i="42"/>
  <c r="W9" i="42"/>
  <c r="H9" i="42"/>
  <c r="H954" i="42"/>
  <c r="M954" i="42"/>
  <c r="R954" i="42"/>
  <c r="W954" i="42"/>
  <c r="H786" i="42"/>
  <c r="W786" i="42"/>
  <c r="R786" i="42"/>
  <c r="M786" i="42"/>
  <c r="H177" i="42"/>
  <c r="W177" i="42"/>
  <c r="R177" i="42"/>
  <c r="M177" i="42"/>
  <c r="R51" i="49"/>
  <c r="W51" i="49"/>
  <c r="M51" i="49"/>
  <c r="H51" i="49"/>
  <c r="W72" i="51"/>
  <c r="H72" i="51"/>
  <c r="M72" i="51"/>
  <c r="R72" i="51"/>
  <c r="R9" i="54"/>
  <c r="W9" i="54"/>
  <c r="H9" i="54"/>
  <c r="M9" i="54"/>
  <c r="W744" i="48"/>
  <c r="R744" i="48"/>
  <c r="M744" i="48"/>
  <c r="H744" i="48"/>
  <c r="W303" i="46"/>
  <c r="R303" i="46"/>
  <c r="M303" i="46"/>
  <c r="H303" i="46"/>
  <c r="W9" i="46"/>
  <c r="H9" i="46"/>
  <c r="M9" i="46"/>
  <c r="R9" i="46"/>
  <c r="M450" i="48"/>
  <c r="W450" i="48"/>
  <c r="R450" i="48"/>
  <c r="H450" i="48"/>
  <c r="W954" i="48"/>
  <c r="R954" i="48"/>
  <c r="M954" i="48"/>
  <c r="H954" i="48"/>
  <c r="M660" i="48"/>
  <c r="W660" i="48"/>
  <c r="H660" i="48"/>
  <c r="R660" i="48"/>
  <c r="R1017" i="48"/>
  <c r="H1017" i="48"/>
  <c r="W1017" i="48"/>
  <c r="M1017" i="48"/>
  <c r="W93" i="48"/>
  <c r="M93" i="48"/>
  <c r="R93" i="48"/>
  <c r="H93" i="48"/>
  <c r="W933" i="48"/>
  <c r="R933" i="48"/>
  <c r="M933" i="48"/>
  <c r="H933" i="48"/>
  <c r="W534" i="48"/>
  <c r="R534" i="48"/>
  <c r="M534" i="48"/>
  <c r="H534" i="48"/>
  <c r="R870" i="42"/>
  <c r="W870" i="42"/>
  <c r="H870" i="42"/>
  <c r="M870" i="42"/>
  <c r="M870" i="48"/>
  <c r="W870" i="48"/>
  <c r="R870" i="48"/>
  <c r="H870" i="48"/>
  <c r="R282" i="46"/>
  <c r="H282" i="46"/>
  <c r="M282" i="46"/>
  <c r="W282" i="46"/>
  <c r="R30" i="50"/>
  <c r="W30" i="50"/>
  <c r="M30" i="50"/>
  <c r="H30" i="50"/>
  <c r="R72" i="46"/>
  <c r="H72" i="46"/>
  <c r="M72" i="46"/>
  <c r="W72" i="46"/>
  <c r="W786" i="48"/>
  <c r="R786" i="48"/>
  <c r="M786" i="48"/>
  <c r="H786" i="48"/>
  <c r="W429" i="46"/>
  <c r="R429" i="46"/>
  <c r="H429" i="46"/>
  <c r="M429" i="46"/>
  <c r="H828" i="42"/>
  <c r="R828" i="42"/>
  <c r="M828" i="42"/>
  <c r="W828" i="42"/>
  <c r="W1059" i="42"/>
  <c r="R1059" i="42"/>
  <c r="M1059" i="42"/>
  <c r="H1059" i="42"/>
  <c r="R135" i="42"/>
  <c r="M135" i="42"/>
  <c r="W135" i="42"/>
  <c r="H135" i="42"/>
  <c r="R30" i="42"/>
  <c r="H30" i="42"/>
  <c r="M30" i="42"/>
  <c r="W30" i="42"/>
  <c r="R219" i="42"/>
  <c r="W219" i="42"/>
  <c r="M219" i="42"/>
  <c r="H219" i="42"/>
  <c r="W303" i="42"/>
  <c r="R303" i="42"/>
  <c r="M303" i="42"/>
  <c r="H303" i="42"/>
  <c r="R72" i="49"/>
  <c r="W72" i="49"/>
  <c r="M72" i="49"/>
  <c r="H72" i="49"/>
  <c r="W30" i="54"/>
  <c r="M30" i="54"/>
  <c r="H30" i="54"/>
  <c r="R30" i="54"/>
  <c r="R492" i="46"/>
  <c r="M492" i="46"/>
  <c r="H492" i="46"/>
  <c r="W492" i="46"/>
  <c r="R387" i="46"/>
  <c r="H387" i="46"/>
  <c r="W387" i="46"/>
  <c r="M387" i="46"/>
  <c r="H114" i="46"/>
  <c r="W114" i="46"/>
  <c r="R114" i="46"/>
  <c r="M114" i="46"/>
  <c r="W513" i="48"/>
  <c r="R513" i="48"/>
  <c r="M513" i="48"/>
  <c r="H513" i="48"/>
  <c r="R30" i="46"/>
  <c r="W30" i="46"/>
  <c r="H30" i="46"/>
  <c r="M30" i="46"/>
  <c r="M723" i="48"/>
  <c r="H723" i="48"/>
  <c r="W723" i="48"/>
  <c r="R723" i="48"/>
  <c r="H471" i="46"/>
  <c r="R471" i="46"/>
  <c r="M471" i="46"/>
  <c r="W471" i="46"/>
  <c r="W324" i="48"/>
  <c r="M324" i="48"/>
  <c r="R324" i="48"/>
  <c r="H324" i="48"/>
  <c r="R240" i="42"/>
  <c r="H240" i="42"/>
  <c r="M240" i="42"/>
  <c r="W240" i="42"/>
  <c r="R198" i="42"/>
  <c r="W198" i="42"/>
  <c r="M198" i="42"/>
  <c r="H198" i="42"/>
  <c r="R450" i="42"/>
  <c r="H450" i="42"/>
  <c r="M450" i="42"/>
  <c r="W450" i="42"/>
  <c r="R429" i="42"/>
  <c r="W429" i="42"/>
  <c r="M429" i="42"/>
  <c r="H429" i="42"/>
  <c r="H387" i="42"/>
  <c r="R387" i="42"/>
  <c r="M387" i="42"/>
  <c r="W387" i="42"/>
  <c r="W9" i="49"/>
  <c r="H9" i="49"/>
  <c r="M9" i="49"/>
  <c r="R9" i="49"/>
  <c r="W93" i="51"/>
  <c r="R93" i="51"/>
  <c r="M93" i="51"/>
  <c r="H93" i="51"/>
  <c r="W9" i="53"/>
  <c r="R9" i="53"/>
  <c r="H9" i="53"/>
  <c r="M9" i="53"/>
  <c r="W156" i="48"/>
  <c r="R156" i="48"/>
  <c r="M156" i="48"/>
  <c r="H156" i="48"/>
  <c r="R555" i="46"/>
  <c r="W555" i="46"/>
  <c r="H555" i="46"/>
  <c r="M555" i="46"/>
  <c r="W219" i="46"/>
  <c r="R219" i="46"/>
  <c r="M219" i="46"/>
  <c r="H219" i="46"/>
  <c r="W807" i="48"/>
  <c r="H807" i="48"/>
  <c r="M807" i="48"/>
  <c r="R807" i="48"/>
  <c r="R135" i="46"/>
  <c r="W135" i="46"/>
  <c r="H135" i="46"/>
  <c r="M135" i="46"/>
  <c r="R345" i="46"/>
  <c r="H345" i="46"/>
  <c r="M345" i="46"/>
  <c r="W345" i="46"/>
  <c r="H51" i="46"/>
  <c r="W51" i="46"/>
  <c r="M51" i="46"/>
  <c r="R51" i="46"/>
  <c r="W576" i="48"/>
  <c r="R576" i="48"/>
  <c r="M576" i="48"/>
  <c r="H576" i="48"/>
  <c r="R177" i="46"/>
  <c r="M177" i="46"/>
  <c r="W177" i="46"/>
  <c r="H177" i="46"/>
  <c r="M975" i="48"/>
  <c r="W975" i="48"/>
  <c r="H975" i="48"/>
  <c r="R975" i="48"/>
  <c r="G33" i="54"/>
  <c r="B36" i="53"/>
  <c r="G36" i="53"/>
  <c r="G33" i="53"/>
  <c r="B33" i="53"/>
  <c r="G32" i="53"/>
  <c r="B32" i="53"/>
  <c r="G31" i="53"/>
  <c r="B31" i="53"/>
  <c r="X24" i="53"/>
  <c r="M6" i="5"/>
  <c r="M7" i="5"/>
  <c r="M10" i="5"/>
  <c r="G33" i="49"/>
  <c r="B33" i="49"/>
  <c r="G54" i="49"/>
  <c r="B54" i="49"/>
  <c r="B32" i="49"/>
  <c r="G32" i="49"/>
  <c r="G95" i="49"/>
  <c r="B95" i="49"/>
  <c r="G94" i="49"/>
  <c r="B94" i="49"/>
  <c r="G52" i="49"/>
  <c r="B52" i="49"/>
  <c r="G73" i="49"/>
  <c r="B73" i="49"/>
  <c r="B74" i="49"/>
  <c r="G74" i="49"/>
  <c r="G75" i="49"/>
  <c r="B75" i="49"/>
  <c r="G31" i="49"/>
  <c r="B31" i="49"/>
  <c r="B96" i="49"/>
  <c r="G96" i="49"/>
  <c r="G12" i="49"/>
  <c r="B12" i="49"/>
  <c r="G53" i="49"/>
  <c r="B53" i="49"/>
  <c r="G11" i="49"/>
  <c r="B11" i="49"/>
  <c r="M4" i="5"/>
  <c r="X45" i="49"/>
  <c r="X24" i="49"/>
  <c r="AC10" i="49"/>
  <c r="X108" i="49"/>
  <c r="X87" i="49"/>
  <c r="X66" i="49"/>
  <c r="M11" i="5"/>
  <c r="J5" i="28"/>
  <c r="AC52" i="46" s="1"/>
  <c r="G1039" i="48"/>
  <c r="B1039" i="48"/>
  <c r="S1036" i="48"/>
  <c r="S595" i="48"/>
  <c r="G598" i="48"/>
  <c r="B598" i="48"/>
  <c r="G514" i="48"/>
  <c r="B514" i="48"/>
  <c r="S511" i="48"/>
  <c r="S889" i="48"/>
  <c r="G892" i="48"/>
  <c r="B892" i="48"/>
  <c r="G409" i="48"/>
  <c r="B409" i="48"/>
  <c r="S406" i="48"/>
  <c r="G31" i="48"/>
  <c r="B31" i="48"/>
  <c r="S28" i="48"/>
  <c r="X24" i="48"/>
  <c r="G430" i="48"/>
  <c r="B430" i="48"/>
  <c r="S427" i="48"/>
  <c r="G325" i="48"/>
  <c r="B325" i="48"/>
  <c r="S322" i="48"/>
  <c r="B367" i="48"/>
  <c r="S364" i="48"/>
  <c r="G367" i="48"/>
  <c r="S700" i="48"/>
  <c r="G703" i="48"/>
  <c r="B703" i="48"/>
  <c r="S742" i="48"/>
  <c r="G745" i="48"/>
  <c r="B745" i="48"/>
  <c r="B787" i="48"/>
  <c r="S784" i="48"/>
  <c r="G787" i="48"/>
  <c r="G493" i="48"/>
  <c r="B493" i="48"/>
  <c r="S490" i="48"/>
  <c r="G619" i="48"/>
  <c r="B619" i="48"/>
  <c r="S616" i="48"/>
  <c r="G472" i="48"/>
  <c r="B472" i="48"/>
  <c r="S469" i="48"/>
  <c r="G934" i="48"/>
  <c r="B934" i="48"/>
  <c r="S931" i="48"/>
  <c r="S343" i="48"/>
  <c r="G346" i="48"/>
  <c r="B346" i="48"/>
  <c r="G829" i="48"/>
  <c r="B829" i="48"/>
  <c r="S826" i="48"/>
  <c r="S448" i="48"/>
  <c r="G451" i="48"/>
  <c r="B451" i="48"/>
  <c r="S658" i="48"/>
  <c r="G661" i="48"/>
  <c r="B661" i="48"/>
  <c r="S910" i="48"/>
  <c r="G913" i="48"/>
  <c r="B913" i="48"/>
  <c r="S763" i="48"/>
  <c r="G766" i="48"/>
  <c r="B766" i="48"/>
  <c r="S553" i="48"/>
  <c r="G556" i="48"/>
  <c r="B556" i="48"/>
  <c r="B682" i="46"/>
  <c r="G115" i="47"/>
  <c r="B115" i="47"/>
  <c r="G96" i="47"/>
  <c r="B96" i="47"/>
  <c r="G95" i="47"/>
  <c r="B95" i="47"/>
  <c r="B94" i="47"/>
  <c r="G94" i="47"/>
  <c r="G75" i="47"/>
  <c r="B75" i="47"/>
  <c r="G74" i="47"/>
  <c r="B74" i="47"/>
  <c r="G73" i="47"/>
  <c r="B73" i="47"/>
  <c r="G54" i="47"/>
  <c r="B54" i="47"/>
  <c r="G53" i="47"/>
  <c r="B53" i="47"/>
  <c r="G52" i="47"/>
  <c r="B52" i="47"/>
  <c r="G33" i="47"/>
  <c r="B33" i="47"/>
  <c r="G32" i="47"/>
  <c r="B32" i="47"/>
  <c r="G31" i="47"/>
  <c r="B31" i="47"/>
  <c r="G12" i="47"/>
  <c r="B12" i="47"/>
  <c r="X3" i="47"/>
  <c r="G10" i="47"/>
  <c r="B10" i="47"/>
  <c r="G682" i="46"/>
  <c r="S973" i="46"/>
  <c r="B850" i="46"/>
  <c r="G850" i="46"/>
  <c r="S385" i="46"/>
  <c r="G1018" i="46"/>
  <c r="B388" i="46"/>
  <c r="B871" i="46"/>
  <c r="S1015" i="46"/>
  <c r="S805" i="46"/>
  <c r="G871" i="46"/>
  <c r="S721" i="46"/>
  <c r="G808" i="46"/>
  <c r="B724" i="46"/>
  <c r="J6" i="28"/>
  <c r="B976" i="46"/>
  <c r="G640" i="46"/>
  <c r="B640" i="46"/>
  <c r="S637" i="46"/>
  <c r="G619" i="46"/>
  <c r="B619" i="46"/>
  <c r="S616" i="46"/>
  <c r="B787" i="46"/>
  <c r="S784" i="46"/>
  <c r="G787" i="46"/>
  <c r="B367" i="46"/>
  <c r="G367" i="46"/>
  <c r="S364" i="46"/>
  <c r="B703" i="46"/>
  <c r="G703" i="46"/>
  <c r="S700" i="46"/>
  <c r="B913" i="46"/>
  <c r="G913" i="46"/>
  <c r="S910" i="46"/>
  <c r="S742" i="46"/>
  <c r="G745" i="46"/>
  <c r="B745" i="46"/>
  <c r="S553" i="46"/>
  <c r="G556" i="46"/>
  <c r="B556" i="46"/>
  <c r="B5" i="28"/>
  <c r="AC52" i="48" s="1"/>
  <c r="S763" i="46"/>
  <c r="G766" i="46"/>
  <c r="B766" i="46"/>
  <c r="S427" i="46"/>
  <c r="G430" i="46"/>
  <c r="B430" i="46"/>
  <c r="G997" i="46"/>
  <c r="B997" i="46"/>
  <c r="S994" i="46"/>
  <c r="S322" i="46"/>
  <c r="G325" i="46"/>
  <c r="B325" i="46"/>
  <c r="B598" i="46"/>
  <c r="G598" i="46"/>
  <c r="S595" i="46"/>
  <c r="X3" i="46"/>
  <c r="S7" i="46"/>
  <c r="B10" i="46"/>
  <c r="B892" i="46"/>
  <c r="S889" i="46"/>
  <c r="G892" i="46"/>
  <c r="AC787" i="44"/>
  <c r="S784" i="44" s="1"/>
  <c r="B12" i="25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G1081" i="44"/>
  <c r="B1081" i="44"/>
  <c r="G241" i="42"/>
  <c r="B241" i="42"/>
  <c r="S238" i="42"/>
  <c r="X234" i="42"/>
  <c r="AC262" i="42"/>
  <c r="X3" i="44"/>
  <c r="G10" i="44"/>
  <c r="B10" i="44"/>
  <c r="G262" i="44"/>
  <c r="B262" i="44"/>
  <c r="X255" i="44"/>
  <c r="S259" i="44"/>
  <c r="X759" i="44"/>
  <c r="B661" i="44"/>
  <c r="X591" i="44"/>
  <c r="G745" i="44"/>
  <c r="X654" i="44"/>
  <c r="G577" i="44"/>
  <c r="B745" i="44"/>
  <c r="G640" i="44"/>
  <c r="X549" i="44"/>
  <c r="G52" i="44"/>
  <c r="X738" i="44"/>
  <c r="B640" i="44"/>
  <c r="G535" i="44"/>
  <c r="B52" i="44"/>
  <c r="G724" i="44"/>
  <c r="X633" i="44"/>
  <c r="B535" i="44"/>
  <c r="X45" i="44"/>
  <c r="B724" i="44"/>
  <c r="G619" i="44"/>
  <c r="X528" i="44"/>
  <c r="G682" i="44"/>
  <c r="B619" i="44"/>
  <c r="G514" i="44"/>
  <c r="B682" i="44"/>
  <c r="X612" i="44"/>
  <c r="B514" i="44"/>
  <c r="X675" i="44"/>
  <c r="G598" i="44"/>
  <c r="G661" i="44"/>
  <c r="B598" i="44"/>
  <c r="G703" i="44"/>
  <c r="X507" i="44"/>
  <c r="X717" i="44"/>
  <c r="G556" i="44"/>
  <c r="B577" i="44"/>
  <c r="G766" i="44"/>
  <c r="B556" i="44"/>
  <c r="B703" i="44"/>
  <c r="X570" i="44"/>
  <c r="X696" i="44"/>
  <c r="B766" i="44"/>
  <c r="X150" i="44"/>
  <c r="S154" i="44"/>
  <c r="G157" i="44"/>
  <c r="B157" i="44"/>
  <c r="G388" i="44"/>
  <c r="B388" i="44"/>
  <c r="X381" i="44"/>
  <c r="S385" i="44"/>
  <c r="X87" i="44"/>
  <c r="G94" i="44"/>
  <c r="B94" i="44"/>
  <c r="S91" i="44"/>
  <c r="G115" i="44"/>
  <c r="S112" i="44"/>
  <c r="B115" i="44"/>
  <c r="X108" i="44"/>
  <c r="X297" i="44"/>
  <c r="G304" i="44"/>
  <c r="B304" i="44"/>
  <c r="S301" i="44"/>
  <c r="S238" i="44"/>
  <c r="G241" i="44"/>
  <c r="B241" i="44"/>
  <c r="X234" i="44"/>
  <c r="S322" i="44"/>
  <c r="G325" i="44"/>
  <c r="B325" i="44"/>
  <c r="X318" i="44"/>
  <c r="G178" i="44"/>
  <c r="B178" i="44"/>
  <c r="X171" i="44"/>
  <c r="S175" i="44"/>
  <c r="S427" i="44"/>
  <c r="G430" i="44"/>
  <c r="B430" i="44"/>
  <c r="X423" i="44"/>
  <c r="X465" i="44"/>
  <c r="G472" i="44"/>
  <c r="B472" i="44"/>
  <c r="S469" i="44"/>
  <c r="G136" i="44"/>
  <c r="X129" i="44"/>
  <c r="S133" i="44"/>
  <c r="B136" i="44"/>
  <c r="X360" i="44"/>
  <c r="G367" i="44"/>
  <c r="S364" i="44"/>
  <c r="B367" i="44"/>
  <c r="G283" i="44"/>
  <c r="S280" i="44"/>
  <c r="X276" i="44"/>
  <c r="B283" i="44"/>
  <c r="B31" i="43"/>
  <c r="G31" i="43"/>
  <c r="S28" i="43"/>
  <c r="AC73" i="43"/>
  <c r="AC52" i="43"/>
  <c r="S49" i="43" s="1"/>
  <c r="G15" i="43"/>
  <c r="B15" i="43"/>
  <c r="B12" i="43"/>
  <c r="G12" i="43"/>
  <c r="B11" i="43"/>
  <c r="G11" i="43"/>
  <c r="AC10" i="43"/>
  <c r="X24" i="43"/>
  <c r="B283" i="24"/>
  <c r="G283" i="24"/>
  <c r="AC304" i="24"/>
  <c r="S280" i="24"/>
  <c r="X276" i="24"/>
  <c r="R9" i="24"/>
  <c r="M9" i="24"/>
  <c r="W9" i="24"/>
  <c r="H9" i="24"/>
  <c r="R30" i="24"/>
  <c r="M30" i="24"/>
  <c r="H30" i="24"/>
  <c r="W30" i="24"/>
  <c r="H1080" i="24"/>
  <c r="M1080" i="24"/>
  <c r="W1080" i="24"/>
  <c r="R1080" i="24"/>
  <c r="R702" i="24"/>
  <c r="M702" i="24"/>
  <c r="H702" i="24"/>
  <c r="W702" i="24"/>
  <c r="H933" i="24"/>
  <c r="R933" i="24"/>
  <c r="M933" i="24"/>
  <c r="W933" i="24"/>
  <c r="H870" i="24"/>
  <c r="M870" i="24"/>
  <c r="W870" i="24"/>
  <c r="R870" i="24"/>
  <c r="H135" i="24"/>
  <c r="W135" i="24"/>
  <c r="R135" i="24"/>
  <c r="M135" i="24"/>
  <c r="R912" i="24"/>
  <c r="M912" i="24"/>
  <c r="H912" i="24"/>
  <c r="W912" i="24"/>
  <c r="H324" i="24"/>
  <c r="R324" i="24"/>
  <c r="M324" i="24"/>
  <c r="W324" i="24"/>
  <c r="H555" i="24"/>
  <c r="W555" i="24"/>
  <c r="M555" i="24"/>
  <c r="R555" i="24"/>
  <c r="R597" i="24"/>
  <c r="H597" i="24"/>
  <c r="M597" i="24"/>
  <c r="W597" i="24"/>
  <c r="H618" i="24"/>
  <c r="W618" i="24"/>
  <c r="M618" i="24"/>
  <c r="R618" i="24"/>
  <c r="H975" i="24"/>
  <c r="M975" i="24"/>
  <c r="R975" i="24"/>
  <c r="W975" i="24"/>
  <c r="H723" i="24"/>
  <c r="M723" i="24"/>
  <c r="W723" i="24"/>
  <c r="R723" i="24"/>
  <c r="R282" i="24"/>
  <c r="H282" i="24"/>
  <c r="M282" i="24"/>
  <c r="W282" i="24"/>
  <c r="M219" i="24"/>
  <c r="H219" i="24"/>
  <c r="R219" i="24"/>
  <c r="W219" i="24"/>
  <c r="H408" i="24"/>
  <c r="W408" i="24"/>
  <c r="R408" i="24"/>
  <c r="M408" i="24"/>
  <c r="H114" i="24"/>
  <c r="W114" i="24"/>
  <c r="M114" i="24"/>
  <c r="R114" i="24"/>
  <c r="H828" i="24"/>
  <c r="R828" i="24"/>
  <c r="M828" i="24"/>
  <c r="W828" i="24"/>
  <c r="R387" i="24"/>
  <c r="M387" i="24"/>
  <c r="H387" i="24"/>
  <c r="W387" i="24"/>
  <c r="W996" i="24"/>
  <c r="H996" i="24"/>
  <c r="M996" i="24"/>
  <c r="R996" i="24"/>
  <c r="H1038" i="24"/>
  <c r="R1038" i="24"/>
  <c r="W1038" i="24"/>
  <c r="M1038" i="24"/>
  <c r="M1059" i="24"/>
  <c r="H1059" i="24"/>
  <c r="W1059" i="24"/>
  <c r="R1059" i="24"/>
  <c r="R639" i="24"/>
  <c r="M639" i="24"/>
  <c r="H639" i="24"/>
  <c r="W639" i="24"/>
  <c r="H240" i="24"/>
  <c r="M240" i="24"/>
  <c r="W240" i="24"/>
  <c r="R240" i="24"/>
  <c r="R177" i="24"/>
  <c r="H177" i="24"/>
  <c r="W177" i="24"/>
  <c r="M177" i="24"/>
  <c r="M954" i="24"/>
  <c r="H954" i="24"/>
  <c r="R954" i="24"/>
  <c r="W954" i="24"/>
  <c r="H786" i="24"/>
  <c r="W786" i="24"/>
  <c r="R786" i="24"/>
  <c r="M786" i="24"/>
  <c r="H534" i="24"/>
  <c r="R534" i="24"/>
  <c r="W534" i="24"/>
  <c r="M534" i="24"/>
  <c r="H681" i="24"/>
  <c r="W681" i="24"/>
  <c r="M681" i="24"/>
  <c r="R681" i="24"/>
  <c r="W51" i="24"/>
  <c r="H51" i="24"/>
  <c r="M51" i="24"/>
  <c r="R51" i="24"/>
  <c r="M93" i="24"/>
  <c r="W93" i="24"/>
  <c r="H93" i="24"/>
  <c r="R93" i="24"/>
  <c r="H450" i="24"/>
  <c r="M450" i="24"/>
  <c r="W450" i="24"/>
  <c r="R450" i="24"/>
  <c r="H303" i="24"/>
  <c r="R303" i="24"/>
  <c r="W303" i="24"/>
  <c r="M303" i="24"/>
  <c r="H765" i="24"/>
  <c r="M765" i="24"/>
  <c r="R765" i="24"/>
  <c r="W765" i="24"/>
  <c r="H660" i="24"/>
  <c r="M660" i="24"/>
  <c r="R660" i="24"/>
  <c r="W660" i="24"/>
  <c r="H471" i="24"/>
  <c r="W471" i="24"/>
  <c r="R471" i="24"/>
  <c r="M471" i="24"/>
  <c r="R744" i="24"/>
  <c r="H744" i="24"/>
  <c r="M744" i="24"/>
  <c r="W744" i="24"/>
  <c r="R492" i="24"/>
  <c r="M492" i="24"/>
  <c r="H492" i="24"/>
  <c r="W492" i="24"/>
  <c r="W156" i="24"/>
  <c r="H156" i="24"/>
  <c r="M156" i="24"/>
  <c r="R156" i="24"/>
  <c r="R807" i="24"/>
  <c r="M807" i="24"/>
  <c r="H807" i="24"/>
  <c r="W807" i="24"/>
  <c r="H513" i="24"/>
  <c r="R513" i="24"/>
  <c r="M513" i="24"/>
  <c r="W513" i="24"/>
  <c r="H366" i="24"/>
  <c r="M366" i="24"/>
  <c r="R366" i="24"/>
  <c r="W366" i="24"/>
  <c r="H345" i="24"/>
  <c r="M345" i="24"/>
  <c r="W345" i="24"/>
  <c r="R345" i="24"/>
  <c r="H576" i="24"/>
  <c r="W576" i="24"/>
  <c r="M576" i="24"/>
  <c r="R576" i="24"/>
  <c r="H891" i="24"/>
  <c r="W891" i="24"/>
  <c r="R891" i="24"/>
  <c r="M891" i="24"/>
  <c r="R429" i="24"/>
  <c r="H429" i="24"/>
  <c r="M429" i="24"/>
  <c r="W429" i="24"/>
  <c r="H261" i="24"/>
  <c r="R261" i="24"/>
  <c r="M261" i="24"/>
  <c r="W261" i="24"/>
  <c r="H198" i="24"/>
  <c r="R198" i="24"/>
  <c r="W198" i="24"/>
  <c r="M198" i="24"/>
  <c r="M72" i="24"/>
  <c r="H72" i="24"/>
  <c r="W72" i="24"/>
  <c r="R72" i="24"/>
  <c r="R849" i="24"/>
  <c r="H849" i="24"/>
  <c r="M849" i="24"/>
  <c r="W849" i="24"/>
  <c r="R1017" i="24"/>
  <c r="H1017" i="24"/>
  <c r="M1017" i="24"/>
  <c r="W1017" i="24"/>
  <c r="H105" i="5"/>
  <c r="G107" i="5"/>
  <c r="H106" i="5"/>
  <c r="H104" i="5"/>
  <c r="F107" i="5"/>
  <c r="K2" i="5" l="1"/>
  <c r="H107" i="5"/>
  <c r="B10" i="49"/>
  <c r="X3" i="49"/>
  <c r="G10" i="49"/>
  <c r="AC157" i="43"/>
  <c r="X150" i="43" s="1"/>
  <c r="AC199" i="43"/>
  <c r="X192" i="43" s="1"/>
  <c r="AC115" i="43"/>
  <c r="X108" i="43" s="1"/>
  <c r="B787" i="44"/>
  <c r="AC136" i="43"/>
  <c r="X129" i="43" s="1"/>
  <c r="AC178" i="43"/>
  <c r="X171" i="43" s="1"/>
  <c r="G787" i="44"/>
  <c r="AC220" i="43"/>
  <c r="X213" i="43" s="1"/>
  <c r="S49" i="48"/>
  <c r="G52" i="48"/>
  <c r="B52" i="48"/>
  <c r="X45" i="48"/>
  <c r="X780" i="44"/>
  <c r="J7" i="28"/>
  <c r="AC73" i="46"/>
  <c r="S658" i="46"/>
  <c r="G661" i="46"/>
  <c r="B661" i="46"/>
  <c r="G829" i="46"/>
  <c r="B829" i="46"/>
  <c r="S826" i="46"/>
  <c r="G934" i="46"/>
  <c r="B934" i="46"/>
  <c r="S931" i="46"/>
  <c r="G409" i="46"/>
  <c r="B409" i="46"/>
  <c r="S406" i="46"/>
  <c r="B6" i="28"/>
  <c r="S28" i="46"/>
  <c r="B31" i="46"/>
  <c r="X24" i="46"/>
  <c r="G31" i="46"/>
  <c r="S343" i="46"/>
  <c r="G346" i="46"/>
  <c r="B346" i="46"/>
  <c r="G1039" i="46"/>
  <c r="B1039" i="46"/>
  <c r="S1036" i="46"/>
  <c r="AC808" i="44"/>
  <c r="AC241" i="43"/>
  <c r="AC94" i="43"/>
  <c r="B262" i="42"/>
  <c r="G262" i="42"/>
  <c r="S259" i="42"/>
  <c r="X255" i="42"/>
  <c r="AC283" i="42"/>
  <c r="G73" i="44"/>
  <c r="S70" i="44"/>
  <c r="X66" i="44"/>
  <c r="B73" i="44"/>
  <c r="B157" i="43"/>
  <c r="S154" i="43"/>
  <c r="G157" i="43"/>
  <c r="G52" i="43"/>
  <c r="B52" i="43"/>
  <c r="S70" i="43"/>
  <c r="G73" i="43"/>
  <c r="B73" i="43"/>
  <c r="X66" i="43"/>
  <c r="X45" i="43"/>
  <c r="X3" i="43"/>
  <c r="B10" i="43"/>
  <c r="G10" i="43"/>
  <c r="B304" i="24"/>
  <c r="G304" i="24"/>
  <c r="AC325" i="24"/>
  <c r="X297" i="24"/>
  <c r="S301" i="24"/>
  <c r="B8" i="28"/>
  <c r="AC115" i="48" s="1"/>
  <c r="B115" i="43" l="1"/>
  <c r="S217" i="43"/>
  <c r="G115" i="43"/>
  <c r="G220" i="43"/>
  <c r="B220" i="43"/>
  <c r="B199" i="43"/>
  <c r="S196" i="43"/>
  <c r="AC73" i="48"/>
  <c r="G73" i="48" s="1"/>
  <c r="S133" i="43"/>
  <c r="G136" i="43"/>
  <c r="B136" i="43"/>
  <c r="S112" i="43"/>
  <c r="G199" i="43"/>
  <c r="S175" i="43"/>
  <c r="B178" i="43"/>
  <c r="G178" i="43"/>
  <c r="G115" i="48"/>
  <c r="B115" i="48"/>
  <c r="S112" i="48"/>
  <c r="J8" i="28"/>
  <c r="AC94" i="46"/>
  <c r="B7" i="28"/>
  <c r="S49" i="46"/>
  <c r="G52" i="46"/>
  <c r="X45" i="46"/>
  <c r="B52" i="46"/>
  <c r="AC829" i="44"/>
  <c r="S805" i="44"/>
  <c r="X801" i="44"/>
  <c r="B808" i="44"/>
  <c r="G808" i="44"/>
  <c r="AC262" i="43"/>
  <c r="B241" i="43"/>
  <c r="X234" i="43"/>
  <c r="S238" i="43"/>
  <c r="G241" i="43"/>
  <c r="B94" i="43"/>
  <c r="G94" i="43"/>
  <c r="S91" i="43"/>
  <c r="X87" i="43"/>
  <c r="G283" i="42"/>
  <c r="B283" i="42"/>
  <c r="S280" i="42"/>
  <c r="X276" i="42"/>
  <c r="AC304" i="42"/>
  <c r="G325" i="24"/>
  <c r="B325" i="24"/>
  <c r="X318" i="24"/>
  <c r="S322" i="24"/>
  <c r="AC346" i="24"/>
  <c r="B9" i="28"/>
  <c r="AC136" i="48" s="1"/>
  <c r="X108" i="48" l="1"/>
  <c r="S70" i="48"/>
  <c r="X66" i="48"/>
  <c r="B73" i="48"/>
  <c r="AC94" i="48"/>
  <c r="B94" i="48" s="1"/>
  <c r="S133" i="48"/>
  <c r="G136" i="48"/>
  <c r="B136" i="48"/>
  <c r="X129" i="48"/>
  <c r="J9" i="28"/>
  <c r="AC115" i="46"/>
  <c r="G115" i="46" s="1"/>
  <c r="S70" i="46"/>
  <c r="X66" i="46"/>
  <c r="G73" i="46"/>
  <c r="B73" i="46"/>
  <c r="S826" i="44"/>
  <c r="X822" i="44"/>
  <c r="G829" i="44"/>
  <c r="B829" i="44"/>
  <c r="AC850" i="44"/>
  <c r="B262" i="43"/>
  <c r="X255" i="43"/>
  <c r="S259" i="43"/>
  <c r="G262" i="43"/>
  <c r="AC283" i="43"/>
  <c r="AC325" i="42"/>
  <c r="B304" i="42"/>
  <c r="G304" i="42"/>
  <c r="S301" i="42"/>
  <c r="X297" i="42"/>
  <c r="G346" i="24"/>
  <c r="B346" i="24"/>
  <c r="S343" i="24"/>
  <c r="X339" i="24"/>
  <c r="AC367" i="24"/>
  <c r="B10" i="28"/>
  <c r="G94" i="48" l="1"/>
  <c r="X87" i="48"/>
  <c r="S91" i="48"/>
  <c r="AC157" i="48"/>
  <c r="B157" i="48" s="1"/>
  <c r="S112" i="46"/>
  <c r="J10" i="28"/>
  <c r="AC136" i="46"/>
  <c r="B115" i="46"/>
  <c r="S91" i="46"/>
  <c r="G94" i="46"/>
  <c r="B94" i="46"/>
  <c r="X87" i="46"/>
  <c r="S847" i="44"/>
  <c r="G850" i="44"/>
  <c r="X843" i="44"/>
  <c r="B850" i="44"/>
  <c r="AC871" i="44"/>
  <c r="AC304" i="43"/>
  <c r="G283" i="43"/>
  <c r="B283" i="43"/>
  <c r="X276" i="43"/>
  <c r="S280" i="43"/>
  <c r="B325" i="42"/>
  <c r="G325" i="42"/>
  <c r="S322" i="42"/>
  <c r="X318" i="42"/>
  <c r="AC346" i="42"/>
  <c r="G367" i="24"/>
  <c r="B367" i="24"/>
  <c r="S364" i="24"/>
  <c r="X360" i="24"/>
  <c r="AC388" i="24"/>
  <c r="B11" i="28"/>
  <c r="G157" i="48" l="1"/>
  <c r="S154" i="48"/>
  <c r="X150" i="48"/>
  <c r="AC178" i="48"/>
  <c r="G178" i="48" s="1"/>
  <c r="S133" i="46"/>
  <c r="G136" i="46"/>
  <c r="B136" i="46"/>
  <c r="J11" i="28"/>
  <c r="AC157" i="46"/>
  <c r="S868" i="44"/>
  <c r="B871" i="44"/>
  <c r="G871" i="44"/>
  <c r="X864" i="44"/>
  <c r="AC892" i="44"/>
  <c r="G304" i="43"/>
  <c r="S301" i="43"/>
  <c r="B304" i="43"/>
  <c r="X297" i="43"/>
  <c r="AC325" i="43"/>
  <c r="G346" i="42"/>
  <c r="B346" i="42"/>
  <c r="S343" i="42"/>
  <c r="X339" i="42"/>
  <c r="AC367" i="42"/>
  <c r="B388" i="24"/>
  <c r="G388" i="24"/>
  <c r="X381" i="24"/>
  <c r="S385" i="24"/>
  <c r="AC409" i="24"/>
  <c r="B12" i="28"/>
  <c r="X486" i="48" l="1"/>
  <c r="X360" i="48"/>
  <c r="X1011" i="48"/>
  <c r="X780" i="48"/>
  <c r="X927" i="48"/>
  <c r="X528" i="48"/>
  <c r="X318" i="48"/>
  <c r="X444" i="48"/>
  <c r="X423" i="48"/>
  <c r="X843" i="48"/>
  <c r="X339" i="48"/>
  <c r="X990" i="48"/>
  <c r="X465" i="48"/>
  <c r="X654" i="48"/>
  <c r="X171" i="48"/>
  <c r="B178" i="48"/>
  <c r="S175" i="48"/>
  <c r="AC199" i="48"/>
  <c r="X192" i="48" s="1"/>
  <c r="S154" i="46"/>
  <c r="G157" i="46"/>
  <c r="B157" i="46"/>
  <c r="J12" i="28"/>
  <c r="AC199" i="46" s="1"/>
  <c r="B199" i="46" s="1"/>
  <c r="AC178" i="46"/>
  <c r="AC913" i="44"/>
  <c r="S889" i="44"/>
  <c r="B892" i="44"/>
  <c r="X885" i="44"/>
  <c r="G892" i="44"/>
  <c r="S322" i="43"/>
  <c r="G325" i="43"/>
  <c r="B325" i="43"/>
  <c r="X318" i="43"/>
  <c r="AC346" i="43"/>
  <c r="B367" i="42"/>
  <c r="G367" i="42"/>
  <c r="X360" i="42"/>
  <c r="S364" i="42"/>
  <c r="AC388" i="42"/>
  <c r="B409" i="24"/>
  <c r="G409" i="24"/>
  <c r="X402" i="24"/>
  <c r="S406" i="24"/>
  <c r="AC430" i="24"/>
  <c r="B13" i="28"/>
  <c r="X612" i="48" s="1"/>
  <c r="B199" i="48" l="1"/>
  <c r="G199" i="48"/>
  <c r="S196" i="48"/>
  <c r="X696" i="48"/>
  <c r="X507" i="48"/>
  <c r="X402" i="48"/>
  <c r="X906" i="48"/>
  <c r="X864" i="48"/>
  <c r="X969" i="48"/>
  <c r="X633" i="48"/>
  <c r="X759" i="48"/>
  <c r="X381" i="48"/>
  <c r="X591" i="48"/>
  <c r="X549" i="48"/>
  <c r="X1032" i="48"/>
  <c r="X717" i="48"/>
  <c r="X885" i="48"/>
  <c r="X738" i="48"/>
  <c r="X801" i="48"/>
  <c r="X675" i="48"/>
  <c r="X948" i="48"/>
  <c r="X570" i="48"/>
  <c r="X822" i="48"/>
  <c r="AC220" i="48"/>
  <c r="G220" i="48" s="1"/>
  <c r="G199" i="46"/>
  <c r="S196" i="46"/>
  <c r="B178" i="46"/>
  <c r="S175" i="46"/>
  <c r="G178" i="46"/>
  <c r="G220" i="46"/>
  <c r="S217" i="46"/>
  <c r="B220" i="46"/>
  <c r="S910" i="44"/>
  <c r="X906" i="44"/>
  <c r="G913" i="44"/>
  <c r="B913" i="44"/>
  <c r="AC934" i="44"/>
  <c r="AC367" i="43"/>
  <c r="B346" i="43"/>
  <c r="S343" i="43"/>
  <c r="G346" i="43"/>
  <c r="X339" i="43"/>
  <c r="G388" i="42"/>
  <c r="B388" i="42"/>
  <c r="S385" i="42"/>
  <c r="X381" i="42"/>
  <c r="AC409" i="42"/>
  <c r="B430" i="24"/>
  <c r="G430" i="24"/>
  <c r="X423" i="24"/>
  <c r="S427" i="24"/>
  <c r="AC451" i="24"/>
  <c r="B14" i="28"/>
  <c r="S217" i="48" l="1"/>
  <c r="X213" i="48"/>
  <c r="B220" i="48"/>
  <c r="AC241" i="48"/>
  <c r="G241" i="48" s="1"/>
  <c r="S238" i="46"/>
  <c r="G241" i="46"/>
  <c r="B241" i="46"/>
  <c r="S931" i="44"/>
  <c r="X927" i="44"/>
  <c r="B934" i="44"/>
  <c r="G934" i="44"/>
  <c r="AC955" i="44"/>
  <c r="S364" i="43"/>
  <c r="X360" i="43"/>
  <c r="B367" i="43"/>
  <c r="G367" i="43"/>
  <c r="AC388" i="43"/>
  <c r="G409" i="42"/>
  <c r="B409" i="42"/>
  <c r="S406" i="42"/>
  <c r="X402" i="42"/>
  <c r="AC430" i="42"/>
  <c r="B451" i="24"/>
  <c r="G451" i="24"/>
  <c r="S448" i="24"/>
  <c r="X444" i="24"/>
  <c r="AC472" i="24"/>
  <c r="B15" i="28"/>
  <c r="AC262" i="48" s="1"/>
  <c r="S238" i="48" l="1"/>
  <c r="B241" i="48"/>
  <c r="X234" i="48"/>
  <c r="S259" i="48"/>
  <c r="G262" i="48"/>
  <c r="B262" i="48"/>
  <c r="X255" i="48"/>
  <c r="B262" i="46"/>
  <c r="S259" i="46"/>
  <c r="G262" i="46"/>
  <c r="S952" i="44"/>
  <c r="X948" i="44"/>
  <c r="G955" i="44"/>
  <c r="B955" i="44"/>
  <c r="AC976" i="44"/>
  <c r="X381" i="43"/>
  <c r="G388" i="43"/>
  <c r="S385" i="43"/>
  <c r="B388" i="43"/>
  <c r="AC409" i="43"/>
  <c r="B430" i="42"/>
  <c r="G430" i="42"/>
  <c r="S427" i="42"/>
  <c r="X423" i="42"/>
  <c r="AC451" i="42"/>
  <c r="B472" i="24"/>
  <c r="G472" i="24"/>
  <c r="S469" i="24"/>
  <c r="X465" i="24"/>
  <c r="AC493" i="24"/>
  <c r="B16" i="28"/>
  <c r="AC283" i="48" s="1"/>
  <c r="G283" i="48" l="1"/>
  <c r="B283" i="48"/>
  <c r="X276" i="48"/>
  <c r="S280" i="48"/>
  <c r="B283" i="46"/>
  <c r="G283" i="46"/>
  <c r="S280" i="46"/>
  <c r="AC997" i="44"/>
  <c r="S973" i="44"/>
  <c r="X969" i="44"/>
  <c r="G976" i="44"/>
  <c r="B976" i="44"/>
  <c r="X402" i="43"/>
  <c r="G409" i="43"/>
  <c r="S406" i="43"/>
  <c r="B409" i="43"/>
  <c r="AC430" i="43"/>
  <c r="G451" i="42"/>
  <c r="B451" i="42"/>
  <c r="S448" i="42"/>
  <c r="X444" i="42"/>
  <c r="AC472" i="42"/>
  <c r="B493" i="24"/>
  <c r="G493" i="24"/>
  <c r="S490" i="24"/>
  <c r="X486" i="24"/>
  <c r="AC514" i="24"/>
  <c r="B17" i="28"/>
  <c r="AC304" i="48" l="1"/>
  <c r="X297" i="48" s="1"/>
  <c r="G304" i="46"/>
  <c r="B304" i="46"/>
  <c r="S301" i="46"/>
  <c r="S994" i="44"/>
  <c r="B997" i="44"/>
  <c r="X990" i="44"/>
  <c r="G997" i="44"/>
  <c r="AC1018" i="44"/>
  <c r="X423" i="43"/>
  <c r="G430" i="43"/>
  <c r="B430" i="43"/>
  <c r="S427" i="43"/>
  <c r="AC451" i="43"/>
  <c r="B472" i="42"/>
  <c r="G472" i="42"/>
  <c r="S469" i="42"/>
  <c r="X465" i="42"/>
  <c r="AC493" i="42"/>
  <c r="G514" i="24"/>
  <c r="B514" i="24"/>
  <c r="S511" i="24"/>
  <c r="X507" i="24"/>
  <c r="AC535" i="24"/>
  <c r="G304" i="48" l="1"/>
  <c r="S301" i="48"/>
  <c r="B304" i="48"/>
  <c r="S1015" i="44"/>
  <c r="G1018" i="44"/>
  <c r="X1011" i="44"/>
  <c r="B1018" i="44"/>
  <c r="AC1060" i="44"/>
  <c r="AC1039" i="44"/>
  <c r="X444" i="43"/>
  <c r="B451" i="43"/>
  <c r="G451" i="43"/>
  <c r="S448" i="43"/>
  <c r="AC472" i="43"/>
  <c r="AC514" i="42"/>
  <c r="G493" i="42"/>
  <c r="B493" i="42"/>
  <c r="S490" i="42"/>
  <c r="X486" i="42"/>
  <c r="B535" i="24"/>
  <c r="G535" i="24"/>
  <c r="X528" i="24"/>
  <c r="S532" i="24"/>
  <c r="AC556" i="24"/>
  <c r="S1036" i="44" l="1"/>
  <c r="G1039" i="44"/>
  <c r="B1039" i="44"/>
  <c r="X1032" i="44"/>
  <c r="S1057" i="44"/>
  <c r="X1053" i="44"/>
  <c r="G1060" i="44"/>
  <c r="B1060" i="44"/>
  <c r="S469" i="43"/>
  <c r="G472" i="43"/>
  <c r="B472" i="43"/>
  <c r="X465" i="43"/>
  <c r="AC493" i="43"/>
  <c r="G514" i="42"/>
  <c r="B514" i="42"/>
  <c r="S511" i="42"/>
  <c r="X507" i="42"/>
  <c r="AC535" i="42"/>
  <c r="X549" i="24"/>
  <c r="B556" i="24"/>
  <c r="G556" i="24"/>
  <c r="AC577" i="24"/>
  <c r="X570" i="24" s="1"/>
  <c r="S553" i="24"/>
  <c r="X486" i="43" l="1"/>
  <c r="B493" i="43"/>
  <c r="S490" i="43"/>
  <c r="G493" i="43"/>
  <c r="AC514" i="43"/>
  <c r="S574" i="24"/>
  <c r="G535" i="42"/>
  <c r="B535" i="42"/>
  <c r="S532" i="42"/>
  <c r="X528" i="42"/>
  <c r="AC556" i="42"/>
  <c r="B577" i="24"/>
  <c r="G577" i="24"/>
  <c r="AC598" i="24"/>
  <c r="S595" i="24" s="1"/>
  <c r="J24" i="28"/>
  <c r="AC451" i="46" l="1"/>
  <c r="G451" i="46" s="1"/>
  <c r="AC535" i="43"/>
  <c r="S511" i="43"/>
  <c r="X507" i="43"/>
  <c r="B514" i="43"/>
  <c r="G514" i="43"/>
  <c r="G556" i="42"/>
  <c r="B556" i="42"/>
  <c r="S553" i="42"/>
  <c r="X549" i="42"/>
  <c r="AC577" i="42"/>
  <c r="X591" i="24"/>
  <c r="B598" i="24"/>
  <c r="G598" i="24"/>
  <c r="AC619" i="24"/>
  <c r="X150" i="24"/>
  <c r="J25" i="28"/>
  <c r="AC472" i="46" s="1"/>
  <c r="B451" i="46" l="1"/>
  <c r="S448" i="46"/>
  <c r="B472" i="46"/>
  <c r="G472" i="46"/>
  <c r="S469" i="46"/>
  <c r="S532" i="43"/>
  <c r="X528" i="43"/>
  <c r="B535" i="43"/>
  <c r="G535" i="43"/>
  <c r="AC556" i="43"/>
  <c r="B577" i="42"/>
  <c r="G577" i="42"/>
  <c r="S574" i="42"/>
  <c r="X570" i="42"/>
  <c r="AC598" i="42"/>
  <c r="G619" i="24"/>
  <c r="B619" i="24"/>
  <c r="AC640" i="24"/>
  <c r="X612" i="24"/>
  <c r="S616" i="24"/>
  <c r="J26" i="28"/>
  <c r="AC493" i="46" l="1"/>
  <c r="B493" i="46" s="1"/>
  <c r="AC577" i="43"/>
  <c r="S553" i="43"/>
  <c r="X549" i="43"/>
  <c r="G556" i="43"/>
  <c r="B556" i="43"/>
  <c r="G598" i="42"/>
  <c r="B598" i="42"/>
  <c r="X591" i="42"/>
  <c r="S595" i="42"/>
  <c r="AC619" i="42"/>
  <c r="B640" i="24"/>
  <c r="G640" i="24"/>
  <c r="AC661" i="24"/>
  <c r="X633" i="24"/>
  <c r="S637" i="24"/>
  <c r="J27" i="28"/>
  <c r="G493" i="46" l="1"/>
  <c r="S490" i="46"/>
  <c r="L6" i="5"/>
  <c r="H6" i="5" s="1"/>
  <c r="AC514" i="46"/>
  <c r="B514" i="46" s="1"/>
  <c r="L2" i="5"/>
  <c r="H2" i="5" s="1"/>
  <c r="L8" i="5"/>
  <c r="H8" i="5" s="1"/>
  <c r="L5" i="5"/>
  <c r="H5" i="5" s="1"/>
  <c r="AC598" i="43"/>
  <c r="S574" i="43"/>
  <c r="X570" i="43"/>
  <c r="G577" i="43"/>
  <c r="B577" i="43"/>
  <c r="AC640" i="42"/>
  <c r="B619" i="42"/>
  <c r="G619" i="42"/>
  <c r="S616" i="42"/>
  <c r="X612" i="42"/>
  <c r="G661" i="24"/>
  <c r="B661" i="24"/>
  <c r="AC682" i="24"/>
  <c r="S658" i="24"/>
  <c r="X654" i="24"/>
  <c r="J28" i="28"/>
  <c r="S511" i="46" l="1"/>
  <c r="G514" i="46"/>
  <c r="AC535" i="46"/>
  <c r="S532" i="46" s="1"/>
  <c r="L7" i="5"/>
  <c r="H7" i="5" s="1"/>
  <c r="L9" i="5"/>
  <c r="H9" i="5" s="1"/>
  <c r="L11" i="5"/>
  <c r="H11" i="5" s="1"/>
  <c r="L4" i="5"/>
  <c r="H4" i="5" s="1"/>
  <c r="L3" i="5"/>
  <c r="H3" i="5" s="1"/>
  <c r="L10" i="5"/>
  <c r="H10" i="5" s="1"/>
  <c r="AC619" i="43"/>
  <c r="S595" i="43"/>
  <c r="G598" i="43"/>
  <c r="B598" i="43"/>
  <c r="X591" i="43"/>
  <c r="X717" i="46"/>
  <c r="X171" i="46"/>
  <c r="X213" i="46"/>
  <c r="X1032" i="46"/>
  <c r="X381" i="46"/>
  <c r="X738" i="46"/>
  <c r="X822" i="46"/>
  <c r="X864" i="46"/>
  <c r="X423" i="46"/>
  <c r="X318" i="46"/>
  <c r="X927" i="46"/>
  <c r="X507" i="46"/>
  <c r="X906" i="46"/>
  <c r="X297" i="46"/>
  <c r="X696" i="46"/>
  <c r="X339" i="46"/>
  <c r="X948" i="46"/>
  <c r="X570" i="46"/>
  <c r="X150" i="46"/>
  <c r="X360" i="46"/>
  <c r="X801" i="46"/>
  <c r="X108" i="46"/>
  <c r="X591" i="46"/>
  <c r="X402" i="46"/>
  <c r="X255" i="46"/>
  <c r="X654" i="46"/>
  <c r="X780" i="46"/>
  <c r="X486" i="46"/>
  <c r="X549" i="46"/>
  <c r="X990" i="46"/>
  <c r="X276" i="46"/>
  <c r="X129" i="46"/>
  <c r="X1011" i="46"/>
  <c r="X759" i="46"/>
  <c r="X969" i="46"/>
  <c r="X192" i="46"/>
  <c r="X444" i="46"/>
  <c r="X612" i="46"/>
  <c r="X843" i="46"/>
  <c r="X633" i="46"/>
  <c r="X675" i="46"/>
  <c r="X465" i="46"/>
  <c r="X885" i="46"/>
  <c r="X234" i="46"/>
  <c r="AC661" i="42"/>
  <c r="G640" i="42"/>
  <c r="B640" i="42"/>
  <c r="S637" i="42"/>
  <c r="X633" i="42"/>
  <c r="B682" i="24"/>
  <c r="G682" i="24"/>
  <c r="S679" i="24"/>
  <c r="X675" i="24"/>
  <c r="AC703" i="24"/>
  <c r="B535" i="46" l="1"/>
  <c r="X528" i="46"/>
  <c r="G535" i="46"/>
  <c r="AC640" i="43"/>
  <c r="S616" i="43"/>
  <c r="B619" i="43"/>
  <c r="X612" i="43"/>
  <c r="G619" i="43"/>
  <c r="G661" i="42"/>
  <c r="B661" i="42"/>
  <c r="S658" i="42"/>
  <c r="X654" i="42"/>
  <c r="AC682" i="42"/>
  <c r="B703" i="24"/>
  <c r="G703" i="24"/>
  <c r="AC724" i="24"/>
  <c r="X696" i="24"/>
  <c r="S700" i="24"/>
  <c r="AC661" i="43" l="1"/>
  <c r="S637" i="43"/>
  <c r="B640" i="43"/>
  <c r="G640" i="43"/>
  <c r="X633" i="43"/>
  <c r="B682" i="42"/>
  <c r="G682" i="42"/>
  <c r="S679" i="42"/>
  <c r="X675" i="42"/>
  <c r="AC703" i="42"/>
  <c r="B724" i="24"/>
  <c r="G724" i="24"/>
  <c r="AC745" i="24"/>
  <c r="X717" i="24"/>
  <c r="S721" i="24"/>
  <c r="AC682" i="43" l="1"/>
  <c r="S658" i="43"/>
  <c r="B661" i="43"/>
  <c r="G661" i="43"/>
  <c r="X654" i="43"/>
  <c r="G703" i="42"/>
  <c r="B703" i="42"/>
  <c r="S700" i="42"/>
  <c r="X696" i="42"/>
  <c r="AC724" i="42"/>
  <c r="G745" i="24"/>
  <c r="B745" i="24"/>
  <c r="X738" i="24"/>
  <c r="S742" i="24"/>
  <c r="AC766" i="24"/>
  <c r="AC703" i="43" l="1"/>
  <c r="S679" i="43"/>
  <c r="X675" i="43"/>
  <c r="G682" i="43"/>
  <c r="B682" i="43"/>
  <c r="B724" i="42"/>
  <c r="G724" i="42"/>
  <c r="S721" i="42"/>
  <c r="X717" i="42"/>
  <c r="AC745" i="42"/>
  <c r="G766" i="24"/>
  <c r="B766" i="24"/>
  <c r="AC787" i="24"/>
  <c r="S763" i="24"/>
  <c r="X759" i="24"/>
  <c r="AC724" i="43" l="1"/>
  <c r="S700" i="43"/>
  <c r="B703" i="43"/>
  <c r="X696" i="43"/>
  <c r="G703" i="43"/>
  <c r="G745" i="42"/>
  <c r="B745" i="42"/>
  <c r="S742" i="42"/>
  <c r="X738" i="42"/>
  <c r="AC766" i="42"/>
  <c r="G787" i="24"/>
  <c r="B787" i="24"/>
  <c r="S784" i="24"/>
  <c r="X780" i="24"/>
  <c r="AC808" i="24"/>
  <c r="AC745" i="43" l="1"/>
  <c r="S721" i="43"/>
  <c r="G724" i="43"/>
  <c r="X717" i="43"/>
  <c r="B724" i="43"/>
  <c r="G766" i="42"/>
  <c r="B766" i="42"/>
  <c r="S763" i="42"/>
  <c r="X759" i="42"/>
  <c r="AC787" i="42"/>
  <c r="B808" i="24"/>
  <c r="G808" i="24"/>
  <c r="X801" i="24"/>
  <c r="S805" i="24"/>
  <c r="AC829" i="24"/>
  <c r="AC766" i="43" l="1"/>
  <c r="S742" i="43"/>
  <c r="B745" i="43"/>
  <c r="X738" i="43"/>
  <c r="G745" i="43"/>
  <c r="AC808" i="42"/>
  <c r="B787" i="42"/>
  <c r="G787" i="42"/>
  <c r="S784" i="42"/>
  <c r="X780" i="42"/>
  <c r="G829" i="24"/>
  <c r="B829" i="24"/>
  <c r="AC850" i="24"/>
  <c r="X822" i="24"/>
  <c r="S826" i="24"/>
  <c r="AC787" i="43" l="1"/>
  <c r="S763" i="43"/>
  <c r="G766" i="43"/>
  <c r="B766" i="43"/>
  <c r="X759" i="43"/>
  <c r="G808" i="42"/>
  <c r="B808" i="42"/>
  <c r="S805" i="42"/>
  <c r="X801" i="42"/>
  <c r="AC829" i="42"/>
  <c r="B850" i="24"/>
  <c r="G850" i="24"/>
  <c r="X843" i="24"/>
  <c r="S847" i="24"/>
  <c r="AC871" i="24"/>
  <c r="AC808" i="43" l="1"/>
  <c r="S784" i="43"/>
  <c r="G787" i="43"/>
  <c r="B787" i="43"/>
  <c r="X780" i="43"/>
  <c r="B829" i="42"/>
  <c r="G829" i="42"/>
  <c r="S826" i="42"/>
  <c r="X822" i="42"/>
  <c r="AC850" i="42"/>
  <c r="G871" i="24"/>
  <c r="B871" i="24"/>
  <c r="X864" i="24"/>
  <c r="S868" i="24"/>
  <c r="AC892" i="24"/>
  <c r="X801" i="43" l="1"/>
  <c r="S805" i="43"/>
  <c r="B808" i="43"/>
  <c r="G808" i="43"/>
  <c r="AC829" i="43"/>
  <c r="B850" i="42"/>
  <c r="G850" i="42"/>
  <c r="S847" i="42"/>
  <c r="X843" i="42"/>
  <c r="AC871" i="42"/>
  <c r="G892" i="24"/>
  <c r="B892" i="24"/>
  <c r="AC913" i="24"/>
  <c r="S889" i="24"/>
  <c r="X885" i="24"/>
  <c r="X822" i="43" l="1"/>
  <c r="G829" i="43"/>
  <c r="S826" i="43"/>
  <c r="B829" i="43"/>
  <c r="AC850" i="43"/>
  <c r="G871" i="42"/>
  <c r="B871" i="42"/>
  <c r="S868" i="42"/>
  <c r="X864" i="42"/>
  <c r="AC892" i="42"/>
  <c r="B913" i="24"/>
  <c r="G913" i="24"/>
  <c r="X906" i="24"/>
  <c r="S910" i="24"/>
  <c r="AC934" i="24"/>
  <c r="AC871" i="43" l="1"/>
  <c r="X843" i="43"/>
  <c r="G850" i="43"/>
  <c r="S847" i="43"/>
  <c r="B850" i="43"/>
  <c r="B892" i="42"/>
  <c r="G892" i="42"/>
  <c r="X885" i="42"/>
  <c r="S889" i="42"/>
  <c r="AC913" i="42"/>
  <c r="G934" i="24"/>
  <c r="B934" i="24"/>
  <c r="X927" i="24"/>
  <c r="S931" i="24"/>
  <c r="AC955" i="24"/>
  <c r="AC892" i="43" l="1"/>
  <c r="B871" i="43"/>
  <c r="S868" i="43"/>
  <c r="X864" i="43"/>
  <c r="G871" i="43"/>
  <c r="AC934" i="42"/>
  <c r="G913" i="42"/>
  <c r="B913" i="42"/>
  <c r="S910" i="42"/>
  <c r="X906" i="42"/>
  <c r="G955" i="24"/>
  <c r="B955" i="24"/>
  <c r="X948" i="24"/>
  <c r="S952" i="24"/>
  <c r="AC976" i="24"/>
  <c r="X885" i="43" l="1"/>
  <c r="G892" i="43"/>
  <c r="B892" i="43"/>
  <c r="S889" i="43"/>
  <c r="AC913" i="43"/>
  <c r="B934" i="42"/>
  <c r="G934" i="42"/>
  <c r="S931" i="42"/>
  <c r="X927" i="42"/>
  <c r="AC955" i="42"/>
  <c r="B976" i="24"/>
  <c r="G976" i="24"/>
  <c r="X969" i="24"/>
  <c r="S973" i="24"/>
  <c r="AC997" i="24"/>
  <c r="S910" i="43" l="1"/>
  <c r="X906" i="43"/>
  <c r="B913" i="43"/>
  <c r="G913" i="43"/>
  <c r="AC934" i="43"/>
  <c r="G955" i="42"/>
  <c r="B955" i="42"/>
  <c r="X948" i="42"/>
  <c r="S952" i="42"/>
  <c r="AC976" i="42"/>
  <c r="G997" i="24"/>
  <c r="B997" i="24"/>
  <c r="AC1018" i="24"/>
  <c r="X990" i="24"/>
  <c r="S994" i="24"/>
  <c r="AC955" i="43" l="1"/>
  <c r="S931" i="43"/>
  <c r="G934" i="43"/>
  <c r="X927" i="43"/>
  <c r="B934" i="43"/>
  <c r="AC997" i="42"/>
  <c r="G976" i="42"/>
  <c r="B976" i="42"/>
  <c r="S973" i="42"/>
  <c r="X969" i="42"/>
  <c r="B1018" i="24"/>
  <c r="G1018" i="24"/>
  <c r="AC1039" i="24"/>
  <c r="X1011" i="24"/>
  <c r="S1015" i="24"/>
  <c r="S952" i="43" l="1"/>
  <c r="X948" i="43"/>
  <c r="B955" i="43"/>
  <c r="G955" i="43"/>
  <c r="AC976" i="43"/>
  <c r="B997" i="42"/>
  <c r="G997" i="42"/>
  <c r="S994" i="42"/>
  <c r="X990" i="42"/>
  <c r="AC1018" i="42"/>
  <c r="G1039" i="24"/>
  <c r="B1039" i="24"/>
  <c r="X1032" i="24"/>
  <c r="S1036" i="24"/>
  <c r="AC1060" i="24"/>
  <c r="S973" i="43" l="1"/>
  <c r="G976" i="43"/>
  <c r="X969" i="43"/>
  <c r="B976" i="43"/>
  <c r="AC997" i="43"/>
  <c r="G1018" i="42"/>
  <c r="B1018" i="42"/>
  <c r="S1015" i="42"/>
  <c r="X1011" i="42"/>
  <c r="AC1039" i="42"/>
  <c r="G1060" i="24"/>
  <c r="B1060" i="24"/>
  <c r="X1053" i="24"/>
  <c r="S1057" i="24"/>
  <c r="AC1018" i="43" l="1"/>
  <c r="S994" i="43"/>
  <c r="X990" i="43"/>
  <c r="B997" i="43"/>
  <c r="G997" i="43"/>
  <c r="AC1060" i="42"/>
  <c r="G1039" i="42"/>
  <c r="B1039" i="42"/>
  <c r="S1036" i="42"/>
  <c r="X1032" i="42"/>
  <c r="AC1039" i="43" l="1"/>
  <c r="S1015" i="43"/>
  <c r="G1018" i="43"/>
  <c r="X1011" i="43"/>
  <c r="B1018" i="43"/>
  <c r="B1060" i="42"/>
  <c r="G1060" i="42"/>
  <c r="S1057" i="42"/>
  <c r="X1053" i="42"/>
  <c r="AC1060" i="43" l="1"/>
  <c r="S1036" i="43"/>
  <c r="G1039" i="43"/>
  <c r="X1032" i="43"/>
  <c r="B1039" i="43"/>
  <c r="S1057" i="43" l="1"/>
  <c r="G1060" i="43"/>
  <c r="X1053" i="43"/>
  <c r="B1060" i="43"/>
  <c r="G1081" i="43" l="1"/>
  <c r="B1081" i="43"/>
</calcChain>
</file>

<file path=xl/sharedStrings.xml><?xml version="1.0" encoding="utf-8"?>
<sst xmlns="http://schemas.openxmlformats.org/spreadsheetml/2006/main" count="7479" uniqueCount="179">
  <si>
    <t>学校番号</t>
    <rPh sb="0" eb="2">
      <t>ガッコウ</t>
    </rPh>
    <rPh sb="2" eb="4">
      <t>バンゴウ</t>
    </rPh>
    <phoneticPr fontId="1"/>
  </si>
  <si>
    <t>学校名</t>
    <rPh sb="0" eb="2">
      <t>ガッコウ</t>
    </rPh>
    <rPh sb="2" eb="3">
      <t>メイ</t>
    </rPh>
    <phoneticPr fontId="1"/>
  </si>
  <si>
    <t>監督名</t>
    <rPh sb="0" eb="2">
      <t>カントク</t>
    </rPh>
    <rPh sb="2" eb="3">
      <t>メイ</t>
    </rPh>
    <phoneticPr fontId="1"/>
  </si>
  <si>
    <t>年度</t>
    <rPh sb="0" eb="1">
      <t>ネン</t>
    </rPh>
    <rPh sb="1" eb="2">
      <t>ド</t>
    </rPh>
    <phoneticPr fontId="1"/>
  </si>
  <si>
    <t>大会通称</t>
    <rPh sb="0" eb="2">
      <t>タイカイ</t>
    </rPh>
    <rPh sb="2" eb="4">
      <t>ツウショウ</t>
    </rPh>
    <phoneticPr fontId="1"/>
  </si>
  <si>
    <t>大会正式名称</t>
    <rPh sb="0" eb="2">
      <t>タイカイ</t>
    </rPh>
    <rPh sb="2" eb="4">
      <t>セイシキ</t>
    </rPh>
    <rPh sb="4" eb="6">
      <t>メイショウ</t>
    </rPh>
    <phoneticPr fontId="1"/>
  </si>
  <si>
    <t>1立目</t>
    <rPh sb="1" eb="2">
      <t>タチ</t>
    </rPh>
    <rPh sb="2" eb="3">
      <t>メ</t>
    </rPh>
    <phoneticPr fontId="1"/>
  </si>
  <si>
    <t>2立目</t>
    <rPh sb="1" eb="2">
      <t>タチ</t>
    </rPh>
    <rPh sb="2" eb="3">
      <t>メ</t>
    </rPh>
    <phoneticPr fontId="1"/>
  </si>
  <si>
    <t>関東予選</t>
    <rPh sb="0" eb="2">
      <t>カントウ</t>
    </rPh>
    <rPh sb="2" eb="4">
      <t>ヨセン</t>
    </rPh>
    <phoneticPr fontId="1"/>
  </si>
  <si>
    <t>都総体</t>
    <rPh sb="0" eb="1">
      <t>ト</t>
    </rPh>
    <rPh sb="1" eb="3">
      <t>ソウタイ</t>
    </rPh>
    <phoneticPr fontId="1"/>
  </si>
  <si>
    <t>予選</t>
    <rPh sb="0" eb="2">
      <t>ヨセン</t>
    </rPh>
    <phoneticPr fontId="1"/>
  </si>
  <si>
    <t>準決勝（個人決勝）</t>
    <rPh sb="0" eb="3">
      <t>ジュンケッショウ</t>
    </rPh>
    <rPh sb="4" eb="6">
      <t>コジン</t>
    </rPh>
    <rPh sb="6" eb="8">
      <t>ケッショウ</t>
    </rPh>
    <phoneticPr fontId="1"/>
  </si>
  <si>
    <t>都個人</t>
    <rPh sb="0" eb="1">
      <t>ト</t>
    </rPh>
    <rPh sb="1" eb="3">
      <t>コジン</t>
    </rPh>
    <phoneticPr fontId="1"/>
  </si>
  <si>
    <t>決勝</t>
    <rPh sb="0" eb="2">
      <t>ケッショウ</t>
    </rPh>
    <phoneticPr fontId="1"/>
  </si>
  <si>
    <t>秋季大会</t>
    <rPh sb="0" eb="2">
      <t>シュウキ</t>
    </rPh>
    <rPh sb="2" eb="4">
      <t>タイカイ</t>
    </rPh>
    <phoneticPr fontId="1"/>
  </si>
  <si>
    <t>1次予選（個人予選）</t>
    <rPh sb="1" eb="2">
      <t>ジ</t>
    </rPh>
    <rPh sb="2" eb="4">
      <t>ヨセン</t>
    </rPh>
    <rPh sb="5" eb="7">
      <t>コジン</t>
    </rPh>
    <rPh sb="7" eb="9">
      <t>ヨセン</t>
    </rPh>
    <phoneticPr fontId="1"/>
  </si>
  <si>
    <t>2次予選（個人決勝）</t>
    <rPh sb="1" eb="2">
      <t>ジ</t>
    </rPh>
    <rPh sb="2" eb="4">
      <t>ヨセン</t>
    </rPh>
    <rPh sb="5" eb="7">
      <t>コジン</t>
    </rPh>
    <rPh sb="7" eb="9">
      <t>ケッショウ</t>
    </rPh>
    <phoneticPr fontId="1"/>
  </si>
  <si>
    <t>新人大会</t>
    <rPh sb="0" eb="2">
      <t>シンジン</t>
    </rPh>
    <rPh sb="2" eb="4">
      <t>タイカイ</t>
    </rPh>
    <phoneticPr fontId="1"/>
  </si>
  <si>
    <t>春季大会</t>
    <rPh sb="0" eb="2">
      <t>シュンキ</t>
    </rPh>
    <rPh sb="2" eb="4">
      <t>タイカイ</t>
    </rPh>
    <phoneticPr fontId="1"/>
  </si>
  <si>
    <t>１</t>
    <phoneticPr fontId="1"/>
  </si>
  <si>
    <t>２</t>
    <phoneticPr fontId="1"/>
  </si>
  <si>
    <t>３</t>
    <phoneticPr fontId="1"/>
  </si>
  <si>
    <t>４</t>
    <phoneticPr fontId="1"/>
  </si>
  <si>
    <t>５</t>
    <phoneticPr fontId="1"/>
  </si>
  <si>
    <t>補</t>
    <rPh sb="0" eb="1">
      <t>ホ</t>
    </rPh>
    <phoneticPr fontId="1"/>
  </si>
  <si>
    <t>選択してください</t>
    <rPh sb="0" eb="2">
      <t>センタク</t>
    </rPh>
    <phoneticPr fontId="1"/>
  </si>
  <si>
    <t>都立</t>
  </si>
  <si>
    <t>両国高等学校</t>
  </si>
  <si>
    <t>八潮高等学校</t>
  </si>
  <si>
    <t>三田高等学校</t>
  </si>
  <si>
    <t>昭和高等学校</t>
  </si>
  <si>
    <t>第五商業高等学校</t>
  </si>
  <si>
    <t>三鷹中等教育学校</t>
  </si>
  <si>
    <t>江戸川高等学校</t>
  </si>
  <si>
    <t>国立</t>
  </si>
  <si>
    <t>東京学芸大学附属高等学校</t>
  </si>
  <si>
    <t>私立</t>
  </si>
  <si>
    <t>早稲田大学高等学院</t>
  </si>
  <si>
    <t>日本体育大学荏原高等学校</t>
  </si>
  <si>
    <t>田園調布学園高等部</t>
  </si>
  <si>
    <t>目黒学院高等学校</t>
  </si>
  <si>
    <t>國學院高等学校</t>
  </si>
  <si>
    <t>城北学園城北高等学校</t>
  </si>
  <si>
    <t>國學院大學久我山高等学校</t>
  </si>
  <si>
    <t>法政大学高等学校</t>
  </si>
  <si>
    <t>日比谷高等学校</t>
  </si>
  <si>
    <t>頌栄女子学院高等学校</t>
  </si>
  <si>
    <t>東京都市大学等々力高等学校</t>
  </si>
  <si>
    <t>早稲田高等学校</t>
  </si>
  <si>
    <t>日本大学鶴ヶ丘高等学校</t>
  </si>
  <si>
    <t>小岩高等学校</t>
  </si>
  <si>
    <t>駒沢学園女子高等学校</t>
  </si>
  <si>
    <t>芝商業高等学校</t>
  </si>
  <si>
    <t>佼成学園高等学校</t>
  </si>
  <si>
    <t>海城高等学校</t>
  </si>
  <si>
    <t>早稲田大学系属早稲田実業学校高等部</t>
  </si>
  <si>
    <t>錦城高等学校</t>
  </si>
  <si>
    <t>立川国際中等教育学校</t>
  </si>
  <si>
    <t>東海大学付属高輪台高等学校</t>
  </si>
  <si>
    <t>玉川学園高等部</t>
  </si>
  <si>
    <t>立正大学付属立正高等学校</t>
  </si>
  <si>
    <t>東京成徳大学高等学校</t>
  </si>
  <si>
    <t>文化学園大学杉並高等学校</t>
  </si>
  <si>
    <t>日本体育大学桜華高等学校</t>
  </si>
  <si>
    <t>東高等学校</t>
  </si>
  <si>
    <t>吉祥女子高等学校</t>
  </si>
  <si>
    <t>目白研心高等学校</t>
  </si>
  <si>
    <t>東海大学菅生高等学校</t>
  </si>
  <si>
    <t>秋留台高等学校</t>
  </si>
  <si>
    <t>品川女子学院高等学校</t>
  </si>
  <si>
    <t>筑波大学附属高等学校</t>
  </si>
  <si>
    <t>慶應義塾女子高等学校</t>
  </si>
  <si>
    <t>駒場学園高等学校</t>
  </si>
  <si>
    <t>多摩大学目黒高等学校</t>
  </si>
  <si>
    <t>科学技術学園高等学校</t>
  </si>
  <si>
    <t>竹台高等学校</t>
  </si>
  <si>
    <t>練馬高等学校</t>
  </si>
  <si>
    <t>桜美林高等学校</t>
  </si>
  <si>
    <t>晴海総合高等学校</t>
  </si>
  <si>
    <t>桐ヶ丘高等学校</t>
  </si>
  <si>
    <t>井草高等学校</t>
  </si>
  <si>
    <t>つばさ総合高等学校</t>
  </si>
  <si>
    <t>芦花高等学校</t>
  </si>
  <si>
    <t>杉並総合高等学校</t>
  </si>
  <si>
    <t>翔陽高等学校</t>
  </si>
  <si>
    <t>明星学園高等学校</t>
  </si>
  <si>
    <t>開成高等学校</t>
  </si>
  <si>
    <t>美原高等学校</t>
  </si>
  <si>
    <t>新渡戸文化高等学校</t>
  </si>
  <si>
    <t>大成高等学校</t>
  </si>
  <si>
    <t>葛飾総合高等学校</t>
  </si>
  <si>
    <t>桜修館中等教育学校</t>
  </si>
  <si>
    <t>郁文館高等学校</t>
  </si>
  <si>
    <t>宝仙学園高等学校</t>
  </si>
  <si>
    <t>世田谷総合高等学校</t>
  </si>
  <si>
    <t>駿台学園高等学校</t>
  </si>
  <si>
    <t>昭和第一高等学校</t>
  </si>
  <si>
    <t>瑞穂農芸高等学校</t>
  </si>
  <si>
    <t>青梅総合高等学校</t>
  </si>
  <si>
    <t>№</t>
    <phoneticPr fontId="1"/>
  </si>
  <si>
    <t>通称</t>
    <rPh sb="0" eb="2">
      <t>ツウショウ</t>
    </rPh>
    <phoneticPr fontId="1"/>
  </si>
  <si>
    <t>氏名</t>
    <rPh sb="0" eb="2">
      <t>シメイ</t>
    </rPh>
    <phoneticPr fontId="1"/>
  </si>
  <si>
    <t>学年</t>
    <rPh sb="0" eb="2">
      <t>ガクネン</t>
    </rPh>
    <phoneticPr fontId="1"/>
  </si>
  <si>
    <t>性別</t>
    <rPh sb="0" eb="2">
      <t>セイベツ</t>
    </rPh>
    <phoneticPr fontId="1"/>
  </si>
  <si>
    <t>関東予選</t>
    <rPh sb="0" eb="4">
      <t xml:space="preserve">カントウヨセン </t>
    </rPh>
    <phoneticPr fontId="1"/>
  </si>
  <si>
    <t>都個人</t>
    <rPh sb="0" eb="3">
      <t xml:space="preserve">トコジン </t>
    </rPh>
    <phoneticPr fontId="1"/>
  </si>
  <si>
    <t>男</t>
    <rPh sb="0" eb="1">
      <t xml:space="preserve">オトコ </t>
    </rPh>
    <phoneticPr fontId="1"/>
  </si>
  <si>
    <t>女</t>
    <rPh sb="0" eb="1">
      <t xml:space="preserve">オンナ </t>
    </rPh>
    <phoneticPr fontId="1"/>
  </si>
  <si>
    <t>男</t>
  </si>
  <si>
    <t>女</t>
  </si>
  <si>
    <t>男子</t>
    <rPh sb="0" eb="2">
      <t>ダンシ</t>
    </rPh>
    <phoneticPr fontId="1"/>
  </si>
  <si>
    <t>女子</t>
    <rPh sb="0" eb="2">
      <t>ジョシ</t>
    </rPh>
    <phoneticPr fontId="1"/>
  </si>
  <si>
    <t>立順</t>
    <rPh sb="0" eb="1">
      <t>タチ</t>
    </rPh>
    <rPh sb="1" eb="2">
      <t>ジュン</t>
    </rPh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</si>
  <si>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</si>
  <si>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</si>
  <si>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</si>
  <si>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</si>
  <si>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Ｅ</t>
    <phoneticPr fontId="1"/>
  </si>
  <si>
    <t>F</t>
    <phoneticPr fontId="1"/>
  </si>
  <si>
    <t>高</t>
    <rPh sb="0" eb="1">
      <t>コウ</t>
    </rPh>
    <phoneticPr fontId="1"/>
  </si>
  <si>
    <t>立 順 番 号</t>
    <phoneticPr fontId="1"/>
  </si>
  <si>
    <t>学校番号</t>
    <phoneticPr fontId="1"/>
  </si>
  <si>
    <t>性 別</t>
    <phoneticPr fontId="1"/>
  </si>
  <si>
    <r>
      <t>学</t>
    </r>
    <r>
      <rPr>
        <b/>
        <sz val="10"/>
        <rFont val="Tsukushi A Round Gothic Regular"/>
        <family val="3"/>
        <charset val="128"/>
      </rPr>
      <t xml:space="preserve"> </t>
    </r>
    <r>
      <rPr>
        <b/>
        <sz val="12"/>
        <rFont val="Tsukushi A Round Gothic Regular"/>
        <family val="3"/>
        <charset val="128"/>
      </rPr>
      <t>校</t>
    </r>
    <r>
      <rPr>
        <b/>
        <sz val="10"/>
        <rFont val="Tsukushi A Round Gothic Regular"/>
        <family val="3"/>
        <charset val="128"/>
      </rPr>
      <t xml:space="preserve"> </t>
    </r>
    <r>
      <rPr>
        <b/>
        <sz val="12"/>
        <rFont val="Tsukushi A Round Gothic Regular"/>
        <family val="3"/>
        <charset val="128"/>
      </rPr>
      <t>名</t>
    </r>
    <phoneticPr fontId="1"/>
  </si>
  <si>
    <r>
      <t>監</t>
    </r>
    <r>
      <rPr>
        <b/>
        <sz val="10"/>
        <rFont val="Tsukushi A Round Gothic Regular"/>
        <family val="3"/>
        <charset val="128"/>
      </rPr>
      <t xml:space="preserve"> </t>
    </r>
    <r>
      <rPr>
        <b/>
        <sz val="12"/>
        <rFont val="Tsukushi A Round Gothic Regular"/>
        <family val="3"/>
        <charset val="128"/>
      </rPr>
      <t>督</t>
    </r>
    <r>
      <rPr>
        <b/>
        <sz val="10"/>
        <rFont val="Tsukushi A Round Gothic Regular"/>
        <family val="3"/>
        <charset val="128"/>
      </rPr>
      <t xml:space="preserve"> </t>
    </r>
    <r>
      <rPr>
        <b/>
        <sz val="12"/>
        <rFont val="Tsukushi A Round Gothic Regular"/>
        <family val="3"/>
        <charset val="128"/>
      </rPr>
      <t>名</t>
    </r>
    <phoneticPr fontId="1"/>
  </si>
  <si>
    <t>顧問印</t>
    <phoneticPr fontId="1"/>
  </si>
  <si>
    <t>㊞</t>
    <phoneticPr fontId="1"/>
  </si>
  <si>
    <t>チーム名</t>
    <phoneticPr fontId="1"/>
  </si>
  <si>
    <t>（</t>
    <phoneticPr fontId="1"/>
  </si>
  <si>
    <t>）</t>
    <phoneticPr fontId="1"/>
  </si>
  <si>
    <t>立</t>
    <rPh sb="0" eb="1">
      <t>タ</t>
    </rPh>
    <phoneticPr fontId="1"/>
  </si>
  <si>
    <t>氏　名</t>
    <rPh sb="0" eb="1">
      <t>シ</t>
    </rPh>
    <rPh sb="2" eb="3">
      <t>メイ</t>
    </rPh>
    <phoneticPr fontId="1"/>
  </si>
  <si>
    <t>チーム合計</t>
    <rPh sb="3" eb="5">
      <t>ゴウケイ</t>
    </rPh>
    <phoneticPr fontId="1"/>
  </si>
  <si>
    <t>団体</t>
    <rPh sb="0" eb="2">
      <t>ダンタイ</t>
    </rPh>
    <phoneticPr fontId="1"/>
  </si>
  <si>
    <t>あ</t>
    <phoneticPr fontId="1"/>
  </si>
  <si>
    <t>A</t>
    <phoneticPr fontId="1"/>
  </si>
  <si>
    <t>注意</t>
    <phoneticPr fontId="1"/>
  </si>
  <si>
    <t>②顧問の捺印のないものは無効</t>
    <phoneticPr fontId="1"/>
  </si>
  <si>
    <t>①（　）内の大会の個人の部は一人１枚使用すること（関東予選・総合体育大会・個人選手権大会）</t>
    <phoneticPr fontId="1"/>
  </si>
  <si>
    <t>東京都高等学校体育連盟弓道専門部</t>
  </si>
  <si>
    <t>3立目</t>
    <rPh sb="1" eb="2">
      <t>タチ</t>
    </rPh>
    <rPh sb="2" eb="3">
      <t>メ</t>
    </rPh>
    <phoneticPr fontId="1"/>
  </si>
  <si>
    <t>4立目</t>
    <rPh sb="1" eb="2">
      <t>タチ</t>
    </rPh>
    <rPh sb="2" eb="3">
      <t>メ</t>
    </rPh>
    <phoneticPr fontId="1"/>
  </si>
  <si>
    <t>1次予選（個人予選）</t>
    <rPh sb="1" eb="2">
      <t>ジ</t>
    </rPh>
    <rPh sb="2" eb="4">
      <t>ヨセン</t>
    </rPh>
    <rPh sb="4" eb="5">
      <t>（）</t>
    </rPh>
    <rPh sb="5" eb="9">
      <t xml:space="preserve">コジンヨセン </t>
    </rPh>
    <phoneticPr fontId="1"/>
  </si>
  <si>
    <t>2次予選（個人決勝）</t>
    <rPh sb="1" eb="2">
      <t>ジ</t>
    </rPh>
    <rPh sb="2" eb="4">
      <t>ヨセン</t>
    </rPh>
    <rPh sb="4" eb="5">
      <t>（）</t>
    </rPh>
    <rPh sb="5" eb="9">
      <t xml:space="preserve">コジンケッショウ </t>
    </rPh>
    <phoneticPr fontId="1"/>
  </si>
  <si>
    <t>団体予選</t>
    <rPh sb="0" eb="2">
      <t xml:space="preserve">ダンタイ </t>
    </rPh>
    <rPh sb="2" eb="4">
      <t xml:space="preserve">ヨセン </t>
    </rPh>
    <phoneticPr fontId="1"/>
  </si>
  <si>
    <t>団体準決勝</t>
    <rPh sb="0" eb="5">
      <t xml:space="preserve">ダンタイジュンケッショウ </t>
    </rPh>
    <phoneticPr fontId="1"/>
  </si>
  <si>
    <t>団体決勝</t>
    <rPh sb="0" eb="4">
      <t xml:space="preserve">ダンタイケッショウ </t>
    </rPh>
    <phoneticPr fontId="1"/>
  </si>
  <si>
    <t>G</t>
    <phoneticPr fontId="1"/>
  </si>
  <si>
    <t>競射</t>
    <rPh sb="0" eb="1">
      <t xml:space="preserve">キョウソウ </t>
    </rPh>
    <rPh sb="1" eb="2">
      <t xml:space="preserve">イル </t>
    </rPh>
    <phoneticPr fontId="1"/>
  </si>
  <si>
    <t>③A4用紙に印刷すること（A4用紙1枚につき立順票は二部出力。切り取って使用すること）</t>
    <phoneticPr fontId="1"/>
  </si>
  <si>
    <t>女子</t>
    <rPh sb="0" eb="2">
      <t xml:space="preserve">ジョシ 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</si>
  <si>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</si>
  <si>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</si>
  <si>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</si>
  <si>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</si>
  <si>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都総体</t>
    <rPh sb="0" eb="1">
      <t xml:space="preserve">ミヤコ </t>
    </rPh>
    <rPh sb="1" eb="3">
      <t xml:space="preserve">ソウタイ </t>
    </rPh>
    <phoneticPr fontId="1"/>
  </si>
  <si>
    <t>秋季</t>
    <rPh sb="0" eb="2">
      <t xml:space="preserve">シュウキタイカイ </t>
    </rPh>
    <phoneticPr fontId="1"/>
  </si>
  <si>
    <t>新人</t>
    <rPh sb="0" eb="2">
      <t xml:space="preserve">シンジン </t>
    </rPh>
    <phoneticPr fontId="1"/>
  </si>
  <si>
    <t>遠的</t>
    <rPh sb="0" eb="2">
      <t xml:space="preserve">エンテキ </t>
    </rPh>
    <phoneticPr fontId="1"/>
  </si>
  <si>
    <t>合計</t>
    <rPh sb="0" eb="2">
      <t xml:space="preserve">ゴウケイ </t>
    </rPh>
    <phoneticPr fontId="1"/>
  </si>
  <si>
    <t>参加回数</t>
    <rPh sb="0" eb="4">
      <t xml:space="preserve">サンカカイスウ </t>
    </rPh>
    <phoneticPr fontId="1"/>
  </si>
  <si>
    <t>忍岡高等学校</t>
  </si>
  <si>
    <t>私立</t>
    <rPh sb="0" eb="1">
      <t xml:space="preserve">シリツ </t>
    </rPh>
    <phoneticPr fontId="1"/>
  </si>
  <si>
    <t>芝浦工業大学附属高等学校</t>
  </si>
  <si>
    <t>私立</t>
    <rPh sb="0" eb="1">
      <t xml:space="preserve">ワタクシリツ </t>
    </rPh>
    <phoneticPr fontId="1"/>
  </si>
  <si>
    <t>大東学園高等学校（休会中）</t>
  </si>
  <si>
    <t>英明フロンティア高等学校</t>
  </si>
  <si>
    <t>東京実業高等学校（休会中）</t>
    <rPh sb="9" eb="12">
      <t xml:space="preserve">キュウカイチュウ </t>
    </rPh>
    <phoneticPr fontId="1"/>
  </si>
  <si>
    <t>都立</t>
    <rPh sb="0" eb="1">
      <t xml:space="preserve">トリツ </t>
    </rPh>
    <phoneticPr fontId="1"/>
  </si>
  <si>
    <t>新宿高等学校</t>
  </si>
  <si>
    <t>八王子東高校</t>
  </si>
  <si>
    <t>芝国際高等学校</t>
  </si>
  <si>
    <t>科学技術学園高等学校（通信制）</t>
  </si>
  <si>
    <t>東京女子学園高等学校</t>
  </si>
  <si>
    <t>個人準決勝</t>
    <rPh sb="0" eb="2">
      <t xml:space="preserve">コジン </t>
    </rPh>
    <rPh sb="2" eb="5">
      <t xml:space="preserve">ジュンケッショウ </t>
    </rPh>
    <phoneticPr fontId="1"/>
  </si>
  <si>
    <t>個人決勝</t>
    <rPh sb="0" eb="4">
      <t xml:space="preserve">コジンケッショウ </t>
    </rPh>
    <phoneticPr fontId="1"/>
  </si>
  <si>
    <t>決勝</t>
    <rPh sb="0" eb="2">
      <t xml:space="preserve">ケッショウ </t>
    </rPh>
    <phoneticPr fontId="1"/>
  </si>
  <si>
    <t>準決勝</t>
    <phoneticPr fontId="1"/>
  </si>
  <si>
    <t>決勝</t>
    <rPh sb="0" eb="2">
      <t xml:space="preserve">ダンタイケッショウ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</si>
</sst>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0&quot;年生&quot;"/>
    <numFmt numFmtId="178" formatCode="0&quot;名&quot;"/>
  </numFmts>
  <fonts count="32">
    <font>
      <sz val="11"/>
      <name val="ＭＳ Ｐゴシック"/>
      <charset val="128"/>
    </font>
    <font>
      <sz val="6"/>
      <name val="ＭＳ Ｐゴシック"/>
      <family val="2"/>
      <charset val="128"/>
    </font>
    <font>
      <sz val="11"/>
      <name val="ＭＳ Ｐゴシック"/>
      <family val="2"/>
      <charset val="128"/>
    </font>
    <font>
      <b/>
      <sz val="12"/>
      <name val="ＭＳ 明朝"/>
      <family val="1"/>
      <charset val="128"/>
    </font>
    <font>
      <sz val="11"/>
      <name val="HG丸ｺﾞｼｯｸM-PRO"/>
      <family val="2"/>
      <charset val="128"/>
    </font>
    <font>
      <sz val="10"/>
      <name val="HG丸ｺﾞｼｯｸM-PRO"/>
      <family val="2"/>
      <charset val="128"/>
    </font>
    <font>
      <b/>
      <sz val="10"/>
      <name val="HG丸ｺﾞｼｯｸM-PRO"/>
      <family val="2"/>
      <charset val="128"/>
    </font>
    <font>
      <sz val="12"/>
      <color theme="1"/>
      <name val="ＭＳ Ｐゴシック"/>
      <family val="2"/>
      <charset val="128"/>
      <scheme val="minor"/>
    </font>
    <font>
      <b/>
      <sz val="10"/>
      <color theme="0"/>
      <name val="HG丸ｺﾞｼｯｸM-PRO"/>
      <family val="2"/>
      <charset val="128"/>
    </font>
    <font>
      <sz val="11"/>
      <color theme="0"/>
      <name val="HG丸ｺﾞｼｯｸM-PRO"/>
      <family val="2"/>
      <charset val="128"/>
    </font>
    <font>
      <sz val="11"/>
      <color rgb="FFFF0000"/>
      <name val="HG丸ｺﾞｼｯｸM-PRO"/>
      <family val="2"/>
      <charset val="128"/>
    </font>
    <font>
      <sz val="12"/>
      <color theme="0"/>
      <name val="HG丸ｺﾞｼｯｸM-PRO"/>
      <family val="2"/>
      <charset val="128"/>
    </font>
    <font>
      <b/>
      <sz val="12"/>
      <name val="Tsukushi A Round Gothic Regular"/>
      <family val="3"/>
      <charset val="128"/>
    </font>
    <font>
      <b/>
      <sz val="36"/>
      <name val="Tsukushi A Round Gothic Regular"/>
      <family val="3"/>
      <charset val="128"/>
    </font>
    <font>
      <b/>
      <u/>
      <sz val="20"/>
      <color indexed="8"/>
      <name val="Tsukushi A Round Gothic Regular"/>
      <family val="3"/>
      <charset val="128"/>
    </font>
    <font>
      <sz val="36"/>
      <name val="Tsukushi A Round Gothic Regular"/>
      <family val="3"/>
      <charset val="128"/>
    </font>
    <font>
      <b/>
      <sz val="10"/>
      <name val="Tsukushi A Round Gothic Regular"/>
      <family val="3"/>
      <charset val="128"/>
    </font>
    <font>
      <b/>
      <sz val="16"/>
      <name val="Tsukushi A Round Gothic Regular"/>
      <family val="3"/>
      <charset val="128"/>
    </font>
    <font>
      <b/>
      <sz val="44"/>
      <name val="Tsukushi A Round Gothic Regular"/>
      <family val="3"/>
      <charset val="128"/>
    </font>
    <font>
      <sz val="11"/>
      <name val="Tsukushi A Round Gothic Regular"/>
      <family val="3"/>
      <charset val="128"/>
    </font>
    <font>
      <b/>
      <sz val="40"/>
      <name val="Tsukushi A Round Gothic Regular"/>
      <family val="3"/>
      <charset val="128"/>
    </font>
    <font>
      <b/>
      <sz val="20"/>
      <color indexed="22"/>
      <name val="Tsukushi A Round Gothic Regular"/>
      <family val="3"/>
      <charset val="128"/>
    </font>
    <font>
      <b/>
      <sz val="8"/>
      <name val="Tsukushi A Round Gothic Regular"/>
      <family val="3"/>
      <charset val="128"/>
    </font>
    <font>
      <b/>
      <sz val="11"/>
      <name val="Tsukushi A Round Gothic Regular"/>
      <family val="3"/>
      <charset val="128"/>
    </font>
    <font>
      <sz val="10"/>
      <name val="Tsukushi A Round Gothic Regular"/>
      <family val="3"/>
      <charset val="128"/>
    </font>
    <font>
      <sz val="11"/>
      <name val="ＭＳ Ｐゴシック"/>
      <family val="3"/>
      <charset val="128"/>
    </font>
    <font>
      <b/>
      <sz val="12"/>
      <color rgb="FFFF0000"/>
      <name val="Tsukushi A Round Gothic Regular"/>
      <family val="3"/>
      <charset val="128"/>
    </font>
    <font>
      <sz val="12"/>
      <color theme="0"/>
      <name val="Tsukushi A Round Gothic Regular"/>
      <family val="3"/>
      <charset val="128"/>
    </font>
    <font>
      <sz val="12"/>
      <color theme="0"/>
      <name val="ＭＳ 明朝"/>
      <family val="1"/>
      <charset val="128"/>
    </font>
    <font>
      <b/>
      <sz val="12"/>
      <color theme="0"/>
      <name val="Tsukushi A Round Gothic Regular"/>
      <family val="3"/>
      <charset val="128"/>
    </font>
    <font>
      <b/>
      <sz val="12"/>
      <color theme="0"/>
      <name val="ＭＳ 明朝"/>
      <family val="1"/>
      <charset val="128"/>
    </font>
    <font>
      <b/>
      <sz val="10"/>
      <color theme="0"/>
      <name val="Tsukushi A Round Gothic Regular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>
      <alignment vertical="center"/>
    </xf>
    <xf numFmtId="0" fontId="7" fillId="0" borderId="0"/>
    <xf numFmtId="0" fontId="25" fillId="0" borderId="0">
      <alignment vertical="center"/>
    </xf>
  </cellStyleXfs>
  <cellXfs count="258">
    <xf numFmtId="0" fontId="0" fillId="0" borderId="0" xfId="0"/>
    <xf numFmtId="0" fontId="4" fillId="0" borderId="1" xfId="0" applyFont="1" applyBorder="1" applyAlignment="1" applyProtection="1">
      <alignment vertical="center" shrinkToFit="1"/>
      <protection hidden="1"/>
    </xf>
    <xf numFmtId="0" fontId="4" fillId="0" borderId="0" xfId="0" applyFont="1" applyProtection="1">
      <protection hidden="1"/>
    </xf>
    <xf numFmtId="0" fontId="4" fillId="0" borderId="1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vertical="center" shrinkToFit="1"/>
      <protection hidden="1"/>
    </xf>
    <xf numFmtId="0" fontId="5" fillId="0" borderId="0" xfId="0" applyFont="1" applyAlignment="1" applyProtection="1">
      <alignment horizontal="left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5" fillId="0" borderId="0" xfId="0" applyFont="1" applyAlignment="1" applyProtection="1">
      <alignment horizontal="center" vertical="center" shrinkToFit="1"/>
      <protection hidden="1"/>
    </xf>
    <xf numFmtId="0" fontId="5" fillId="0" borderId="0" xfId="0" applyFont="1" applyAlignment="1" applyProtection="1">
      <alignment horizontal="justify" vertical="center" shrinkToFit="1"/>
      <protection hidden="1"/>
    </xf>
    <xf numFmtId="0" fontId="5" fillId="0" borderId="0" xfId="0" applyFont="1" applyAlignment="1" applyProtection="1">
      <alignment vertical="center" shrinkToFit="1"/>
      <protection hidden="1"/>
    </xf>
    <xf numFmtId="0" fontId="4" fillId="0" borderId="1" xfId="0" applyFont="1" applyBorder="1" applyAlignment="1" applyProtection="1">
      <alignment vertical="center" shrinkToFit="1"/>
      <protection locked="0"/>
    </xf>
    <xf numFmtId="176" fontId="3" fillId="0" borderId="0" xfId="1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 shrinkToFit="1"/>
      <protection hidden="1"/>
    </xf>
    <xf numFmtId="49" fontId="6" fillId="0" borderId="1" xfId="1" applyNumberFormat="1" applyFont="1" applyBorder="1" applyAlignment="1" applyProtection="1">
      <alignment horizontal="center" vertical="center" shrinkToFit="1"/>
      <protection hidden="1"/>
    </xf>
    <xf numFmtId="49" fontId="5" fillId="0" borderId="1" xfId="1" applyNumberFormat="1" applyFont="1" applyBorder="1" applyAlignment="1" applyProtection="1">
      <alignment horizontal="center" vertical="center" shrinkToFit="1"/>
      <protection hidden="1"/>
    </xf>
    <xf numFmtId="49" fontId="8" fillId="0" borderId="0" xfId="1" applyNumberFormat="1" applyFont="1" applyAlignment="1" applyProtection="1">
      <alignment horizontal="center" vertical="center" shrinkToFit="1"/>
      <protection hidden="1"/>
    </xf>
    <xf numFmtId="0" fontId="9" fillId="0" borderId="0" xfId="0" applyFont="1" applyAlignment="1" applyProtection="1">
      <alignment vertical="center" shrinkToFit="1"/>
      <protection hidden="1"/>
    </xf>
    <xf numFmtId="0" fontId="4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 shrinkToFit="1"/>
      <protection hidden="1"/>
    </xf>
    <xf numFmtId="0" fontId="11" fillId="0" borderId="0" xfId="0" applyFont="1" applyAlignment="1" applyProtection="1">
      <alignment vertical="center" shrinkToFit="1"/>
      <protection hidden="1"/>
    </xf>
    <xf numFmtId="49" fontId="12" fillId="0" borderId="0" xfId="1" applyNumberFormat="1" applyFont="1" applyAlignment="1" applyProtection="1">
      <alignment vertical="center" shrinkToFit="1"/>
      <protection hidden="1"/>
    </xf>
    <xf numFmtId="49" fontId="12" fillId="0" borderId="4" xfId="1" applyNumberFormat="1" applyFont="1" applyBorder="1" applyAlignment="1" applyProtection="1">
      <alignment vertical="center" shrinkToFit="1"/>
      <protection hidden="1"/>
    </xf>
    <xf numFmtId="49" fontId="12" fillId="0" borderId="5" xfId="1" applyNumberFormat="1" applyFont="1" applyBorder="1" applyAlignment="1" applyProtection="1">
      <alignment vertical="center" shrinkToFit="1"/>
      <protection hidden="1"/>
    </xf>
    <xf numFmtId="49" fontId="12" fillId="0" borderId="6" xfId="1" applyNumberFormat="1" applyFont="1" applyBorder="1" applyAlignment="1" applyProtection="1">
      <alignment vertical="center" shrinkToFit="1"/>
      <protection hidden="1"/>
    </xf>
    <xf numFmtId="49" fontId="16" fillId="0" borderId="1" xfId="1" applyNumberFormat="1" applyFont="1" applyBorder="1" applyAlignment="1" applyProtection="1">
      <alignment horizontal="center" vertical="center" shrinkToFit="1"/>
      <protection hidden="1"/>
    </xf>
    <xf numFmtId="0" fontId="16" fillId="0" borderId="1" xfId="1" applyFont="1" applyBorder="1" applyAlignment="1" applyProtection="1">
      <alignment horizontal="center" vertical="center" shrinkToFit="1"/>
      <protection hidden="1"/>
    </xf>
    <xf numFmtId="0" fontId="12" fillId="0" borderId="6" xfId="1" applyFont="1" applyBorder="1" applyAlignment="1" applyProtection="1">
      <alignment horizontal="center" vertical="center" shrinkToFit="1"/>
      <protection hidden="1"/>
    </xf>
    <xf numFmtId="176" fontId="12" fillId="0" borderId="0" xfId="1" applyNumberFormat="1" applyFont="1" applyAlignment="1" applyProtection="1">
      <alignment horizontal="center" vertical="center" shrinkToFit="1"/>
      <protection hidden="1"/>
    </xf>
    <xf numFmtId="49" fontId="12" fillId="0" borderId="4" xfId="1" applyNumberFormat="1" applyFont="1" applyBorder="1" applyAlignment="1" applyProtection="1">
      <alignment horizontal="center" vertical="center" shrinkToFit="1"/>
      <protection hidden="1"/>
    </xf>
    <xf numFmtId="49" fontId="12" fillId="0" borderId="5" xfId="1" applyNumberFormat="1" applyFont="1" applyBorder="1" applyAlignment="1" applyProtection="1">
      <alignment horizontal="center" vertical="center" shrinkToFit="1"/>
      <protection hidden="1"/>
    </xf>
    <xf numFmtId="49" fontId="12" fillId="0" borderId="1" xfId="1" applyNumberFormat="1" applyFont="1" applyBorder="1" applyAlignment="1" applyProtection="1">
      <alignment horizontal="center" vertical="center" shrinkToFit="1"/>
      <protection hidden="1"/>
    </xf>
    <xf numFmtId="49" fontId="12" fillId="0" borderId="1" xfId="1" applyNumberFormat="1" applyFont="1" applyBorder="1" applyAlignment="1" applyProtection="1">
      <alignment vertical="center" shrinkToFit="1"/>
      <protection hidden="1"/>
    </xf>
    <xf numFmtId="49" fontId="22" fillId="0" borderId="6" xfId="1" applyNumberFormat="1" applyFont="1" applyBorder="1" applyAlignment="1" applyProtection="1">
      <alignment horizontal="center" vertical="center" textRotation="255" shrinkToFit="1"/>
      <protection hidden="1"/>
    </xf>
    <xf numFmtId="49" fontId="16" fillId="0" borderId="4" xfId="1" applyNumberFormat="1" applyFont="1" applyBorder="1" applyAlignment="1" applyProtection="1">
      <alignment horizontal="center" vertical="center" shrinkToFit="1"/>
      <protection hidden="1"/>
    </xf>
    <xf numFmtId="49" fontId="12" fillId="0" borderId="8" xfId="1" applyNumberFormat="1" applyFont="1" applyBorder="1" applyAlignment="1" applyProtection="1">
      <alignment vertical="center" shrinkToFit="1"/>
      <protection hidden="1"/>
    </xf>
    <xf numFmtId="0" fontId="12" fillId="0" borderId="0" xfId="1" applyFont="1" applyAlignment="1" applyProtection="1">
      <alignment vertical="center" shrinkToFit="1"/>
      <protection hidden="1"/>
    </xf>
    <xf numFmtId="0" fontId="19" fillId="0" borderId="0" xfId="1" applyFont="1" applyAlignment="1" applyProtection="1">
      <alignment vertical="center" shrinkToFit="1"/>
      <protection hidden="1"/>
    </xf>
    <xf numFmtId="49" fontId="12" fillId="0" borderId="0" xfId="3" applyNumberFormat="1" applyFont="1">
      <alignment vertical="center"/>
    </xf>
    <xf numFmtId="176" fontId="12" fillId="0" borderId="0" xfId="3" applyNumberFormat="1" applyFont="1" applyAlignment="1">
      <alignment horizontal="center" vertical="center"/>
    </xf>
    <xf numFmtId="0" fontId="26" fillId="0" borderId="0" xfId="1" applyFont="1" applyProtection="1">
      <alignment vertical="center"/>
      <protection hidden="1"/>
    </xf>
    <xf numFmtId="0" fontId="16" fillId="0" borderId="0" xfId="1" applyFont="1" applyAlignment="1" applyProtection="1">
      <alignment vertical="center" shrinkToFit="1"/>
      <protection hidden="1"/>
    </xf>
    <xf numFmtId="49" fontId="16" fillId="0" borderId="0" xfId="3" applyNumberFormat="1" applyFont="1" applyAlignment="1">
      <alignment horizontal="left" vertical="center"/>
    </xf>
    <xf numFmtId="49" fontId="16" fillId="0" borderId="0" xfId="3" applyNumberFormat="1" applyFont="1">
      <alignment vertical="center"/>
    </xf>
    <xf numFmtId="49" fontId="16" fillId="0" borderId="0" xfId="1" applyNumberFormat="1" applyFont="1" applyAlignment="1" applyProtection="1">
      <alignment horizontal="left" vertical="center"/>
      <protection hidden="1"/>
    </xf>
    <xf numFmtId="0" fontId="16" fillId="0" borderId="0" xfId="1" applyFont="1" applyAlignment="1" applyProtection="1">
      <alignment horizontal="left" vertical="center"/>
      <protection hidden="1"/>
    </xf>
    <xf numFmtId="49" fontId="12" fillId="0" borderId="0" xfId="1" applyNumberFormat="1" applyFont="1" applyAlignment="1" applyProtection="1">
      <alignment horizontal="left" vertical="center"/>
      <protection hidden="1"/>
    </xf>
    <xf numFmtId="0" fontId="24" fillId="0" borderId="0" xfId="1" applyFont="1" applyAlignment="1" applyProtection="1">
      <alignment horizontal="left" vertical="center"/>
      <protection hidden="1"/>
    </xf>
    <xf numFmtId="49" fontId="16" fillId="0" borderId="0" xfId="1" applyNumberFormat="1" applyFont="1" applyProtection="1">
      <alignment vertical="center"/>
      <protection hidden="1"/>
    </xf>
    <xf numFmtId="49" fontId="27" fillId="0" borderId="0" xfId="1" applyNumberFormat="1" applyFont="1" applyAlignment="1" applyProtection="1">
      <alignment vertical="center" shrinkToFit="1"/>
      <protection hidden="1"/>
    </xf>
    <xf numFmtId="176" fontId="28" fillId="0" borderId="0" xfId="1" applyNumberFormat="1" applyFont="1" applyAlignment="1" applyProtection="1">
      <alignment horizontal="center" vertical="center"/>
      <protection hidden="1"/>
    </xf>
    <xf numFmtId="49" fontId="27" fillId="0" borderId="0" xfId="3" applyNumberFormat="1" applyFont="1">
      <alignment vertical="center"/>
    </xf>
    <xf numFmtId="49" fontId="29" fillId="0" borderId="0" xfId="1" applyNumberFormat="1" applyFont="1" applyAlignment="1" applyProtection="1">
      <alignment vertical="center" shrinkToFit="1"/>
      <protection hidden="1"/>
    </xf>
    <xf numFmtId="176" fontId="30" fillId="0" borderId="0" xfId="1" applyNumberFormat="1" applyFont="1" applyAlignment="1" applyProtection="1">
      <alignment horizontal="center" vertical="center"/>
      <protection hidden="1"/>
    </xf>
    <xf numFmtId="49" fontId="29" fillId="0" borderId="0" xfId="3" applyNumberFormat="1" applyFont="1">
      <alignment vertical="center"/>
    </xf>
    <xf numFmtId="0" fontId="4" fillId="0" borderId="18" xfId="0" applyFont="1" applyBorder="1" applyAlignment="1" applyProtection="1">
      <alignment vertical="center" shrinkToFit="1"/>
      <protection hidden="1"/>
    </xf>
    <xf numFmtId="0" fontId="4" fillId="0" borderId="18" xfId="0" applyFont="1" applyBorder="1" applyAlignment="1" applyProtection="1">
      <alignment horizontal="center" vertical="center" shrinkToFit="1"/>
      <protection hidden="1"/>
    </xf>
    <xf numFmtId="0" fontId="4" fillId="0" borderId="21" xfId="0" applyFont="1" applyBorder="1" applyAlignment="1" applyProtection="1">
      <alignment vertical="center" shrinkToFit="1"/>
      <protection hidden="1"/>
    </xf>
    <xf numFmtId="0" fontId="4" fillId="0" borderId="21" xfId="0" applyFont="1" applyBorder="1" applyAlignment="1" applyProtection="1">
      <alignment vertical="center" shrinkToFit="1"/>
      <protection locked="0"/>
    </xf>
    <xf numFmtId="0" fontId="5" fillId="0" borderId="21" xfId="0" applyFont="1" applyBorder="1" applyAlignment="1" applyProtection="1">
      <alignment horizontal="left" vertical="center" shrinkToFit="1"/>
      <protection hidden="1"/>
    </xf>
    <xf numFmtId="0" fontId="4" fillId="0" borderId="21" xfId="0" applyFont="1" applyBorder="1" applyAlignment="1" applyProtection="1">
      <alignment horizontal="center" vertical="center" shrinkToFit="1"/>
      <protection hidden="1"/>
    </xf>
    <xf numFmtId="0" fontId="5" fillId="0" borderId="22" xfId="0" applyFont="1" applyBorder="1" applyAlignment="1" applyProtection="1">
      <alignment horizontal="center" vertical="center" shrinkToFit="1"/>
      <protection hidden="1"/>
    </xf>
    <xf numFmtId="0" fontId="5" fillId="0" borderId="21" xfId="0" applyFont="1" applyBorder="1" applyAlignment="1" applyProtection="1">
      <alignment horizontal="justify" vertical="center" shrinkToFit="1"/>
      <protection hidden="1"/>
    </xf>
    <xf numFmtId="0" fontId="4" fillId="0" borderId="20" xfId="0" applyFont="1" applyBorder="1" applyAlignment="1" applyProtection="1">
      <alignment horizontal="center" vertical="center" shrinkToFit="1"/>
      <protection hidden="1"/>
    </xf>
    <xf numFmtId="0" fontId="4" fillId="0" borderId="23" xfId="0" applyFont="1" applyBorder="1" applyAlignment="1" applyProtection="1">
      <alignment horizontal="center" vertical="center" shrinkToFit="1"/>
      <protection hidden="1"/>
    </xf>
    <xf numFmtId="0" fontId="4" fillId="0" borderId="24" xfId="0" applyFont="1" applyBorder="1" applyAlignment="1" applyProtection="1">
      <alignment vertical="center" shrinkToFit="1"/>
      <protection hidden="1"/>
    </xf>
    <xf numFmtId="0" fontId="4" fillId="0" borderId="24" xfId="0" applyFont="1" applyBorder="1" applyAlignment="1" applyProtection="1">
      <alignment vertical="center" shrinkToFit="1"/>
      <protection locked="0"/>
    </xf>
    <xf numFmtId="0" fontId="5" fillId="0" borderId="24" xfId="0" applyFont="1" applyBorder="1" applyAlignment="1" applyProtection="1">
      <alignment horizontal="left" vertical="center" shrinkToFit="1"/>
      <protection hidden="1"/>
    </xf>
    <xf numFmtId="0" fontId="4" fillId="0" borderId="24" xfId="0" applyFont="1" applyBorder="1" applyAlignment="1" applyProtection="1">
      <alignment horizontal="center" vertical="center" shrinkToFit="1"/>
      <protection hidden="1"/>
    </xf>
    <xf numFmtId="0" fontId="5" fillId="0" borderId="25" xfId="0" applyFont="1" applyBorder="1" applyAlignment="1" applyProtection="1">
      <alignment horizontal="center" vertical="center" shrinkToFit="1"/>
      <protection hidden="1"/>
    </xf>
    <xf numFmtId="0" fontId="4" fillId="0" borderId="26" xfId="0" applyFont="1" applyBorder="1" applyAlignment="1" applyProtection="1">
      <alignment horizontal="center" vertical="center" shrinkToFit="1"/>
      <protection hidden="1"/>
    </xf>
    <xf numFmtId="0" fontId="4" fillId="0" borderId="27" xfId="0" applyFont="1" applyBorder="1" applyAlignment="1" applyProtection="1">
      <alignment vertical="center" shrinkToFit="1"/>
      <protection hidden="1"/>
    </xf>
    <xf numFmtId="0" fontId="4" fillId="0" borderId="27" xfId="0" applyFont="1" applyBorder="1" applyAlignment="1" applyProtection="1">
      <alignment vertical="center" shrinkToFit="1"/>
      <protection locked="0"/>
    </xf>
    <xf numFmtId="0" fontId="5" fillId="0" borderId="27" xfId="0" applyFont="1" applyBorder="1" applyAlignment="1" applyProtection="1">
      <alignment horizontal="justify" vertical="center" shrinkToFit="1"/>
      <protection hidden="1"/>
    </xf>
    <xf numFmtId="0" fontId="4" fillId="0" borderId="27" xfId="0" applyFont="1" applyBorder="1" applyAlignment="1" applyProtection="1">
      <alignment horizontal="center" vertical="center" shrinkToFit="1"/>
      <protection hidden="1"/>
    </xf>
    <xf numFmtId="0" fontId="5" fillId="0" borderId="28" xfId="0" applyFont="1" applyBorder="1" applyAlignment="1" applyProtection="1">
      <alignment horizontal="center" vertical="center" shrinkToFit="1"/>
      <protection hidden="1"/>
    </xf>
    <xf numFmtId="0" fontId="5" fillId="0" borderId="24" xfId="0" applyFont="1" applyBorder="1" applyAlignment="1" applyProtection="1">
      <alignment horizontal="justify" vertical="center" shrinkToFit="1"/>
      <protection hidden="1"/>
    </xf>
    <xf numFmtId="0" fontId="5" fillId="0" borderId="27" xfId="0" applyFont="1" applyBorder="1" applyAlignment="1" applyProtection="1">
      <alignment horizontal="left" vertical="center" shrinkToFit="1"/>
      <protection hidden="1"/>
    </xf>
    <xf numFmtId="0" fontId="4" fillId="0" borderId="29" xfId="0" applyFont="1" applyBorder="1" applyAlignment="1" applyProtection="1">
      <alignment vertical="center" shrinkToFit="1"/>
      <protection hidden="1"/>
    </xf>
    <xf numFmtId="0" fontId="4" fillId="0" borderId="30" xfId="0" applyFont="1" applyBorder="1" applyAlignment="1" applyProtection="1">
      <alignment vertical="center" shrinkToFit="1"/>
      <protection hidden="1"/>
    </xf>
    <xf numFmtId="0" fontId="4" fillId="0" borderId="30" xfId="0" applyFont="1" applyBorder="1" applyAlignment="1" applyProtection="1">
      <alignment horizontal="center" vertical="center" shrinkToFit="1"/>
      <protection hidden="1"/>
    </xf>
    <xf numFmtId="0" fontId="4" fillId="0" borderId="31" xfId="0" applyFont="1" applyBorder="1" applyAlignment="1" applyProtection="1">
      <alignment vertical="center" shrinkToFit="1"/>
      <protection hidden="1"/>
    </xf>
    <xf numFmtId="0" fontId="4" fillId="0" borderId="17" xfId="0" applyFont="1" applyBorder="1" applyAlignment="1" applyProtection="1">
      <alignment horizontal="center" vertical="center" shrinkToFit="1"/>
      <protection hidden="1"/>
    </xf>
    <xf numFmtId="0" fontId="4" fillId="0" borderId="18" xfId="0" applyFont="1" applyBorder="1" applyAlignment="1" applyProtection="1">
      <alignment vertical="center" shrinkToFit="1"/>
      <protection locked="0"/>
    </xf>
    <xf numFmtId="0" fontId="5" fillId="0" borderId="18" xfId="0" applyFont="1" applyBorder="1" applyAlignment="1" applyProtection="1">
      <alignment horizontal="justify" vertical="center" shrinkToFit="1"/>
      <protection hidden="1"/>
    </xf>
    <xf numFmtId="0" fontId="5" fillId="0" borderId="19" xfId="0" applyFont="1" applyBorder="1" applyAlignment="1" applyProtection="1">
      <alignment horizontal="center" vertical="center" shrinkToFit="1"/>
      <protection hidden="1"/>
    </xf>
    <xf numFmtId="0" fontId="4" fillId="0" borderId="20" xfId="0" applyFont="1" applyBorder="1" applyAlignment="1" applyProtection="1">
      <alignment vertical="center" shrinkToFit="1"/>
      <protection hidden="1"/>
    </xf>
    <xf numFmtId="0" fontId="4" fillId="0" borderId="22" xfId="0" applyFont="1" applyBorder="1" applyAlignment="1" applyProtection="1">
      <alignment vertical="center" shrinkToFit="1"/>
      <protection hidden="1"/>
    </xf>
    <xf numFmtId="0" fontId="5" fillId="0" borderId="35" xfId="0" applyFont="1" applyBorder="1" applyAlignment="1" applyProtection="1">
      <alignment horizontal="center" vertical="center" shrinkToFit="1"/>
      <protection hidden="1"/>
    </xf>
    <xf numFmtId="0" fontId="5" fillId="0" borderId="36" xfId="0" applyFont="1" applyBorder="1" applyAlignment="1" applyProtection="1">
      <alignment horizontal="center" vertical="center" shrinkToFit="1"/>
      <protection hidden="1"/>
    </xf>
    <xf numFmtId="0" fontId="5" fillId="0" borderId="37" xfId="0" applyFont="1" applyBorder="1" applyAlignment="1" applyProtection="1">
      <alignment horizontal="center" vertical="center" shrinkToFit="1"/>
      <protection hidden="1"/>
    </xf>
    <xf numFmtId="0" fontId="5" fillId="0" borderId="38" xfId="0" applyFont="1" applyBorder="1" applyAlignment="1" applyProtection="1">
      <alignment horizontal="center" vertical="center" shrinkToFit="1"/>
      <protection hidden="1"/>
    </xf>
    <xf numFmtId="0" fontId="4" fillId="0" borderId="39" xfId="0" applyFont="1" applyBorder="1" applyAlignment="1" applyProtection="1">
      <alignment horizontal="center" vertical="center" shrinkToFit="1"/>
      <protection hidden="1"/>
    </xf>
    <xf numFmtId="0" fontId="4" fillId="0" borderId="40" xfId="0" applyFont="1" applyBorder="1" applyAlignment="1" applyProtection="1">
      <alignment horizontal="center" vertical="center" shrinkToFit="1"/>
      <protection hidden="1"/>
    </xf>
    <xf numFmtId="0" fontId="4" fillId="0" borderId="41" xfId="0" applyFont="1" applyBorder="1" applyAlignment="1" applyProtection="1">
      <alignment horizontal="center" vertical="center" shrinkToFit="1"/>
      <protection hidden="1"/>
    </xf>
    <xf numFmtId="0" fontId="4" fillId="0" borderId="42" xfId="0" applyFont="1" applyBorder="1" applyAlignment="1" applyProtection="1">
      <alignment horizontal="center" vertical="center" shrinkToFit="1"/>
      <protection hidden="1"/>
    </xf>
    <xf numFmtId="0" fontId="4" fillId="0" borderId="7" xfId="0" applyFont="1" applyBorder="1" applyAlignment="1" applyProtection="1">
      <alignment vertical="center" shrinkToFit="1"/>
      <protection hidden="1"/>
    </xf>
    <xf numFmtId="0" fontId="4" fillId="0" borderId="44" xfId="0" applyFont="1" applyBorder="1" applyAlignment="1" applyProtection="1">
      <alignment vertical="center" shrinkToFit="1"/>
      <protection hidden="1"/>
    </xf>
    <xf numFmtId="0" fontId="4" fillId="0" borderId="44" xfId="0" applyFont="1" applyBorder="1" applyAlignment="1" applyProtection="1">
      <alignment vertical="center" shrinkToFit="1"/>
      <protection locked="0"/>
    </xf>
    <xf numFmtId="0" fontId="5" fillId="0" borderId="44" xfId="0" applyFont="1" applyBorder="1" applyAlignment="1" applyProtection="1">
      <alignment horizontal="justify" vertical="center" shrinkToFit="1"/>
      <protection hidden="1"/>
    </xf>
    <xf numFmtId="0" fontId="4" fillId="0" borderId="44" xfId="0" applyFont="1" applyBorder="1" applyAlignment="1" applyProtection="1">
      <alignment horizontal="center" vertical="center" shrinkToFit="1"/>
      <protection hidden="1"/>
    </xf>
    <xf numFmtId="0" fontId="5" fillId="0" borderId="45" xfId="0" applyFont="1" applyBorder="1" applyAlignment="1" applyProtection="1">
      <alignment horizontal="center" vertical="center" shrinkToFit="1"/>
      <protection hidden="1"/>
    </xf>
    <xf numFmtId="0" fontId="5" fillId="0" borderId="44" xfId="0" applyFont="1" applyBorder="1" applyAlignment="1" applyProtection="1">
      <alignment horizontal="left" vertical="center" shrinkToFit="1"/>
      <protection hidden="1"/>
    </xf>
    <xf numFmtId="0" fontId="5" fillId="0" borderId="24" xfId="0" applyFont="1" applyBorder="1" applyAlignment="1" applyProtection="1">
      <alignment vertical="center" shrinkToFit="1"/>
      <protection hidden="1"/>
    </xf>
    <xf numFmtId="0" fontId="5" fillId="0" borderId="18" xfId="0" applyFont="1" applyBorder="1" applyAlignment="1" applyProtection="1">
      <alignment horizontal="left" vertical="center" shrinkToFit="1"/>
      <protection hidden="1"/>
    </xf>
    <xf numFmtId="176" fontId="29" fillId="0" borderId="0" xfId="1" applyNumberFormat="1" applyFont="1" applyAlignment="1" applyProtection="1">
      <alignment horizontal="center" vertical="center" shrinkToFit="1"/>
      <protection hidden="1"/>
    </xf>
    <xf numFmtId="176" fontId="29" fillId="0" borderId="0" xfId="3" applyNumberFormat="1" applyFont="1" applyAlignment="1">
      <alignment horizontal="center" vertical="center"/>
    </xf>
    <xf numFmtId="0" fontId="9" fillId="0" borderId="0" xfId="0" applyFont="1" applyAlignment="1" applyProtection="1">
      <alignment horizontal="center"/>
      <protection hidden="1"/>
    </xf>
    <xf numFmtId="0" fontId="4" fillId="0" borderId="4" xfId="0" applyFont="1" applyBorder="1" applyProtection="1">
      <protection hidden="1"/>
    </xf>
    <xf numFmtId="0" fontId="4" fillId="0" borderId="6" xfId="0" applyFont="1" applyBorder="1" applyProtection="1">
      <protection hidden="1"/>
    </xf>
    <xf numFmtId="177" fontId="4" fillId="0" borderId="20" xfId="0" applyNumberFormat="1" applyFont="1" applyBorder="1" applyAlignment="1" applyProtection="1">
      <alignment horizontal="centerContinuous" vertical="center"/>
      <protection hidden="1"/>
    </xf>
    <xf numFmtId="178" fontId="4" fillId="0" borderId="21" xfId="0" applyNumberFormat="1" applyFont="1" applyBorder="1" applyAlignment="1" applyProtection="1">
      <alignment horizontal="center"/>
      <protection hidden="1"/>
    </xf>
    <xf numFmtId="177" fontId="4" fillId="0" borderId="26" xfId="0" applyNumberFormat="1" applyFont="1" applyBorder="1" applyAlignment="1" applyProtection="1">
      <alignment horizontal="centerContinuous" vertical="center"/>
      <protection hidden="1"/>
    </xf>
    <xf numFmtId="178" fontId="4" fillId="0" borderId="27" xfId="0" applyNumberFormat="1" applyFont="1" applyBorder="1" applyAlignment="1" applyProtection="1">
      <alignment horizontal="center"/>
      <protection hidden="1"/>
    </xf>
    <xf numFmtId="0" fontId="4" fillId="0" borderId="30" xfId="0" applyFont="1" applyBorder="1" applyAlignment="1" applyProtection="1">
      <alignment horizontal="center"/>
      <protection hidden="1"/>
    </xf>
    <xf numFmtId="0" fontId="4" fillId="0" borderId="46" xfId="0" applyFont="1" applyBorder="1" applyAlignment="1" applyProtection="1">
      <alignment horizontal="center"/>
      <protection hidden="1"/>
    </xf>
    <xf numFmtId="178" fontId="4" fillId="0" borderId="39" xfId="0" applyNumberFormat="1" applyFont="1" applyBorder="1" applyAlignment="1" applyProtection="1">
      <alignment horizontal="center"/>
      <protection hidden="1"/>
    </xf>
    <xf numFmtId="178" fontId="4" fillId="0" borderId="40" xfId="0" applyNumberFormat="1" applyFont="1" applyBorder="1" applyAlignment="1" applyProtection="1">
      <alignment horizontal="center"/>
      <protection hidden="1"/>
    </xf>
    <xf numFmtId="0" fontId="4" fillId="0" borderId="28" xfId="0" applyFont="1" applyBorder="1" applyAlignment="1" applyProtection="1">
      <alignment horizontal="centerContinuous" vertical="center"/>
      <protection hidden="1"/>
    </xf>
    <xf numFmtId="0" fontId="4" fillId="0" borderId="22" xfId="0" applyFont="1" applyBorder="1" applyAlignment="1" applyProtection="1">
      <alignment horizontal="centerContinuous" vertical="center"/>
      <protection hidden="1"/>
    </xf>
    <xf numFmtId="177" fontId="4" fillId="2" borderId="23" xfId="0" applyNumberFormat="1" applyFont="1" applyFill="1" applyBorder="1" applyAlignment="1" applyProtection="1">
      <alignment horizontal="centerContinuous" vertical="center"/>
      <protection hidden="1"/>
    </xf>
    <xf numFmtId="0" fontId="4" fillId="2" borderId="25" xfId="0" applyFont="1" applyFill="1" applyBorder="1" applyAlignment="1" applyProtection="1">
      <alignment horizontal="centerContinuous" vertical="center"/>
      <protection hidden="1"/>
    </xf>
    <xf numFmtId="178" fontId="4" fillId="2" borderId="41" xfId="0" applyNumberFormat="1" applyFont="1" applyFill="1" applyBorder="1" applyAlignment="1" applyProtection="1">
      <alignment horizontal="center"/>
      <protection hidden="1"/>
    </xf>
    <xf numFmtId="178" fontId="4" fillId="2" borderId="24" xfId="0" applyNumberFormat="1" applyFont="1" applyFill="1" applyBorder="1" applyAlignment="1" applyProtection="1">
      <alignment horizontal="center"/>
      <protection hidden="1"/>
    </xf>
    <xf numFmtId="178" fontId="4" fillId="2" borderId="25" xfId="0" applyNumberFormat="1" applyFont="1" applyFill="1" applyBorder="1" applyAlignment="1" applyProtection="1">
      <alignment horizontal="center"/>
      <protection hidden="1"/>
    </xf>
    <xf numFmtId="0" fontId="4" fillId="2" borderId="31" xfId="0" applyFont="1" applyFill="1" applyBorder="1" applyAlignment="1" applyProtection="1">
      <alignment horizontal="center"/>
      <protection hidden="1"/>
    </xf>
    <xf numFmtId="178" fontId="4" fillId="2" borderId="28" xfId="0" applyNumberFormat="1" applyFont="1" applyFill="1" applyBorder="1" applyAlignment="1" applyProtection="1">
      <alignment horizontal="center"/>
      <protection hidden="1"/>
    </xf>
    <xf numFmtId="178" fontId="4" fillId="2" borderId="22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1" xfId="0" applyFont="1" applyBorder="1" applyAlignment="1" applyProtection="1">
      <alignment horizontal="right" vertical="center" shrinkToFit="1"/>
      <protection hidden="1"/>
    </xf>
    <xf numFmtId="0" fontId="4" fillId="0" borderId="24" xfId="0" applyFont="1" applyBorder="1" applyAlignment="1" applyProtection="1">
      <alignment horizontal="right" vertical="center" shrinkToFit="1"/>
      <protection hidden="1"/>
    </xf>
    <xf numFmtId="0" fontId="4" fillId="0" borderId="27" xfId="0" applyFont="1" applyBorder="1" applyAlignment="1" applyProtection="1">
      <alignment horizontal="right" vertical="center" shrinkToFit="1"/>
      <protection hidden="1"/>
    </xf>
    <xf numFmtId="0" fontId="4" fillId="0" borderId="18" xfId="0" applyFont="1" applyBorder="1" applyAlignment="1" applyProtection="1">
      <alignment horizontal="right" vertical="center" shrinkToFit="1"/>
      <protection hidden="1"/>
    </xf>
    <xf numFmtId="0" fontId="4" fillId="0" borderId="47" xfId="0" applyFont="1" applyBorder="1" applyAlignment="1" applyProtection="1">
      <alignment vertical="center" shrinkToFit="1"/>
      <protection hidden="1"/>
    </xf>
    <xf numFmtId="0" fontId="4" fillId="0" borderId="48" xfId="0" applyFont="1" applyBorder="1" applyAlignment="1" applyProtection="1">
      <alignment vertical="center" shrinkToFit="1"/>
      <protection hidden="1"/>
    </xf>
    <xf numFmtId="0" fontId="4" fillId="0" borderId="48" xfId="0" applyFont="1" applyBorder="1" applyAlignment="1" applyProtection="1">
      <alignment horizontal="center" vertical="center" shrinkToFit="1"/>
      <protection hidden="1"/>
    </xf>
    <xf numFmtId="0" fontId="4" fillId="0" borderId="49" xfId="0" applyFont="1" applyBorder="1" applyAlignment="1" applyProtection="1">
      <alignment vertical="center" shrinkToFit="1"/>
      <protection hidden="1"/>
    </xf>
    <xf numFmtId="0" fontId="4" fillId="0" borderId="17" xfId="0" applyFont="1" applyBorder="1" applyProtection="1">
      <protection hidden="1"/>
    </xf>
    <xf numFmtId="0" fontId="4" fillId="0" borderId="20" xfId="0" applyFont="1" applyBorder="1" applyProtection="1">
      <protection hidden="1"/>
    </xf>
    <xf numFmtId="0" fontId="4" fillId="0" borderId="21" xfId="0" applyFont="1" applyBorder="1" applyAlignment="1" applyProtection="1">
      <alignment horizontal="center"/>
      <protection locked="0"/>
    </xf>
    <xf numFmtId="0" fontId="5" fillId="0" borderId="22" xfId="0" applyFont="1" applyBorder="1" applyAlignment="1" applyProtection="1">
      <alignment horizontal="center" vertical="center" shrinkToFit="1"/>
      <protection locked="0"/>
    </xf>
    <xf numFmtId="0" fontId="4" fillId="0" borderId="21" xfId="0" applyFont="1" applyBorder="1" applyProtection="1">
      <protection locked="0"/>
    </xf>
    <xf numFmtId="0" fontId="5" fillId="0" borderId="21" xfId="0" applyFont="1" applyBorder="1" applyAlignment="1" applyProtection="1">
      <alignment vertical="center" shrinkToFit="1"/>
      <protection locked="0"/>
    </xf>
    <xf numFmtId="0" fontId="4" fillId="0" borderId="23" xfId="0" applyFont="1" applyBorder="1" applyProtection="1">
      <protection hidden="1"/>
    </xf>
    <xf numFmtId="0" fontId="4" fillId="0" borderId="24" xfId="0" applyFont="1" applyBorder="1" applyProtection="1">
      <protection locked="0"/>
    </xf>
    <xf numFmtId="0" fontId="5" fillId="0" borderId="24" xfId="0" applyFont="1" applyBorder="1" applyAlignment="1" applyProtection="1">
      <alignment vertical="center" shrinkToFit="1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5" fillId="0" borderId="25" xfId="0" applyFont="1" applyBorder="1" applyAlignment="1" applyProtection="1">
      <alignment horizontal="center" vertical="center" shrinkToFit="1"/>
      <protection locked="0"/>
    </xf>
    <xf numFmtId="0" fontId="4" fillId="0" borderId="29" xfId="0" applyFont="1" applyBorder="1" applyProtection="1">
      <protection hidden="1"/>
    </xf>
    <xf numFmtId="0" fontId="4" fillId="0" borderId="30" xfId="0" applyFont="1" applyBorder="1" applyProtection="1">
      <protection hidden="1"/>
    </xf>
    <xf numFmtId="0" fontId="4" fillId="0" borderId="31" xfId="0" applyFont="1" applyBorder="1" applyProtection="1">
      <protection hidden="1"/>
    </xf>
    <xf numFmtId="0" fontId="4" fillId="0" borderId="18" xfId="0" applyFont="1" applyBorder="1" applyAlignment="1" applyProtection="1">
      <alignment horizontal="left"/>
      <protection locked="0"/>
    </xf>
    <xf numFmtId="0" fontId="5" fillId="0" borderId="18" xfId="0" applyFont="1" applyBorder="1" applyAlignment="1" applyProtection="1">
      <alignment horizontal="left" vertical="center" shrinkToFit="1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 vertical="center" shrinkToFit="1"/>
      <protection locked="0"/>
    </xf>
    <xf numFmtId="0" fontId="4" fillId="0" borderId="18" xfId="0" applyFont="1" applyBorder="1" applyProtection="1">
      <protection locked="0"/>
    </xf>
    <xf numFmtId="0" fontId="5" fillId="0" borderId="18" xfId="0" applyFont="1" applyBorder="1" applyAlignment="1" applyProtection="1">
      <alignment vertical="center" shrinkToFit="1"/>
      <protection locked="0"/>
    </xf>
    <xf numFmtId="49" fontId="31" fillId="0" borderId="0" xfId="1" applyNumberFormat="1" applyFont="1" applyAlignment="1" applyProtection="1">
      <alignment horizontal="left" vertical="center"/>
      <protection hidden="1"/>
    </xf>
    <xf numFmtId="49" fontId="31" fillId="0" borderId="0" xfId="3" applyNumberFormat="1" applyFont="1" applyAlignment="1">
      <alignment horizontal="left" vertical="center"/>
    </xf>
    <xf numFmtId="0" fontId="4" fillId="0" borderId="4" xfId="0" applyFont="1" applyBorder="1" applyAlignment="1" applyProtection="1">
      <alignment horizontal="left" vertical="center" shrinkToFit="1"/>
      <protection hidden="1"/>
    </xf>
    <xf numFmtId="0" fontId="4" fillId="0" borderId="5" xfId="0" applyFont="1" applyBorder="1" applyAlignment="1" applyProtection="1">
      <alignment horizontal="left" vertical="center" shrinkToFit="1"/>
      <protection hidden="1"/>
    </xf>
    <xf numFmtId="0" fontId="4" fillId="0" borderId="6" xfId="0" applyFont="1" applyBorder="1" applyAlignment="1" applyProtection="1">
      <alignment horizontal="left" vertical="center" shrinkToFit="1"/>
      <protection hidden="1"/>
    </xf>
    <xf numFmtId="0" fontId="4" fillId="0" borderId="1" xfId="0" applyFont="1" applyBorder="1" applyAlignment="1" applyProtection="1">
      <alignment horizontal="left" vertical="center" shrinkToFit="1"/>
      <protection locked="0"/>
    </xf>
    <xf numFmtId="0" fontId="4" fillId="0" borderId="4" xfId="0" applyFont="1" applyBorder="1" applyAlignment="1" applyProtection="1">
      <alignment horizontal="center" vertical="center" shrinkToFit="1"/>
      <protection hidden="1"/>
    </xf>
    <xf numFmtId="0" fontId="4" fillId="0" borderId="5" xfId="0" applyFont="1" applyBorder="1" applyAlignment="1" applyProtection="1">
      <alignment horizontal="center" vertical="center" shrinkToFit="1"/>
      <protection hidden="1"/>
    </xf>
    <xf numFmtId="0" fontId="4" fillId="0" borderId="6" xfId="0" applyFont="1" applyBorder="1" applyAlignment="1" applyProtection="1">
      <alignment horizontal="center" vertical="center" shrinkToFit="1"/>
      <protection hidden="1"/>
    </xf>
    <xf numFmtId="49" fontId="16" fillId="0" borderId="10" xfId="1" applyNumberFormat="1" applyFont="1" applyBorder="1" applyAlignment="1" applyProtection="1">
      <alignment horizontal="distributed" vertical="center" shrinkToFit="1"/>
      <protection hidden="1"/>
    </xf>
    <xf numFmtId="0" fontId="19" fillId="0" borderId="10" xfId="1" applyFont="1" applyBorder="1" applyAlignment="1" applyProtection="1">
      <alignment vertical="center" shrinkToFit="1"/>
      <protection hidden="1"/>
    </xf>
    <xf numFmtId="49" fontId="16" fillId="0" borderId="0" xfId="1" applyNumberFormat="1" applyFont="1" applyAlignment="1" applyProtection="1">
      <alignment horizontal="center" vertical="center" shrinkToFit="1"/>
      <protection hidden="1"/>
    </xf>
    <xf numFmtId="0" fontId="16" fillId="0" borderId="0" xfId="1" applyFont="1" applyAlignment="1" applyProtection="1">
      <alignment horizontal="center" vertical="center" shrinkToFit="1"/>
      <protection hidden="1"/>
    </xf>
    <xf numFmtId="49" fontId="12" fillId="0" borderId="4" xfId="1" applyNumberFormat="1" applyFont="1" applyBorder="1" applyAlignment="1" applyProtection="1">
      <alignment vertical="center" shrinkToFit="1"/>
      <protection hidden="1"/>
    </xf>
    <xf numFmtId="0" fontId="19" fillId="0" borderId="5" xfId="1" applyFont="1" applyBorder="1" applyAlignment="1" applyProtection="1">
      <alignment vertical="center" shrinkToFit="1"/>
      <protection hidden="1"/>
    </xf>
    <xf numFmtId="0" fontId="19" fillId="0" borderId="6" xfId="1" applyFont="1" applyBorder="1" applyAlignment="1" applyProtection="1">
      <alignment vertical="center" shrinkToFit="1"/>
      <protection hidden="1"/>
    </xf>
    <xf numFmtId="49" fontId="16" fillId="0" borderId="4" xfId="1" applyNumberFormat="1" applyFont="1" applyBorder="1" applyAlignment="1" applyProtection="1">
      <alignment horizontal="center" vertical="center" shrinkToFit="1"/>
      <protection hidden="1"/>
    </xf>
    <xf numFmtId="49" fontId="16" fillId="0" borderId="5" xfId="1" applyNumberFormat="1" applyFont="1" applyBorder="1" applyAlignment="1" applyProtection="1">
      <alignment horizontal="center" vertical="center" shrinkToFit="1"/>
      <protection hidden="1"/>
    </xf>
    <xf numFmtId="49" fontId="16" fillId="0" borderId="4" xfId="1" applyNumberFormat="1" applyFont="1" applyBorder="1" applyAlignment="1" applyProtection="1">
      <alignment horizontal="distributed" vertical="center" shrinkToFit="1"/>
      <protection hidden="1"/>
    </xf>
    <xf numFmtId="0" fontId="16" fillId="0" borderId="5" xfId="1" applyFont="1" applyBorder="1" applyAlignment="1" applyProtection="1">
      <alignment horizontal="distributed" vertical="center" shrinkToFit="1"/>
      <protection hidden="1"/>
    </xf>
    <xf numFmtId="0" fontId="16" fillId="0" borderId="6" xfId="1" applyFont="1" applyBorder="1" applyAlignment="1" applyProtection="1">
      <alignment horizontal="distributed" vertical="center" shrinkToFit="1"/>
      <protection hidden="1"/>
    </xf>
    <xf numFmtId="49" fontId="12" fillId="0" borderId="5" xfId="1" applyNumberFormat="1" applyFont="1" applyBorder="1" applyAlignment="1" applyProtection="1">
      <alignment vertical="center" shrinkToFit="1"/>
      <protection hidden="1"/>
    </xf>
    <xf numFmtId="49" fontId="12" fillId="0" borderId="6" xfId="1" applyNumberFormat="1" applyFont="1" applyBorder="1" applyAlignment="1" applyProtection="1">
      <alignment vertical="center" shrinkToFit="1"/>
      <protection hidden="1"/>
    </xf>
    <xf numFmtId="0" fontId="23" fillId="0" borderId="4" xfId="1" applyFont="1" applyBorder="1" applyAlignment="1" applyProtection="1">
      <alignment horizontal="distributed" vertical="center" shrinkToFit="1"/>
      <protection hidden="1"/>
    </xf>
    <xf numFmtId="0" fontId="23" fillId="0" borderId="5" xfId="1" applyFont="1" applyBorder="1" applyAlignment="1" applyProtection="1">
      <alignment horizontal="distributed" vertical="center" shrinkToFit="1"/>
      <protection hidden="1"/>
    </xf>
    <xf numFmtId="0" fontId="23" fillId="0" borderId="6" xfId="1" applyFont="1" applyBorder="1" applyAlignment="1" applyProtection="1">
      <alignment horizontal="distributed" vertical="center" shrinkToFit="1"/>
      <protection hidden="1"/>
    </xf>
    <xf numFmtId="49" fontId="16" fillId="0" borderId="2" xfId="1" applyNumberFormat="1" applyFont="1" applyBorder="1" applyAlignment="1" applyProtection="1">
      <alignment vertical="center" textRotation="255" shrinkToFit="1"/>
      <protection hidden="1"/>
    </xf>
    <xf numFmtId="49" fontId="16" fillId="0" borderId="3" xfId="1" applyNumberFormat="1" applyFont="1" applyBorder="1" applyAlignment="1" applyProtection="1">
      <alignment vertical="center" textRotation="255" shrinkToFit="1"/>
      <protection hidden="1"/>
    </xf>
    <xf numFmtId="49" fontId="21" fillId="0" borderId="9" xfId="1" applyNumberFormat="1" applyFont="1" applyBorder="1" applyAlignment="1" applyProtection="1">
      <alignment horizontal="center" vertical="center" shrinkToFit="1"/>
      <protection hidden="1"/>
    </xf>
    <xf numFmtId="49" fontId="21" fillId="0" borderId="10" xfId="1" applyNumberFormat="1" applyFont="1" applyBorder="1" applyAlignment="1" applyProtection="1">
      <alignment horizontal="center" vertical="center" shrinkToFit="1"/>
      <protection hidden="1"/>
    </xf>
    <xf numFmtId="49" fontId="21" fillId="0" borderId="11" xfId="1" applyNumberFormat="1" applyFont="1" applyBorder="1" applyAlignment="1" applyProtection="1">
      <alignment horizontal="center" vertical="center" shrinkToFit="1"/>
      <protection hidden="1"/>
    </xf>
    <xf numFmtId="49" fontId="21" fillId="0" borderId="12" xfId="1" applyNumberFormat="1" applyFont="1" applyBorder="1" applyAlignment="1" applyProtection="1">
      <alignment horizontal="center" vertical="center" shrinkToFit="1"/>
      <protection hidden="1"/>
    </xf>
    <xf numFmtId="49" fontId="21" fillId="0" borderId="13" xfId="1" applyNumberFormat="1" applyFont="1" applyBorder="1" applyAlignment="1" applyProtection="1">
      <alignment horizontal="center" vertical="center" shrinkToFit="1"/>
      <protection hidden="1"/>
    </xf>
    <xf numFmtId="49" fontId="21" fillId="0" borderId="14" xfId="1" applyNumberFormat="1" applyFont="1" applyBorder="1" applyAlignment="1" applyProtection="1">
      <alignment horizontal="center" vertical="center" shrinkToFit="1"/>
      <protection hidden="1"/>
    </xf>
    <xf numFmtId="49" fontId="12" fillId="0" borderId="4" xfId="1" applyNumberFormat="1" applyFont="1" applyBorder="1" applyAlignment="1" applyProtection="1">
      <alignment horizontal="center" vertical="center" shrinkToFit="1"/>
      <protection hidden="1"/>
    </xf>
    <xf numFmtId="49" fontId="12" fillId="0" borderId="5" xfId="1" applyNumberFormat="1" applyFont="1" applyBorder="1" applyAlignment="1" applyProtection="1">
      <alignment horizontal="center" vertical="center" shrinkToFit="1"/>
      <protection hidden="1"/>
    </xf>
    <xf numFmtId="49" fontId="12" fillId="0" borderId="6" xfId="1" applyNumberFormat="1" applyFont="1" applyBorder="1" applyAlignment="1" applyProtection="1">
      <alignment horizontal="center" vertical="center" shrinkToFit="1"/>
      <protection hidden="1"/>
    </xf>
    <xf numFmtId="176" fontId="12" fillId="0" borderId="5" xfId="1" applyNumberFormat="1" applyFont="1" applyBorder="1" applyAlignment="1" applyProtection="1">
      <alignment horizontal="center" vertical="center" shrinkToFit="1"/>
      <protection hidden="1"/>
    </xf>
    <xf numFmtId="0" fontId="12" fillId="0" borderId="5" xfId="1" applyFont="1" applyBorder="1" applyAlignment="1" applyProtection="1">
      <alignment horizontal="center" vertical="center" shrinkToFit="1"/>
      <protection hidden="1"/>
    </xf>
    <xf numFmtId="49" fontId="16" fillId="0" borderId="5" xfId="1" applyNumberFormat="1" applyFont="1" applyBorder="1" applyAlignment="1" applyProtection="1">
      <alignment horizontal="distributed" vertical="center" shrinkToFit="1"/>
      <protection hidden="1"/>
    </xf>
    <xf numFmtId="0" fontId="16" fillId="0" borderId="4" xfId="1" applyFont="1" applyBorder="1" applyAlignment="1" applyProtection="1">
      <alignment horizontal="center" vertical="center" shrinkToFit="1"/>
      <protection hidden="1"/>
    </xf>
    <xf numFmtId="0" fontId="16" fillId="0" borderId="5" xfId="1" applyFont="1" applyBorder="1" applyAlignment="1" applyProtection="1">
      <alignment horizontal="center" vertical="center" shrinkToFit="1"/>
      <protection hidden="1"/>
    </xf>
    <xf numFmtId="0" fontId="16" fillId="0" borderId="6" xfId="1" applyFont="1" applyBorder="1" applyAlignment="1" applyProtection="1">
      <alignment horizontal="center" vertical="center" shrinkToFit="1"/>
      <protection hidden="1"/>
    </xf>
    <xf numFmtId="49" fontId="13" fillId="0" borderId="0" xfId="1" applyNumberFormat="1" applyFont="1" applyAlignment="1" applyProtection="1">
      <alignment horizontal="center" vertical="center" shrinkToFit="1"/>
      <protection hidden="1"/>
    </xf>
    <xf numFmtId="49" fontId="13" fillId="0" borderId="13" xfId="1" applyNumberFormat="1" applyFont="1" applyBorder="1" applyAlignment="1" applyProtection="1">
      <alignment horizontal="center" vertical="center" shrinkToFit="1"/>
      <protection hidden="1"/>
    </xf>
    <xf numFmtId="49" fontId="14" fillId="0" borderId="0" xfId="1" applyNumberFormat="1" applyFont="1" applyAlignment="1" applyProtection="1">
      <alignment horizontal="center" vertical="center" shrinkToFit="1"/>
      <protection hidden="1"/>
    </xf>
    <xf numFmtId="0" fontId="15" fillId="0" borderId="9" xfId="1" applyFont="1" applyBorder="1" applyAlignment="1" applyProtection="1">
      <alignment horizontal="center" vertical="center" shrinkToFit="1"/>
      <protection hidden="1"/>
    </xf>
    <xf numFmtId="0" fontId="15" fillId="0" borderId="10" xfId="1" applyFont="1" applyBorder="1" applyAlignment="1" applyProtection="1">
      <alignment horizontal="center" vertical="center" shrinkToFit="1"/>
      <protection hidden="1"/>
    </xf>
    <xf numFmtId="0" fontId="15" fillId="0" borderId="11" xfId="1" applyFont="1" applyBorder="1" applyAlignment="1" applyProtection="1">
      <alignment horizontal="center" vertical="center" shrinkToFit="1"/>
      <protection hidden="1"/>
    </xf>
    <xf numFmtId="0" fontId="15" fillId="0" borderId="12" xfId="1" applyFont="1" applyBorder="1" applyAlignment="1" applyProtection="1">
      <alignment horizontal="center" vertical="center" shrinkToFit="1"/>
      <protection hidden="1"/>
    </xf>
    <xf numFmtId="0" fontId="15" fillId="0" borderId="13" xfId="1" applyFont="1" applyBorder="1" applyAlignment="1" applyProtection="1">
      <alignment horizontal="center" vertical="center" shrinkToFit="1"/>
      <protection hidden="1"/>
    </xf>
    <xf numFmtId="0" fontId="15" fillId="0" borderId="14" xfId="1" applyFont="1" applyBorder="1" applyAlignment="1" applyProtection="1">
      <alignment horizontal="center" vertical="center" shrinkToFit="1"/>
      <protection hidden="1"/>
    </xf>
    <xf numFmtId="49" fontId="12" fillId="0" borderId="3" xfId="1" applyNumberFormat="1" applyFont="1" applyBorder="1" applyAlignment="1" applyProtection="1">
      <alignment vertical="center" shrinkToFit="1"/>
      <protection hidden="1"/>
    </xf>
    <xf numFmtId="0" fontId="19" fillId="0" borderId="1" xfId="1" applyFont="1" applyBorder="1" applyAlignment="1" applyProtection="1">
      <alignment vertical="center" shrinkToFit="1"/>
      <protection hidden="1"/>
    </xf>
    <xf numFmtId="0" fontId="19" fillId="0" borderId="2" xfId="1" applyFont="1" applyBorder="1" applyAlignment="1" applyProtection="1">
      <alignment vertical="center" shrinkToFit="1"/>
      <protection hidden="1"/>
    </xf>
    <xf numFmtId="49" fontId="12" fillId="0" borderId="1" xfId="1" applyNumberFormat="1" applyFont="1" applyBorder="1" applyAlignment="1" applyProtection="1">
      <alignment vertical="center" shrinkToFit="1"/>
      <protection hidden="1"/>
    </xf>
    <xf numFmtId="49" fontId="12" fillId="0" borderId="2" xfId="1" applyNumberFormat="1" applyFont="1" applyBorder="1" applyAlignment="1" applyProtection="1">
      <alignment vertical="center" shrinkToFit="1"/>
      <protection hidden="1"/>
    </xf>
    <xf numFmtId="0" fontId="17" fillId="0" borderId="1" xfId="1" applyFont="1" applyBorder="1" applyAlignment="1" applyProtection="1">
      <alignment horizontal="left" vertical="center" shrinkToFit="1"/>
      <protection hidden="1"/>
    </xf>
    <xf numFmtId="0" fontId="18" fillId="0" borderId="9" xfId="1" applyFont="1" applyBorder="1" applyAlignment="1" applyProtection="1">
      <alignment horizontal="center" vertical="center" shrinkToFit="1"/>
      <protection hidden="1"/>
    </xf>
    <xf numFmtId="0" fontId="18" fillId="0" borderId="10" xfId="1" applyFont="1" applyBorder="1" applyAlignment="1" applyProtection="1">
      <alignment horizontal="center" vertical="center" shrinkToFit="1"/>
      <protection hidden="1"/>
    </xf>
    <xf numFmtId="0" fontId="18" fillId="0" borderId="11" xfId="1" applyFont="1" applyBorder="1" applyAlignment="1" applyProtection="1">
      <alignment horizontal="center" vertical="center" shrinkToFit="1"/>
      <protection hidden="1"/>
    </xf>
    <xf numFmtId="0" fontId="18" fillId="0" borderId="15" xfId="1" applyFont="1" applyBorder="1" applyAlignment="1" applyProtection="1">
      <alignment horizontal="center" vertical="center" shrinkToFit="1"/>
      <protection hidden="1"/>
    </xf>
    <xf numFmtId="0" fontId="18" fillId="0" borderId="0" xfId="1" applyFont="1" applyAlignment="1" applyProtection="1">
      <alignment horizontal="center" vertical="center" shrinkToFit="1"/>
      <protection hidden="1"/>
    </xf>
    <xf numFmtId="0" fontId="18" fillId="0" borderId="16" xfId="1" applyFont="1" applyBorder="1" applyAlignment="1" applyProtection="1">
      <alignment horizontal="center" vertical="center" shrinkToFit="1"/>
      <protection hidden="1"/>
    </xf>
    <xf numFmtId="0" fontId="18" fillId="0" borderId="12" xfId="1" applyFont="1" applyBorder="1" applyAlignment="1" applyProtection="1">
      <alignment horizontal="center" vertical="center" shrinkToFit="1"/>
      <protection hidden="1"/>
    </xf>
    <xf numFmtId="0" fontId="18" fillId="0" borderId="13" xfId="1" applyFont="1" applyBorder="1" applyAlignment="1" applyProtection="1">
      <alignment horizontal="center" vertical="center" shrinkToFit="1"/>
      <protection hidden="1"/>
    </xf>
    <xf numFmtId="0" fontId="18" fillId="0" borderId="14" xfId="1" applyFont="1" applyBorder="1" applyAlignment="1" applyProtection="1">
      <alignment horizontal="center" vertical="center" shrinkToFit="1"/>
      <protection hidden="1"/>
    </xf>
    <xf numFmtId="49" fontId="20" fillId="0" borderId="9" xfId="1" applyNumberFormat="1" applyFont="1" applyBorder="1" applyAlignment="1" applyProtection="1">
      <alignment horizontal="center" vertical="center" shrinkToFit="1"/>
      <protection hidden="1"/>
    </xf>
    <xf numFmtId="49" fontId="20" fillId="0" borderId="15" xfId="1" applyNumberFormat="1" applyFont="1" applyBorder="1" applyAlignment="1" applyProtection="1">
      <alignment horizontal="center" vertical="center" shrinkToFit="1"/>
      <protection hidden="1"/>
    </xf>
    <xf numFmtId="49" fontId="20" fillId="0" borderId="12" xfId="1" applyNumberFormat="1" applyFont="1" applyBorder="1" applyAlignment="1" applyProtection="1">
      <alignment horizontal="center" vertical="center" shrinkToFit="1"/>
      <protection hidden="1"/>
    </xf>
    <xf numFmtId="49" fontId="12" fillId="0" borderId="9" xfId="1" applyNumberFormat="1" applyFont="1" applyBorder="1" applyAlignment="1" applyProtection="1">
      <alignment horizontal="center" vertical="center" shrinkToFit="1"/>
      <protection hidden="1"/>
    </xf>
    <xf numFmtId="49" fontId="12" fillId="0" borderId="10" xfId="1" applyNumberFormat="1" applyFont="1" applyBorder="1" applyAlignment="1" applyProtection="1">
      <alignment horizontal="center" vertical="center" shrinkToFit="1"/>
      <protection hidden="1"/>
    </xf>
    <xf numFmtId="49" fontId="12" fillId="0" borderId="11" xfId="1" applyNumberFormat="1" applyFont="1" applyBorder="1" applyAlignment="1" applyProtection="1">
      <alignment horizontal="center" vertical="center" shrinkToFit="1"/>
      <protection hidden="1"/>
    </xf>
    <xf numFmtId="49" fontId="12" fillId="0" borderId="12" xfId="1" applyNumberFormat="1" applyFont="1" applyBorder="1" applyAlignment="1" applyProtection="1">
      <alignment horizontal="center" vertical="center" shrinkToFit="1"/>
      <protection hidden="1"/>
    </xf>
    <xf numFmtId="49" fontId="12" fillId="0" borderId="13" xfId="1" applyNumberFormat="1" applyFont="1" applyBorder="1" applyAlignment="1" applyProtection="1">
      <alignment horizontal="center" vertical="center" shrinkToFit="1"/>
      <protection hidden="1"/>
    </xf>
    <xf numFmtId="49" fontId="12" fillId="0" borderId="14" xfId="1" applyNumberFormat="1" applyFont="1" applyBorder="1" applyAlignment="1" applyProtection="1">
      <alignment horizontal="center" vertical="center" shrinkToFit="1"/>
      <protection hidden="1"/>
    </xf>
    <xf numFmtId="0" fontId="14" fillId="0" borderId="0" xfId="1" applyFont="1" applyAlignment="1" applyProtection="1">
      <alignment horizontal="center" vertical="center" shrinkToFit="1"/>
      <protection hidden="1"/>
    </xf>
    <xf numFmtId="0" fontId="4" fillId="0" borderId="20" xfId="0" applyFont="1" applyBorder="1" applyAlignment="1" applyProtection="1">
      <alignment horizontal="center" vertical="center" textRotation="255" shrinkToFit="1"/>
      <protection hidden="1"/>
    </xf>
    <xf numFmtId="0" fontId="4" fillId="0" borderId="23" xfId="0" applyFont="1" applyBorder="1" applyAlignment="1" applyProtection="1">
      <alignment horizontal="center" vertical="center" textRotation="255" shrinkToFit="1"/>
      <protection hidden="1"/>
    </xf>
    <xf numFmtId="0" fontId="4" fillId="0" borderId="21" xfId="0" applyFont="1" applyBorder="1" applyAlignment="1" applyProtection="1">
      <alignment horizontal="center" vertical="center" shrinkToFit="1"/>
      <protection locked="0"/>
    </xf>
    <xf numFmtId="0" fontId="4" fillId="0" borderId="24" xfId="0" applyFont="1" applyBorder="1" applyAlignment="1" applyProtection="1">
      <alignment horizontal="center" vertical="center" shrinkToFit="1"/>
      <protection locked="0"/>
    </xf>
    <xf numFmtId="0" fontId="4" fillId="0" borderId="17" xfId="0" applyFont="1" applyBorder="1" applyAlignment="1" applyProtection="1">
      <alignment horizontal="center" vertical="center" shrinkToFit="1"/>
      <protection hidden="1"/>
    </xf>
    <xf numFmtId="0" fontId="4" fillId="0" borderId="18" xfId="0" applyFont="1" applyBorder="1" applyAlignment="1" applyProtection="1">
      <alignment horizontal="center" vertical="center" shrinkToFit="1"/>
      <protection hidden="1"/>
    </xf>
    <xf numFmtId="0" fontId="4" fillId="0" borderId="19" xfId="0" applyFont="1" applyBorder="1" applyAlignment="1" applyProtection="1">
      <alignment horizontal="center" vertical="center" shrinkToFit="1"/>
      <protection hidden="1"/>
    </xf>
    <xf numFmtId="49" fontId="13" fillId="0" borderId="0" xfId="1" applyNumberFormat="1" applyFont="1" applyAlignment="1" applyProtection="1">
      <alignment horizontal="left" vertical="center" shrinkToFit="1"/>
      <protection hidden="1"/>
    </xf>
    <xf numFmtId="49" fontId="13" fillId="0" borderId="13" xfId="1" applyNumberFormat="1" applyFont="1" applyBorder="1" applyAlignment="1" applyProtection="1">
      <alignment horizontal="left" vertical="center" shrinkToFit="1"/>
      <protection hidden="1"/>
    </xf>
    <xf numFmtId="0" fontId="4" fillId="0" borderId="26" xfId="0" applyFont="1" applyBorder="1" applyAlignment="1" applyProtection="1">
      <alignment horizontal="center" vertical="center" textRotation="255" shrinkToFit="1"/>
      <protection hidden="1"/>
    </xf>
    <xf numFmtId="0" fontId="4" fillId="0" borderId="1" xfId="0" applyFont="1" applyBorder="1" applyAlignment="1" applyProtection="1">
      <alignment horizontal="center" vertical="center" shrinkToFit="1"/>
      <protection hidden="1"/>
    </xf>
    <xf numFmtId="0" fontId="4" fillId="0" borderId="32" xfId="0" applyFont="1" applyBorder="1" applyAlignment="1" applyProtection="1">
      <alignment horizontal="center" vertical="center" shrinkToFit="1"/>
      <protection hidden="1"/>
    </xf>
    <xf numFmtId="0" fontId="4" fillId="0" borderId="33" xfId="0" applyFont="1" applyBorder="1" applyAlignment="1" applyProtection="1">
      <alignment horizontal="center" vertical="center" shrinkToFit="1"/>
      <protection hidden="1"/>
    </xf>
    <xf numFmtId="0" fontId="4" fillId="0" borderId="34" xfId="0" applyFont="1" applyBorder="1" applyAlignment="1" applyProtection="1">
      <alignment horizontal="center" vertical="center" shrinkToFit="1"/>
      <protection hidden="1"/>
    </xf>
    <xf numFmtId="0" fontId="4" fillId="0" borderId="27" xfId="0" applyFont="1" applyBorder="1" applyAlignment="1" applyProtection="1">
      <alignment horizontal="center" vertical="center" shrinkToFit="1"/>
      <protection locked="0"/>
    </xf>
    <xf numFmtId="0" fontId="4" fillId="0" borderId="26" xfId="0" applyFont="1" applyBorder="1" applyAlignment="1" applyProtection="1">
      <alignment horizontal="center" vertical="center" shrinkToFit="1"/>
      <protection hidden="1"/>
    </xf>
    <xf numFmtId="0" fontId="4" fillId="0" borderId="20" xfId="0" applyFont="1" applyBorder="1" applyAlignment="1" applyProtection="1">
      <alignment horizontal="center" vertical="center" shrinkToFit="1"/>
      <protection hidden="1"/>
    </xf>
    <xf numFmtId="0" fontId="4" fillId="0" borderId="43" xfId="0" applyFont="1" applyBorder="1" applyAlignment="1" applyProtection="1">
      <alignment horizontal="center" vertical="center" shrinkToFit="1"/>
      <protection hidden="1"/>
    </xf>
    <xf numFmtId="0" fontId="4" fillId="0" borderId="44" xfId="0" applyFont="1" applyBorder="1" applyAlignment="1" applyProtection="1">
      <alignment horizontal="center" vertical="center" shrinkToFit="1"/>
      <protection locked="0"/>
    </xf>
    <xf numFmtId="0" fontId="4" fillId="0" borderId="18" xfId="0" applyFont="1" applyBorder="1" applyAlignment="1" applyProtection="1">
      <alignment horizontal="center" vertical="center" shrinkToFit="1"/>
      <protection locked="0"/>
    </xf>
    <xf numFmtId="0" fontId="4" fillId="0" borderId="23" xfId="0" applyFont="1" applyBorder="1" applyAlignment="1" applyProtection="1">
      <alignment horizontal="center" vertical="center" shrinkToFit="1"/>
      <protection hidden="1"/>
    </xf>
    <xf numFmtId="0" fontId="4" fillId="0" borderId="29" xfId="0" applyFont="1" applyBorder="1" applyAlignment="1" applyProtection="1">
      <alignment horizontal="center" vertical="center" shrinkToFit="1"/>
      <protection hidden="1"/>
    </xf>
    <xf numFmtId="0" fontId="4" fillId="0" borderId="30" xfId="0" applyFont="1" applyBorder="1" applyAlignment="1" applyProtection="1">
      <alignment horizontal="center" vertical="center" shrinkToFit="1"/>
      <protection hidden="1"/>
    </xf>
    <xf numFmtId="0" fontId="4" fillId="0" borderId="31" xfId="0" applyFont="1" applyBorder="1" applyAlignment="1" applyProtection="1">
      <alignment horizontal="center" vertical="center" shrinkToFit="1"/>
      <protection hidden="1"/>
    </xf>
    <xf numFmtId="0" fontId="4" fillId="0" borderId="1" xfId="0" applyFont="1" applyBorder="1" applyAlignment="1" applyProtection="1">
      <alignment horizontal="left" vertical="center" shrinkToFit="1"/>
      <protection hidden="1"/>
    </xf>
  </cellXfs>
  <cellStyles count="4">
    <cellStyle name="標準" xfId="0" builtinId="0"/>
    <cellStyle name="標準 2" xfId="1" xr:uid="{00000000-0005-0000-0000-000001000000}"/>
    <cellStyle name="標準 2 2" xfId="3" xr:uid="{A31935C8-8184-5D44-B281-488EBFC36124}"/>
    <cellStyle name="標準 3" xfId="2" xr:uid="{00000000-0005-0000-0000-000002000000}"/>
  </cellStyles>
  <dxfs count="1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BFFCB"/>
      <color rgb="FFF79745"/>
      <color rgb="FFFE6600"/>
      <color rgb="FF650063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M312"/>
  <sheetViews>
    <sheetView tabSelected="1" zoomScale="183" workbookViewId="0">
      <selection activeCell="F8" sqref="F8"/>
    </sheetView>
  </sheetViews>
  <sheetFormatPr baseColWidth="10" defaultColWidth="13" defaultRowHeight="14"/>
  <cols>
    <col min="1" max="16384" width="13" style="4"/>
  </cols>
  <sheetData>
    <row r="1" spans="1:11">
      <c r="A1" s="1" t="s">
        <v>0</v>
      </c>
      <c r="B1" s="10"/>
    </row>
    <row r="2" spans="1:11">
      <c r="A2" s="1" t="s">
        <v>1</v>
      </c>
      <c r="B2" s="158" t="str">
        <f>IF(B1="","基本登録シートの学校番号に入力して下さい",VLOOKUP(B1,C:E,2,FALSE))</f>
        <v>基本登録シートの学校番号に入力して下さい</v>
      </c>
      <c r="C2" s="159"/>
      <c r="D2" s="160"/>
    </row>
    <row r="3" spans="1:11">
      <c r="A3" s="1" t="s">
        <v>2</v>
      </c>
      <c r="B3" s="161"/>
      <c r="C3" s="161"/>
      <c r="D3" s="161"/>
    </row>
    <row r="4" spans="1:11">
      <c r="B4" s="12"/>
      <c r="C4" s="12"/>
      <c r="D4" s="12"/>
    </row>
    <row r="5" spans="1:11">
      <c r="A5" s="1" t="s">
        <v>3</v>
      </c>
      <c r="B5" s="257">
        <f ca="1">YEAR(EDATE(NOW(), -3))</f>
        <v>2026</v>
      </c>
    </row>
    <row r="7" spans="1:11">
      <c r="A7" s="13" t="s">
        <v>4</v>
      </c>
      <c r="B7" s="162" t="s">
        <v>5</v>
      </c>
      <c r="C7" s="163"/>
      <c r="D7" s="163"/>
      <c r="E7" s="164"/>
      <c r="F7" s="3" t="s">
        <v>6</v>
      </c>
      <c r="G7" s="3" t="s">
        <v>7</v>
      </c>
      <c r="H7" s="3" t="s">
        <v>140</v>
      </c>
      <c r="I7" s="3" t="s">
        <v>141</v>
      </c>
    </row>
    <row r="8" spans="1:11">
      <c r="A8" s="14" t="s">
        <v>8</v>
      </c>
      <c r="B8" s="158" t="str">
        <f ca="1">IF(B5="","基本登録シートの年度に入力して下さい","令和"&amp;B5-2018&amp;"年度　関東大会東京都予選　立順票")</f>
        <v>令和8年度　関東大会東京都予選　立順票</v>
      </c>
      <c r="C8" s="159"/>
      <c r="D8" s="159"/>
      <c r="E8" s="160"/>
      <c r="F8" s="10" t="s">
        <v>142</v>
      </c>
      <c r="G8" s="10" t="s">
        <v>143</v>
      </c>
      <c r="H8" s="10"/>
      <c r="I8" s="10"/>
    </row>
    <row r="9" spans="1:11">
      <c r="A9" s="14" t="s">
        <v>9</v>
      </c>
      <c r="B9" s="158" t="str">
        <f ca="1">IF(B5="","基本登録シートの年度に入力して下さい","令和"&amp;B5-2018&amp;"年度　都総体（全国総体都予選）団体 立順票")</f>
        <v>令和8年度　都総体（全国総体都予選）団体 立順票</v>
      </c>
      <c r="C9" s="159"/>
      <c r="D9" s="159"/>
      <c r="E9" s="160"/>
      <c r="F9" s="10" t="s">
        <v>144</v>
      </c>
      <c r="G9" s="10" t="s">
        <v>145</v>
      </c>
      <c r="H9" s="10" t="s">
        <v>146</v>
      </c>
      <c r="I9" s="10"/>
    </row>
    <row r="10" spans="1:11">
      <c r="A10" s="14" t="s">
        <v>9</v>
      </c>
      <c r="B10" s="158" t="str">
        <f ca="1">IF(B5="","基本登録シートの年度に入力して下さい","令和"&amp;B5-2018&amp;"年度　都総体（全国総体都予選）個人 立順票")</f>
        <v>令和8年度　都総体（全国総体都予選）個人 立順票</v>
      </c>
      <c r="C10" s="159"/>
      <c r="D10" s="159"/>
      <c r="E10" s="160"/>
      <c r="F10" s="10" t="s">
        <v>174</v>
      </c>
      <c r="G10" s="10" t="s">
        <v>175</v>
      </c>
      <c r="H10" s="10"/>
      <c r="I10" s="10"/>
    </row>
    <row r="11" spans="1:11">
      <c r="A11" s="3" t="s">
        <v>12</v>
      </c>
      <c r="B11" s="158" t="str">
        <f ca="1">IF(B5="","基本登録シートの年度に入力して下さい","令和"&amp;B5-2018&amp;"年度　東京都個人選手権大会　立順票")</f>
        <v>令和8年度　東京都個人選手権大会　立順票</v>
      </c>
      <c r="C11" s="159"/>
      <c r="D11" s="159"/>
      <c r="E11" s="160"/>
      <c r="F11" s="10" t="s">
        <v>10</v>
      </c>
      <c r="G11" s="10" t="s">
        <v>13</v>
      </c>
      <c r="H11" s="10" t="s">
        <v>148</v>
      </c>
      <c r="I11" s="10"/>
    </row>
    <row r="12" spans="1:11">
      <c r="A12" s="3" t="s">
        <v>14</v>
      </c>
      <c r="B12" s="158" t="str">
        <f ca="1">IF(B5="","基本登録シートの年度に入力して下さい","令和"&amp;B5-2018&amp;"年度　東京都秋季大会　立順票")</f>
        <v>令和8年度　東京都秋季大会　立順票</v>
      </c>
      <c r="C12" s="159"/>
      <c r="D12" s="159"/>
      <c r="E12" s="160"/>
      <c r="F12" s="10" t="s">
        <v>15</v>
      </c>
      <c r="G12" s="10" t="s">
        <v>16</v>
      </c>
      <c r="H12" s="10" t="s">
        <v>177</v>
      </c>
      <c r="I12" s="10" t="s">
        <v>178</v>
      </c>
    </row>
    <row r="13" spans="1:11">
      <c r="A13" s="3" t="s">
        <v>17</v>
      </c>
      <c r="B13" s="158" t="str">
        <f ca="1">IF(B5="","基本登録シートの年度に入力して下さい","令和"&amp;B5-2018&amp;"年度　東京都新人大会　立順票")</f>
        <v>令和8年度　東京都新人大会　立順票</v>
      </c>
      <c r="C13" s="159"/>
      <c r="D13" s="159"/>
      <c r="E13" s="160"/>
      <c r="F13" s="10" t="s">
        <v>142</v>
      </c>
      <c r="G13" s="10" t="s">
        <v>143</v>
      </c>
      <c r="H13" s="10"/>
      <c r="I13" s="10"/>
    </row>
    <row r="14" spans="1:11">
      <c r="A14" s="3" t="s">
        <v>18</v>
      </c>
      <c r="B14" s="158" t="str">
        <f ca="1">IF(B5="","基本登録シートの年度に入力して下さい","令和"&amp;B5-2018&amp;"年度　東京都遠的大会　立順票")</f>
        <v>令和8年度　東京都遠的大会　立順票</v>
      </c>
      <c r="C14" s="159"/>
      <c r="D14" s="159"/>
      <c r="E14" s="160"/>
      <c r="F14" s="10" t="s">
        <v>10</v>
      </c>
      <c r="G14" s="10" t="s">
        <v>11</v>
      </c>
      <c r="H14" s="10" t="s">
        <v>176</v>
      </c>
      <c r="I14" s="10"/>
    </row>
    <row r="16" spans="1:1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6"/>
    </row>
    <row r="17" spans="1:13">
      <c r="A17" s="15" t="s">
        <v>19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3">
      <c r="A18" s="15" t="s">
        <v>20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</row>
    <row r="19" spans="1:13">
      <c r="A19" s="15" t="s">
        <v>21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</row>
    <row r="20" spans="1:13">
      <c r="A20" s="15" t="s">
        <v>22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</row>
    <row r="21" spans="1:13">
      <c r="A21" s="15" t="s">
        <v>23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</row>
    <row r="22" spans="1:13">
      <c r="A22" s="15" t="s">
        <v>24</v>
      </c>
      <c r="B22" s="16"/>
      <c r="C22" s="16"/>
      <c r="D22" s="16" t="s">
        <v>25</v>
      </c>
      <c r="E22" s="16"/>
      <c r="F22" s="16"/>
      <c r="G22" s="16"/>
      <c r="H22" s="16"/>
      <c r="I22" s="16"/>
      <c r="J22" s="16"/>
      <c r="K22" s="16"/>
      <c r="L22" s="16"/>
      <c r="M22" s="18"/>
    </row>
    <row r="23" spans="1:13" ht="16">
      <c r="A23" s="156" t="s">
        <v>138</v>
      </c>
      <c r="B23" s="16"/>
      <c r="C23" s="19">
        <f>I23</f>
        <v>1</v>
      </c>
      <c r="D23" s="16" t="str">
        <f>C23&amp;"："&amp;K23</f>
        <v>1：両国高等学校</v>
      </c>
      <c r="E23" s="16"/>
      <c r="F23" s="16"/>
      <c r="G23" s="16"/>
      <c r="H23" s="16"/>
      <c r="I23" s="19">
        <v>1</v>
      </c>
      <c r="J23" s="19" t="s">
        <v>26</v>
      </c>
      <c r="K23" s="19" t="s">
        <v>27</v>
      </c>
      <c r="L23" s="16"/>
      <c r="M23" s="18"/>
    </row>
    <row r="24" spans="1:13" ht="16">
      <c r="A24" s="156" t="s">
        <v>137</v>
      </c>
      <c r="B24" s="16"/>
      <c r="C24" s="19">
        <f t="shared" ref="C24:C87" si="0">I24</f>
        <v>2</v>
      </c>
      <c r="D24" s="16" t="str">
        <f t="shared" ref="D24:D87" si="1">C24&amp;"："&amp;K24</f>
        <v>2：八潮高等学校</v>
      </c>
      <c r="E24" s="16"/>
      <c r="F24" s="16"/>
      <c r="G24" s="16"/>
      <c r="H24" s="16"/>
      <c r="I24" s="19">
        <v>2</v>
      </c>
      <c r="J24" s="19" t="s">
        <v>26</v>
      </c>
      <c r="K24" s="19" t="s">
        <v>28</v>
      </c>
      <c r="L24" s="16"/>
      <c r="M24" s="18"/>
    </row>
    <row r="25" spans="1:13" ht="16">
      <c r="A25" s="157" t="s">
        <v>149</v>
      </c>
      <c r="B25" s="16"/>
      <c r="C25" s="19">
        <f t="shared" si="0"/>
        <v>3</v>
      </c>
      <c r="D25" s="16" t="str">
        <f t="shared" si="1"/>
        <v>3：三田高等学校</v>
      </c>
      <c r="E25" s="16"/>
      <c r="F25" s="16"/>
      <c r="G25" s="16"/>
      <c r="H25" s="16"/>
      <c r="I25" s="19">
        <v>3</v>
      </c>
      <c r="J25" s="19" t="s">
        <v>26</v>
      </c>
      <c r="K25" s="19" t="s">
        <v>29</v>
      </c>
      <c r="L25" s="16"/>
      <c r="M25" s="18"/>
    </row>
    <row r="26" spans="1:13" ht="15">
      <c r="A26" s="16"/>
      <c r="B26" s="16"/>
      <c r="C26" s="19">
        <f t="shared" si="0"/>
        <v>4</v>
      </c>
      <c r="D26" s="16" t="str">
        <f t="shared" si="1"/>
        <v>4：昭和高等学校</v>
      </c>
      <c r="E26" s="16"/>
      <c r="F26" s="16"/>
      <c r="G26" s="16"/>
      <c r="H26" s="16"/>
      <c r="I26" s="19">
        <v>4</v>
      </c>
      <c r="J26" s="19" t="s">
        <v>26</v>
      </c>
      <c r="K26" s="19" t="s">
        <v>30</v>
      </c>
      <c r="L26" s="16"/>
      <c r="M26" s="18"/>
    </row>
    <row r="27" spans="1:13" ht="15">
      <c r="A27" s="16"/>
      <c r="B27" s="16"/>
      <c r="C27" s="19">
        <f t="shared" si="0"/>
        <v>5</v>
      </c>
      <c r="D27" s="16" t="str">
        <f t="shared" si="1"/>
        <v>5：第五商業高等学校</v>
      </c>
      <c r="E27" s="16"/>
      <c r="F27" s="16"/>
      <c r="G27" s="16"/>
      <c r="H27" s="16"/>
      <c r="I27" s="19">
        <v>5</v>
      </c>
      <c r="J27" s="19" t="s">
        <v>26</v>
      </c>
      <c r="K27" s="19" t="s">
        <v>31</v>
      </c>
      <c r="L27" s="16"/>
      <c r="M27" s="18"/>
    </row>
    <row r="28" spans="1:13" ht="15">
      <c r="A28" s="16"/>
      <c r="B28" s="16"/>
      <c r="C28" s="19">
        <f t="shared" si="0"/>
        <v>6</v>
      </c>
      <c r="D28" s="16" t="str">
        <f t="shared" si="1"/>
        <v>6：三鷹中等教育学校</v>
      </c>
      <c r="E28" s="16"/>
      <c r="F28" s="16"/>
      <c r="G28" s="16"/>
      <c r="H28" s="16"/>
      <c r="I28" s="19">
        <v>6</v>
      </c>
      <c r="J28" s="19" t="s">
        <v>26</v>
      </c>
      <c r="K28" s="19" t="s">
        <v>32</v>
      </c>
      <c r="L28" s="16"/>
      <c r="M28" s="18"/>
    </row>
    <row r="29" spans="1:13" ht="15">
      <c r="A29" s="16"/>
      <c r="B29" s="16"/>
      <c r="C29" s="19">
        <f t="shared" si="0"/>
        <v>7</v>
      </c>
      <c r="D29" s="16" t="str">
        <f t="shared" si="1"/>
        <v>7：江戸川高等学校</v>
      </c>
      <c r="E29" s="16"/>
      <c r="F29" s="16"/>
      <c r="G29" s="16"/>
      <c r="H29" s="16"/>
      <c r="I29" s="19">
        <v>7</v>
      </c>
      <c r="J29" s="19" t="s">
        <v>26</v>
      </c>
      <c r="K29" s="19" t="s">
        <v>33</v>
      </c>
      <c r="L29" s="16"/>
      <c r="M29" s="18"/>
    </row>
    <row r="30" spans="1:13" ht="15">
      <c r="A30" s="16"/>
      <c r="B30" s="16"/>
      <c r="C30" s="19">
        <f t="shared" si="0"/>
        <v>8</v>
      </c>
      <c r="D30" s="16" t="str">
        <f t="shared" si="1"/>
        <v>8：東京学芸大学附属高等学校</v>
      </c>
      <c r="E30" s="16"/>
      <c r="F30" s="16"/>
      <c r="G30" s="16"/>
      <c r="H30" s="16"/>
      <c r="I30" s="19">
        <v>8</v>
      </c>
      <c r="J30" s="19" t="s">
        <v>34</v>
      </c>
      <c r="K30" s="19" t="s">
        <v>35</v>
      </c>
      <c r="L30" s="16"/>
      <c r="M30" s="18"/>
    </row>
    <row r="31" spans="1:13" ht="15">
      <c r="A31" s="16"/>
      <c r="B31" s="16"/>
      <c r="C31" s="19">
        <f t="shared" si="0"/>
        <v>9</v>
      </c>
      <c r="D31" s="16" t="str">
        <f t="shared" si="1"/>
        <v>9：早稲田大学高等学院</v>
      </c>
      <c r="E31" s="16"/>
      <c r="F31" s="16"/>
      <c r="G31" s="16"/>
      <c r="H31" s="16"/>
      <c r="I31" s="19">
        <v>9</v>
      </c>
      <c r="J31" s="19" t="s">
        <v>36</v>
      </c>
      <c r="K31" s="19" t="s">
        <v>37</v>
      </c>
      <c r="L31" s="16"/>
      <c r="M31" s="18"/>
    </row>
    <row r="32" spans="1:13" ht="15">
      <c r="A32" s="16"/>
      <c r="B32" s="16"/>
      <c r="C32" s="19">
        <f t="shared" si="0"/>
        <v>10</v>
      </c>
      <c r="D32" s="16" t="str">
        <f t="shared" si="1"/>
        <v>10：日本体育大学荏原高等学校</v>
      </c>
      <c r="E32" s="16"/>
      <c r="F32" s="16"/>
      <c r="G32" s="16"/>
      <c r="H32" s="16"/>
      <c r="I32" s="19">
        <v>10</v>
      </c>
      <c r="J32" s="19" t="s">
        <v>36</v>
      </c>
      <c r="K32" s="19" t="s">
        <v>38</v>
      </c>
      <c r="L32" s="16"/>
      <c r="M32" s="18"/>
    </row>
    <row r="33" spans="1:13" ht="15">
      <c r="A33" s="16"/>
      <c r="B33" s="16"/>
      <c r="C33" s="19">
        <f t="shared" si="0"/>
        <v>11</v>
      </c>
      <c r="D33" s="16" t="str">
        <f t="shared" si="1"/>
        <v>11：田園調布学園高等部</v>
      </c>
      <c r="E33" s="16"/>
      <c r="F33" s="16"/>
      <c r="G33" s="16"/>
      <c r="H33" s="16"/>
      <c r="I33" s="19">
        <v>11</v>
      </c>
      <c r="J33" s="19" t="s">
        <v>36</v>
      </c>
      <c r="K33" s="19" t="s">
        <v>39</v>
      </c>
      <c r="L33" s="16"/>
      <c r="M33" s="18"/>
    </row>
    <row r="34" spans="1:13" ht="15">
      <c r="A34" s="16"/>
      <c r="B34" s="16"/>
      <c r="C34" s="19">
        <f t="shared" si="0"/>
        <v>12</v>
      </c>
      <c r="D34" s="16" t="str">
        <f t="shared" si="1"/>
        <v>12：目黒学院高等学校</v>
      </c>
      <c r="E34" s="16"/>
      <c r="F34" s="16"/>
      <c r="G34" s="16"/>
      <c r="H34" s="16"/>
      <c r="I34" s="19">
        <v>12</v>
      </c>
      <c r="J34" s="19" t="s">
        <v>36</v>
      </c>
      <c r="K34" s="19" t="s">
        <v>40</v>
      </c>
      <c r="L34" s="16"/>
      <c r="M34" s="18"/>
    </row>
    <row r="35" spans="1:13" ht="15">
      <c r="A35" s="16"/>
      <c r="B35" s="16"/>
      <c r="C35" s="19">
        <f t="shared" si="0"/>
        <v>13</v>
      </c>
      <c r="D35" s="16" t="str">
        <f t="shared" si="1"/>
        <v>13：國學院高等学校</v>
      </c>
      <c r="E35" s="16"/>
      <c r="F35" s="16"/>
      <c r="G35" s="16"/>
      <c r="H35" s="16"/>
      <c r="I35" s="19">
        <v>13</v>
      </c>
      <c r="J35" s="19" t="s">
        <v>36</v>
      </c>
      <c r="K35" s="19" t="s">
        <v>41</v>
      </c>
      <c r="L35" s="16"/>
      <c r="M35" s="18"/>
    </row>
    <row r="36" spans="1:13" ht="15">
      <c r="A36" s="16"/>
      <c r="B36" s="16"/>
      <c r="C36" s="19">
        <f t="shared" si="0"/>
        <v>14</v>
      </c>
      <c r="D36" s="16" t="str">
        <f t="shared" si="1"/>
        <v>14：城北学園城北高等学校</v>
      </c>
      <c r="E36" s="16"/>
      <c r="F36" s="16"/>
      <c r="G36" s="16"/>
      <c r="H36" s="16"/>
      <c r="I36" s="19">
        <v>14</v>
      </c>
      <c r="J36" s="19" t="s">
        <v>36</v>
      </c>
      <c r="K36" s="19" t="s">
        <v>42</v>
      </c>
      <c r="L36" s="16"/>
      <c r="M36" s="18"/>
    </row>
    <row r="37" spans="1:13" ht="15">
      <c r="A37" s="16"/>
      <c r="B37" s="16"/>
      <c r="C37" s="19">
        <f t="shared" si="0"/>
        <v>15</v>
      </c>
      <c r="D37" s="16" t="str">
        <f t="shared" si="1"/>
        <v>15：國學院大學久我山高等学校</v>
      </c>
      <c r="E37" s="16"/>
      <c r="F37" s="16"/>
      <c r="G37" s="16"/>
      <c r="H37" s="16"/>
      <c r="I37" s="19">
        <v>15</v>
      </c>
      <c r="J37" s="19" t="s">
        <v>36</v>
      </c>
      <c r="K37" s="19" t="s">
        <v>43</v>
      </c>
      <c r="L37" s="16"/>
      <c r="M37" s="18"/>
    </row>
    <row r="38" spans="1:13" ht="15">
      <c r="A38" s="16"/>
      <c r="B38" s="16"/>
      <c r="C38" s="19">
        <f t="shared" si="0"/>
        <v>16</v>
      </c>
      <c r="D38" s="16" t="str">
        <f t="shared" si="1"/>
        <v>16：法政大学高等学校</v>
      </c>
      <c r="E38" s="16"/>
      <c r="F38" s="16"/>
      <c r="G38" s="16"/>
      <c r="H38" s="16"/>
      <c r="I38" s="19">
        <v>16</v>
      </c>
      <c r="J38" s="19" t="s">
        <v>36</v>
      </c>
      <c r="K38" s="19" t="s">
        <v>44</v>
      </c>
      <c r="L38" s="16"/>
      <c r="M38" s="18"/>
    </row>
    <row r="39" spans="1:13" ht="15">
      <c r="A39" s="16"/>
      <c r="B39" s="16"/>
      <c r="C39" s="19">
        <f t="shared" si="0"/>
        <v>17</v>
      </c>
      <c r="D39" s="16" t="str">
        <f t="shared" si="1"/>
        <v>17：日比谷高等学校</v>
      </c>
      <c r="E39" s="16"/>
      <c r="F39" s="16"/>
      <c r="G39" s="16"/>
      <c r="H39" s="16"/>
      <c r="I39" s="19">
        <v>17</v>
      </c>
      <c r="J39" s="19" t="s">
        <v>26</v>
      </c>
      <c r="K39" s="19" t="s">
        <v>45</v>
      </c>
      <c r="L39" s="16"/>
      <c r="M39" s="18"/>
    </row>
    <row r="40" spans="1:13" ht="15">
      <c r="A40" s="16"/>
      <c r="B40" s="16"/>
      <c r="C40" s="19">
        <f t="shared" si="0"/>
        <v>18</v>
      </c>
      <c r="D40" s="16" t="str">
        <f t="shared" si="1"/>
        <v>18：頌栄女子学院高等学校</v>
      </c>
      <c r="E40" s="16"/>
      <c r="F40" s="16"/>
      <c r="G40" s="16"/>
      <c r="H40" s="16"/>
      <c r="I40" s="19">
        <v>18</v>
      </c>
      <c r="J40" s="19" t="s">
        <v>36</v>
      </c>
      <c r="K40" s="19" t="s">
        <v>46</v>
      </c>
      <c r="L40" s="16"/>
      <c r="M40" s="18"/>
    </row>
    <row r="41" spans="1:13" ht="15">
      <c r="A41" s="16"/>
      <c r="B41" s="16"/>
      <c r="C41" s="19">
        <f t="shared" si="0"/>
        <v>19</v>
      </c>
      <c r="D41" s="16" t="str">
        <f t="shared" si="1"/>
        <v>19：東京都市大学等々力高等学校</v>
      </c>
      <c r="E41" s="16"/>
      <c r="F41" s="16"/>
      <c r="G41" s="16"/>
      <c r="H41" s="16"/>
      <c r="I41" s="19">
        <v>19</v>
      </c>
      <c r="J41" s="19" t="s">
        <v>36</v>
      </c>
      <c r="K41" s="19" t="s">
        <v>47</v>
      </c>
      <c r="L41" s="16"/>
      <c r="M41" s="18"/>
    </row>
    <row r="42" spans="1:13" ht="15">
      <c r="A42" s="16"/>
      <c r="B42" s="16"/>
      <c r="C42" s="19">
        <f t="shared" si="0"/>
        <v>20</v>
      </c>
      <c r="D42" s="16" t="str">
        <f t="shared" si="1"/>
        <v>20：早稲田高等学校</v>
      </c>
      <c r="E42" s="16"/>
      <c r="F42" s="16"/>
      <c r="G42" s="16"/>
      <c r="H42" s="16"/>
      <c r="I42" s="19">
        <v>20</v>
      </c>
      <c r="J42" s="19" t="s">
        <v>36</v>
      </c>
      <c r="K42" s="19" t="s">
        <v>48</v>
      </c>
      <c r="L42" s="16"/>
      <c r="M42" s="18"/>
    </row>
    <row r="43" spans="1:13" ht="15">
      <c r="A43" s="16"/>
      <c r="B43" s="16"/>
      <c r="C43" s="19">
        <f t="shared" si="0"/>
        <v>21</v>
      </c>
      <c r="D43" s="16" t="str">
        <f t="shared" si="1"/>
        <v>21：日本大学鶴ヶ丘高等学校</v>
      </c>
      <c r="E43" s="16"/>
      <c r="F43" s="16"/>
      <c r="G43" s="16"/>
      <c r="H43" s="16"/>
      <c r="I43" s="19">
        <v>21</v>
      </c>
      <c r="J43" s="19" t="s">
        <v>36</v>
      </c>
      <c r="K43" s="19" t="s">
        <v>49</v>
      </c>
      <c r="L43" s="16"/>
      <c r="M43" s="18"/>
    </row>
    <row r="44" spans="1:13" ht="15">
      <c r="A44" s="16"/>
      <c r="B44" s="16"/>
      <c r="C44" s="19">
        <f t="shared" si="0"/>
        <v>22</v>
      </c>
      <c r="D44" s="16" t="str">
        <f t="shared" si="1"/>
        <v>22：小岩高等学校</v>
      </c>
      <c r="E44" s="16"/>
      <c r="F44" s="16"/>
      <c r="G44" s="16"/>
      <c r="H44" s="16"/>
      <c r="I44" s="19">
        <v>22</v>
      </c>
      <c r="J44" s="19" t="s">
        <v>26</v>
      </c>
      <c r="K44" s="19" t="s">
        <v>50</v>
      </c>
      <c r="L44" s="16"/>
      <c r="M44" s="18"/>
    </row>
    <row r="45" spans="1:13" ht="15">
      <c r="A45" s="16"/>
      <c r="B45" s="16"/>
      <c r="C45" s="19">
        <f t="shared" si="0"/>
        <v>23</v>
      </c>
      <c r="D45" s="16" t="str">
        <f t="shared" si="1"/>
        <v>23：駒沢学園女子高等学校</v>
      </c>
      <c r="E45" s="16"/>
      <c r="F45" s="16"/>
      <c r="G45" s="16"/>
      <c r="H45" s="16"/>
      <c r="I45" s="19">
        <v>23</v>
      </c>
      <c r="J45" s="19" t="s">
        <v>36</v>
      </c>
      <c r="K45" s="19" t="s">
        <v>51</v>
      </c>
      <c r="L45" s="16"/>
      <c r="M45" s="18"/>
    </row>
    <row r="46" spans="1:13" ht="15">
      <c r="A46" s="16"/>
      <c r="B46" s="16"/>
      <c r="C46" s="19">
        <f t="shared" si="0"/>
        <v>24</v>
      </c>
      <c r="D46" s="16" t="str">
        <f t="shared" si="1"/>
        <v>24：芝商業高等学校</v>
      </c>
      <c r="E46" s="16"/>
      <c r="F46" s="16"/>
      <c r="G46" s="16"/>
      <c r="H46" s="16"/>
      <c r="I46" s="19">
        <v>24</v>
      </c>
      <c r="J46" s="19" t="s">
        <v>26</v>
      </c>
      <c r="K46" s="19" t="s">
        <v>52</v>
      </c>
      <c r="L46" s="16"/>
      <c r="M46" s="18"/>
    </row>
    <row r="47" spans="1:13" ht="15">
      <c r="A47" s="16"/>
      <c r="B47" s="16"/>
      <c r="C47" s="19">
        <f t="shared" si="0"/>
        <v>25</v>
      </c>
      <c r="D47" s="16" t="str">
        <f t="shared" si="1"/>
        <v>25：佼成学園高等学校</v>
      </c>
      <c r="E47" s="16"/>
      <c r="F47" s="16"/>
      <c r="G47" s="16"/>
      <c r="H47" s="16"/>
      <c r="I47" s="19">
        <v>25</v>
      </c>
      <c r="J47" s="19" t="s">
        <v>36</v>
      </c>
      <c r="K47" s="19" t="s">
        <v>53</v>
      </c>
      <c r="L47" s="16"/>
      <c r="M47" s="18"/>
    </row>
    <row r="48" spans="1:13" ht="15">
      <c r="A48" s="16"/>
      <c r="B48" s="16"/>
      <c r="C48" s="19">
        <f t="shared" si="0"/>
        <v>26</v>
      </c>
      <c r="D48" s="16" t="str">
        <f t="shared" si="1"/>
        <v>26：海城高等学校</v>
      </c>
      <c r="E48" s="16"/>
      <c r="F48" s="16"/>
      <c r="G48" s="16"/>
      <c r="H48" s="16"/>
      <c r="I48" s="19">
        <v>26</v>
      </c>
      <c r="J48" s="19" t="s">
        <v>36</v>
      </c>
      <c r="K48" s="19" t="s">
        <v>54</v>
      </c>
      <c r="L48" s="16"/>
      <c r="M48" s="18"/>
    </row>
    <row r="49" spans="1:13" ht="15">
      <c r="A49" s="16"/>
      <c r="B49" s="16"/>
      <c r="C49" s="19">
        <f t="shared" si="0"/>
        <v>27</v>
      </c>
      <c r="D49" s="16" t="str">
        <f t="shared" si="1"/>
        <v>27：早稲田大学系属早稲田実業学校高等部</v>
      </c>
      <c r="E49" s="16"/>
      <c r="F49" s="16"/>
      <c r="G49" s="16"/>
      <c r="H49" s="16"/>
      <c r="I49" s="19">
        <v>27</v>
      </c>
      <c r="J49" s="19" t="s">
        <v>36</v>
      </c>
      <c r="K49" s="19" t="s">
        <v>55</v>
      </c>
      <c r="L49" s="16"/>
      <c r="M49" s="18"/>
    </row>
    <row r="50" spans="1:13" ht="15">
      <c r="A50" s="16"/>
      <c r="B50" s="16"/>
      <c r="C50" s="19">
        <f t="shared" si="0"/>
        <v>28</v>
      </c>
      <c r="D50" s="16" t="str">
        <f t="shared" si="1"/>
        <v>28：錦城高等学校</v>
      </c>
      <c r="E50" s="16"/>
      <c r="F50" s="16"/>
      <c r="G50" s="16"/>
      <c r="H50" s="16"/>
      <c r="I50" s="19">
        <v>28</v>
      </c>
      <c r="J50" s="19" t="s">
        <v>36</v>
      </c>
      <c r="K50" s="19" t="s">
        <v>56</v>
      </c>
      <c r="L50" s="16"/>
      <c r="M50" s="18"/>
    </row>
    <row r="51" spans="1:13" ht="15">
      <c r="A51" s="16"/>
      <c r="B51" s="16"/>
      <c r="C51" s="19">
        <f t="shared" si="0"/>
        <v>29</v>
      </c>
      <c r="D51" s="16" t="str">
        <f t="shared" si="1"/>
        <v>29：立川国際中等教育学校</v>
      </c>
      <c r="E51" s="16"/>
      <c r="F51" s="16"/>
      <c r="G51" s="16"/>
      <c r="H51" s="16"/>
      <c r="I51" s="19">
        <v>29</v>
      </c>
      <c r="J51" s="19" t="s">
        <v>26</v>
      </c>
      <c r="K51" s="19" t="s">
        <v>57</v>
      </c>
      <c r="L51" s="16"/>
      <c r="M51" s="18"/>
    </row>
    <row r="52" spans="1:13" ht="15">
      <c r="A52" s="16"/>
      <c r="B52" s="16"/>
      <c r="C52" s="19">
        <f t="shared" si="0"/>
        <v>30</v>
      </c>
      <c r="D52" s="16" t="str">
        <f t="shared" si="1"/>
        <v>30：東海大学付属高輪台高等学校</v>
      </c>
      <c r="E52" s="16"/>
      <c r="F52" s="16"/>
      <c r="G52" s="16"/>
      <c r="H52" s="16"/>
      <c r="I52" s="19">
        <v>30</v>
      </c>
      <c r="J52" s="19" t="s">
        <v>36</v>
      </c>
      <c r="K52" s="19" t="s">
        <v>58</v>
      </c>
      <c r="L52" s="16"/>
      <c r="M52" s="18"/>
    </row>
    <row r="53" spans="1:13" ht="15">
      <c r="A53" s="16"/>
      <c r="B53" s="16"/>
      <c r="C53" s="19">
        <f t="shared" si="0"/>
        <v>31</v>
      </c>
      <c r="D53" s="16" t="str">
        <f t="shared" si="1"/>
        <v>31：玉川学園高等部</v>
      </c>
      <c r="E53" s="16"/>
      <c r="F53" s="16"/>
      <c r="G53" s="16"/>
      <c r="H53" s="16"/>
      <c r="I53" s="19">
        <v>31</v>
      </c>
      <c r="J53" s="19" t="s">
        <v>36</v>
      </c>
      <c r="K53" s="19" t="s">
        <v>59</v>
      </c>
      <c r="L53" s="16"/>
      <c r="M53" s="18"/>
    </row>
    <row r="54" spans="1:13" ht="15">
      <c r="A54" s="16"/>
      <c r="B54" s="16"/>
      <c r="C54" s="19">
        <f t="shared" si="0"/>
        <v>32</v>
      </c>
      <c r="D54" s="16" t="str">
        <f t="shared" si="1"/>
        <v>32：立正大学付属立正高等学校</v>
      </c>
      <c r="E54" s="16"/>
      <c r="F54" s="16"/>
      <c r="G54" s="16"/>
      <c r="H54" s="16"/>
      <c r="I54" s="19">
        <v>32</v>
      </c>
      <c r="J54" s="19" t="s">
        <v>36</v>
      </c>
      <c r="K54" s="19" t="s">
        <v>60</v>
      </c>
      <c r="L54" s="16"/>
      <c r="M54" s="18"/>
    </row>
    <row r="55" spans="1:13" ht="15">
      <c r="A55" s="16"/>
      <c r="B55" s="16"/>
      <c r="C55" s="19">
        <f t="shared" si="0"/>
        <v>33</v>
      </c>
      <c r="D55" s="16" t="str">
        <f t="shared" si="1"/>
        <v>33：東京成徳大学高等学校</v>
      </c>
      <c r="E55" s="16"/>
      <c r="F55" s="16"/>
      <c r="G55" s="16"/>
      <c r="H55" s="16"/>
      <c r="I55" s="19">
        <v>33</v>
      </c>
      <c r="J55" s="19" t="s">
        <v>36</v>
      </c>
      <c r="K55" s="19" t="s">
        <v>61</v>
      </c>
      <c r="L55" s="16"/>
      <c r="M55" s="18"/>
    </row>
    <row r="56" spans="1:13" ht="15">
      <c r="A56" s="16"/>
      <c r="B56" s="16"/>
      <c r="C56" s="19">
        <f t="shared" si="0"/>
        <v>34</v>
      </c>
      <c r="D56" s="16" t="str">
        <f t="shared" si="1"/>
        <v>34：文化学園大学杉並高等学校</v>
      </c>
      <c r="E56" s="16"/>
      <c r="F56" s="16"/>
      <c r="G56" s="16"/>
      <c r="H56" s="16"/>
      <c r="I56" s="19">
        <v>34</v>
      </c>
      <c r="J56" s="19" t="s">
        <v>36</v>
      </c>
      <c r="K56" s="19" t="s">
        <v>62</v>
      </c>
      <c r="L56" s="16"/>
      <c r="M56" s="18"/>
    </row>
    <row r="57" spans="1:13" ht="15">
      <c r="A57" s="16"/>
      <c r="B57" s="16"/>
      <c r="C57" s="19">
        <f t="shared" si="0"/>
        <v>35</v>
      </c>
      <c r="D57" s="16" t="str">
        <f t="shared" si="1"/>
        <v>35：日本体育大学桜華高等学校</v>
      </c>
      <c r="E57" s="16"/>
      <c r="F57" s="16"/>
      <c r="G57" s="16"/>
      <c r="H57" s="16"/>
      <c r="I57" s="19">
        <v>35</v>
      </c>
      <c r="J57" s="19" t="s">
        <v>36</v>
      </c>
      <c r="K57" s="19" t="s">
        <v>63</v>
      </c>
      <c r="L57" s="16"/>
      <c r="M57" s="18"/>
    </row>
    <row r="58" spans="1:13" ht="15">
      <c r="A58" s="16"/>
      <c r="B58" s="16"/>
      <c r="C58" s="19">
        <f t="shared" si="0"/>
        <v>36</v>
      </c>
      <c r="D58" s="16" t="str">
        <f t="shared" si="1"/>
        <v>36：東高等学校</v>
      </c>
      <c r="E58" s="16"/>
      <c r="F58" s="16"/>
      <c r="G58" s="16"/>
      <c r="H58" s="16"/>
      <c r="I58" s="19">
        <v>36</v>
      </c>
      <c r="J58" s="19" t="s">
        <v>26</v>
      </c>
      <c r="K58" s="19" t="s">
        <v>64</v>
      </c>
      <c r="L58" s="16"/>
      <c r="M58" s="18"/>
    </row>
    <row r="59" spans="1:13" ht="15">
      <c r="A59" s="16"/>
      <c r="B59" s="16"/>
      <c r="C59" s="19">
        <f t="shared" si="0"/>
        <v>37</v>
      </c>
      <c r="D59" s="16" t="str">
        <f t="shared" si="1"/>
        <v>37：芝浦工業大学附属高等学校</v>
      </c>
      <c r="E59" s="16"/>
      <c r="F59" s="16"/>
      <c r="G59" s="16"/>
      <c r="H59" s="16"/>
      <c r="I59" s="19">
        <v>37</v>
      </c>
      <c r="J59" s="19" t="s">
        <v>36</v>
      </c>
      <c r="K59" s="19" t="s">
        <v>163</v>
      </c>
      <c r="L59" s="16"/>
      <c r="M59" s="18"/>
    </row>
    <row r="60" spans="1:13" ht="15">
      <c r="A60" s="16"/>
      <c r="B60" s="16"/>
      <c r="C60" s="19">
        <f t="shared" si="0"/>
        <v>38</v>
      </c>
      <c r="D60" s="16" t="str">
        <f t="shared" si="1"/>
        <v>38：吉祥女子高等学校</v>
      </c>
      <c r="E60" s="16"/>
      <c r="F60" s="16"/>
      <c r="G60" s="16"/>
      <c r="H60" s="16"/>
      <c r="I60" s="19">
        <v>38</v>
      </c>
      <c r="J60" s="19" t="s">
        <v>36</v>
      </c>
      <c r="K60" s="19" t="s">
        <v>65</v>
      </c>
      <c r="L60" s="16"/>
      <c r="M60" s="18"/>
    </row>
    <row r="61" spans="1:13" ht="15">
      <c r="A61" s="16"/>
      <c r="B61" s="16"/>
      <c r="C61" s="19">
        <f t="shared" si="0"/>
        <v>39</v>
      </c>
      <c r="D61" s="16" t="str">
        <f t="shared" si="1"/>
        <v>39：大東学園高等学校（休会中）</v>
      </c>
      <c r="E61" s="16"/>
      <c r="F61" s="16"/>
      <c r="G61" s="16"/>
      <c r="H61" s="16"/>
      <c r="I61" s="19">
        <v>39</v>
      </c>
      <c r="J61" s="19" t="s">
        <v>164</v>
      </c>
      <c r="K61" s="19" t="s">
        <v>165</v>
      </c>
      <c r="L61" s="16"/>
      <c r="M61" s="18"/>
    </row>
    <row r="62" spans="1:13" ht="15">
      <c r="A62" s="16"/>
      <c r="B62" s="16"/>
      <c r="C62" s="19">
        <f t="shared" si="0"/>
        <v>40</v>
      </c>
      <c r="D62" s="16" t="str">
        <f t="shared" si="1"/>
        <v>40：目白研心高等学校</v>
      </c>
      <c r="E62" s="16"/>
      <c r="F62" s="16"/>
      <c r="G62" s="16"/>
      <c r="H62" s="16"/>
      <c r="I62" s="19">
        <v>40</v>
      </c>
      <c r="J62" s="19" t="s">
        <v>36</v>
      </c>
      <c r="K62" s="19" t="s">
        <v>66</v>
      </c>
      <c r="L62" s="16"/>
      <c r="M62" s="18"/>
    </row>
    <row r="63" spans="1:13" ht="15">
      <c r="A63" s="16"/>
      <c r="B63" s="16"/>
      <c r="C63" s="19">
        <f t="shared" si="0"/>
        <v>41</v>
      </c>
      <c r="D63" s="16" t="str">
        <f t="shared" si="1"/>
        <v>41：東海大学菅生高等学校</v>
      </c>
      <c r="E63" s="16"/>
      <c r="F63" s="16"/>
      <c r="G63" s="16"/>
      <c r="H63" s="16"/>
      <c r="I63" s="19">
        <v>41</v>
      </c>
      <c r="J63" s="19" t="s">
        <v>36</v>
      </c>
      <c r="K63" s="19" t="s">
        <v>67</v>
      </c>
      <c r="L63" s="16"/>
      <c r="M63" s="18"/>
    </row>
    <row r="64" spans="1:13" ht="15">
      <c r="A64" s="16"/>
      <c r="B64" s="16"/>
      <c r="C64" s="19">
        <f t="shared" si="0"/>
        <v>42</v>
      </c>
      <c r="D64" s="16" t="str">
        <f t="shared" si="1"/>
        <v>42：秋留台高等学校</v>
      </c>
      <c r="E64" s="16"/>
      <c r="F64" s="16"/>
      <c r="G64" s="16"/>
      <c r="H64" s="16"/>
      <c r="I64" s="19">
        <v>42</v>
      </c>
      <c r="J64" s="19" t="s">
        <v>26</v>
      </c>
      <c r="K64" s="19" t="s">
        <v>68</v>
      </c>
      <c r="L64" s="16"/>
      <c r="M64" s="18"/>
    </row>
    <row r="65" spans="1:13" ht="15">
      <c r="A65" s="16"/>
      <c r="B65" s="16"/>
      <c r="C65" s="19">
        <f t="shared" si="0"/>
        <v>43</v>
      </c>
      <c r="D65" s="16" t="str">
        <f t="shared" si="1"/>
        <v>43：品川女子学院高等学校</v>
      </c>
      <c r="E65" s="16"/>
      <c r="F65" s="16"/>
      <c r="G65" s="16"/>
      <c r="H65" s="16"/>
      <c r="I65" s="19">
        <v>43</v>
      </c>
      <c r="J65" s="19" t="s">
        <v>36</v>
      </c>
      <c r="K65" s="19" t="s">
        <v>69</v>
      </c>
      <c r="L65" s="16"/>
      <c r="M65" s="18"/>
    </row>
    <row r="66" spans="1:13" ht="15">
      <c r="A66" s="16"/>
      <c r="B66" s="16"/>
      <c r="C66" s="19">
        <f t="shared" si="0"/>
        <v>44</v>
      </c>
      <c r="D66" s="16" t="str">
        <f t="shared" si="1"/>
        <v>44：筑波大学附属高等学校</v>
      </c>
      <c r="E66" s="16"/>
      <c r="F66" s="16"/>
      <c r="G66" s="16"/>
      <c r="H66" s="16"/>
      <c r="I66" s="19">
        <v>44</v>
      </c>
      <c r="J66" s="19" t="s">
        <v>34</v>
      </c>
      <c r="K66" s="19" t="s">
        <v>70</v>
      </c>
      <c r="L66" s="16"/>
      <c r="M66" s="18"/>
    </row>
    <row r="67" spans="1:13" ht="15">
      <c r="A67" s="16"/>
      <c r="B67" s="16"/>
      <c r="C67" s="19">
        <f t="shared" si="0"/>
        <v>45</v>
      </c>
      <c r="D67" s="16" t="str">
        <f t="shared" si="1"/>
        <v>45：慶應義塾女子高等学校</v>
      </c>
      <c r="E67" s="16"/>
      <c r="F67" s="16"/>
      <c r="G67" s="16"/>
      <c r="H67" s="16"/>
      <c r="I67" s="19">
        <v>45</v>
      </c>
      <c r="J67" s="19" t="s">
        <v>36</v>
      </c>
      <c r="K67" s="19" t="s">
        <v>71</v>
      </c>
      <c r="L67" s="16"/>
      <c r="M67" s="18"/>
    </row>
    <row r="68" spans="1:13" ht="15">
      <c r="A68" s="16"/>
      <c r="B68" s="16"/>
      <c r="C68" s="19">
        <f t="shared" si="0"/>
        <v>46</v>
      </c>
      <c r="D68" s="16" t="str">
        <f t="shared" si="1"/>
        <v>46：駒場学園高等学校</v>
      </c>
      <c r="E68" s="16"/>
      <c r="F68" s="16"/>
      <c r="G68" s="16"/>
      <c r="H68" s="16"/>
      <c r="I68" s="19">
        <v>46</v>
      </c>
      <c r="J68" s="19" t="s">
        <v>36</v>
      </c>
      <c r="K68" s="19" t="s">
        <v>72</v>
      </c>
      <c r="L68" s="16"/>
      <c r="M68" s="18"/>
    </row>
    <row r="69" spans="1:13" ht="15">
      <c r="A69" s="16"/>
      <c r="B69" s="16"/>
      <c r="C69" s="19">
        <f t="shared" si="0"/>
        <v>47</v>
      </c>
      <c r="D69" s="16" t="str">
        <f t="shared" si="1"/>
        <v>47：多摩大学目黒高等学校</v>
      </c>
      <c r="E69" s="16"/>
      <c r="F69" s="16"/>
      <c r="G69" s="16"/>
      <c r="H69" s="16"/>
      <c r="I69" s="19">
        <v>47</v>
      </c>
      <c r="J69" s="19" t="s">
        <v>36</v>
      </c>
      <c r="K69" s="19" t="s">
        <v>73</v>
      </c>
      <c r="L69" s="16"/>
      <c r="M69" s="18"/>
    </row>
    <row r="70" spans="1:13" ht="15">
      <c r="A70" s="16"/>
      <c r="B70" s="16"/>
      <c r="C70" s="19">
        <f t="shared" si="0"/>
        <v>48</v>
      </c>
      <c r="D70" s="16" t="str">
        <f t="shared" si="1"/>
        <v>48：英明フロンティア高等学校</v>
      </c>
      <c r="E70" s="16"/>
      <c r="F70" s="16"/>
      <c r="G70" s="16"/>
      <c r="H70" s="16"/>
      <c r="I70" s="19">
        <v>48</v>
      </c>
      <c r="J70" s="19" t="s">
        <v>36</v>
      </c>
      <c r="K70" s="19" t="s">
        <v>166</v>
      </c>
      <c r="L70" s="16"/>
      <c r="M70" s="18"/>
    </row>
    <row r="71" spans="1:13" ht="15">
      <c r="A71" s="16"/>
      <c r="B71" s="16"/>
      <c r="C71" s="19">
        <f t="shared" si="0"/>
        <v>49</v>
      </c>
      <c r="D71" s="16" t="str">
        <f t="shared" si="1"/>
        <v>49：科学技術学園高等学校</v>
      </c>
      <c r="E71" s="16"/>
      <c r="F71" s="16"/>
      <c r="G71" s="16"/>
      <c r="H71" s="16"/>
      <c r="I71" s="19">
        <v>49</v>
      </c>
      <c r="J71" s="19" t="s">
        <v>36</v>
      </c>
      <c r="K71" s="19" t="s">
        <v>74</v>
      </c>
      <c r="L71" s="16"/>
      <c r="M71" s="18"/>
    </row>
    <row r="72" spans="1:13" ht="15">
      <c r="A72" s="16"/>
      <c r="B72" s="16"/>
      <c r="C72" s="19">
        <f t="shared" si="0"/>
        <v>50</v>
      </c>
      <c r="D72" s="16" t="str">
        <f t="shared" si="1"/>
        <v>50：竹台高等学校</v>
      </c>
      <c r="E72" s="16"/>
      <c r="F72" s="16"/>
      <c r="G72" s="16"/>
      <c r="H72" s="16"/>
      <c r="I72" s="19">
        <v>50</v>
      </c>
      <c r="J72" s="19" t="s">
        <v>26</v>
      </c>
      <c r="K72" s="19" t="s">
        <v>75</v>
      </c>
      <c r="L72" s="16"/>
      <c r="M72" s="18"/>
    </row>
    <row r="73" spans="1:13" ht="15">
      <c r="A73" s="16"/>
      <c r="B73" s="16"/>
      <c r="C73" s="19">
        <f t="shared" si="0"/>
        <v>51</v>
      </c>
      <c r="D73" s="16" t="str">
        <f t="shared" si="1"/>
        <v>51：東京実業高等学校（休会中）</v>
      </c>
      <c r="E73" s="16"/>
      <c r="F73" s="16"/>
      <c r="G73" s="16"/>
      <c r="H73" s="16"/>
      <c r="I73" s="19">
        <v>51</v>
      </c>
      <c r="J73" s="19" t="s">
        <v>164</v>
      </c>
      <c r="K73" s="19" t="s">
        <v>167</v>
      </c>
      <c r="L73" s="16"/>
      <c r="M73" s="18"/>
    </row>
    <row r="74" spans="1:13" ht="15">
      <c r="A74" s="16"/>
      <c r="B74" s="16"/>
      <c r="C74" s="19">
        <f t="shared" si="0"/>
        <v>52</v>
      </c>
      <c r="D74" s="16" t="str">
        <f t="shared" si="1"/>
        <v>52：練馬高等学校</v>
      </c>
      <c r="E74" s="16"/>
      <c r="F74" s="16"/>
      <c r="G74" s="16"/>
      <c r="H74" s="16"/>
      <c r="I74" s="19">
        <v>52</v>
      </c>
      <c r="J74" s="19" t="s">
        <v>26</v>
      </c>
      <c r="K74" s="19" t="s">
        <v>76</v>
      </c>
      <c r="L74" s="16"/>
      <c r="M74" s="18"/>
    </row>
    <row r="75" spans="1:13" ht="15">
      <c r="A75" s="16"/>
      <c r="B75" s="16"/>
      <c r="C75" s="19">
        <f t="shared" si="0"/>
        <v>53</v>
      </c>
      <c r="D75" s="16" t="str">
        <f t="shared" si="1"/>
        <v>53：桜美林高等学校</v>
      </c>
      <c r="E75" s="16"/>
      <c r="F75" s="16"/>
      <c r="G75" s="16"/>
      <c r="H75" s="16"/>
      <c r="I75" s="19">
        <v>53</v>
      </c>
      <c r="J75" s="19" t="s">
        <v>36</v>
      </c>
      <c r="K75" s="19" t="s">
        <v>77</v>
      </c>
      <c r="L75" s="16"/>
      <c r="M75" s="18"/>
    </row>
    <row r="76" spans="1:13" ht="15">
      <c r="A76" s="16"/>
      <c r="B76" s="16"/>
      <c r="C76" s="19">
        <f t="shared" si="0"/>
        <v>54</v>
      </c>
      <c r="D76" s="16" t="str">
        <f t="shared" si="1"/>
        <v>54：晴海総合高等学校</v>
      </c>
      <c r="E76" s="16"/>
      <c r="F76" s="16"/>
      <c r="G76" s="16"/>
      <c r="H76" s="16"/>
      <c r="I76" s="19">
        <v>54</v>
      </c>
      <c r="J76" s="19" t="s">
        <v>26</v>
      </c>
      <c r="K76" s="19" t="s">
        <v>78</v>
      </c>
      <c r="L76" s="16"/>
      <c r="M76" s="18"/>
    </row>
    <row r="77" spans="1:13" ht="15">
      <c r="A77" s="16"/>
      <c r="B77" s="16"/>
      <c r="C77" s="19">
        <f t="shared" si="0"/>
        <v>55</v>
      </c>
      <c r="D77" s="16" t="str">
        <f t="shared" si="1"/>
        <v>55：桐ヶ丘高等学校</v>
      </c>
      <c r="E77" s="16"/>
      <c r="F77" s="16"/>
      <c r="G77" s="16"/>
      <c r="H77" s="16"/>
      <c r="I77" s="19">
        <v>55</v>
      </c>
      <c r="J77" s="19" t="s">
        <v>168</v>
      </c>
      <c r="K77" s="19" t="s">
        <v>79</v>
      </c>
      <c r="L77" s="16"/>
      <c r="M77" s="18"/>
    </row>
    <row r="78" spans="1:13" ht="15">
      <c r="A78" s="16"/>
      <c r="B78" s="16"/>
      <c r="C78" s="19">
        <f t="shared" si="0"/>
        <v>56</v>
      </c>
      <c r="D78" s="16" t="str">
        <f t="shared" si="1"/>
        <v>56：井草高等学校</v>
      </c>
      <c r="E78" s="16"/>
      <c r="F78" s="16"/>
      <c r="G78" s="16"/>
      <c r="H78" s="16"/>
      <c r="I78" s="19">
        <v>56</v>
      </c>
      <c r="J78" s="19" t="s">
        <v>26</v>
      </c>
      <c r="K78" s="19" t="s">
        <v>80</v>
      </c>
      <c r="L78" s="16"/>
      <c r="M78" s="18"/>
    </row>
    <row r="79" spans="1:13" ht="15">
      <c r="A79" s="16"/>
      <c r="B79" s="16"/>
      <c r="C79" s="19">
        <f t="shared" si="0"/>
        <v>57</v>
      </c>
      <c r="D79" s="16" t="str">
        <f t="shared" si="1"/>
        <v>57：つばさ総合高等学校</v>
      </c>
      <c r="E79" s="16"/>
      <c r="F79" s="16"/>
      <c r="G79" s="16"/>
      <c r="H79" s="16"/>
      <c r="I79" s="19">
        <v>57</v>
      </c>
      <c r="J79" s="19" t="s">
        <v>26</v>
      </c>
      <c r="K79" s="19" t="s">
        <v>81</v>
      </c>
      <c r="L79" s="16"/>
      <c r="M79" s="18"/>
    </row>
    <row r="80" spans="1:13" ht="15">
      <c r="A80" s="16"/>
      <c r="B80" s="16"/>
      <c r="C80" s="19">
        <f t="shared" si="0"/>
        <v>58</v>
      </c>
      <c r="D80" s="16" t="str">
        <f t="shared" si="1"/>
        <v>58：芦花高等学校</v>
      </c>
      <c r="E80" s="16"/>
      <c r="F80" s="16"/>
      <c r="G80" s="16"/>
      <c r="H80" s="16"/>
      <c r="I80" s="19">
        <v>58</v>
      </c>
      <c r="J80" s="19" t="s">
        <v>26</v>
      </c>
      <c r="K80" s="19" t="s">
        <v>82</v>
      </c>
      <c r="L80" s="16"/>
      <c r="M80" s="18"/>
    </row>
    <row r="81" spans="1:13" ht="15">
      <c r="A81" s="16"/>
      <c r="B81" s="16"/>
      <c r="C81" s="19">
        <f t="shared" si="0"/>
        <v>59</v>
      </c>
      <c r="D81" s="16" t="str">
        <f t="shared" si="1"/>
        <v>59：新宿高等学校</v>
      </c>
      <c r="E81" s="16"/>
      <c r="F81" s="16"/>
      <c r="G81" s="16"/>
      <c r="H81" s="16"/>
      <c r="I81" s="19">
        <v>59</v>
      </c>
      <c r="J81" s="19" t="s">
        <v>168</v>
      </c>
      <c r="K81" s="19" t="s">
        <v>169</v>
      </c>
      <c r="L81" s="16"/>
      <c r="M81" s="18"/>
    </row>
    <row r="82" spans="1:13" ht="15">
      <c r="A82" s="16"/>
      <c r="B82" s="16"/>
      <c r="C82" s="19">
        <f t="shared" si="0"/>
        <v>60</v>
      </c>
      <c r="D82" s="16" t="str">
        <f t="shared" si="1"/>
        <v>60：杉並総合高等学校</v>
      </c>
      <c r="E82" s="16"/>
      <c r="F82" s="16"/>
      <c r="G82" s="16"/>
      <c r="H82" s="16"/>
      <c r="I82" s="19">
        <v>60</v>
      </c>
      <c r="J82" s="19" t="s">
        <v>26</v>
      </c>
      <c r="K82" s="19" t="s">
        <v>83</v>
      </c>
      <c r="L82" s="16"/>
      <c r="M82" s="18"/>
    </row>
    <row r="83" spans="1:13" ht="15">
      <c r="A83" s="16"/>
      <c r="B83" s="16"/>
      <c r="C83" s="19">
        <f t="shared" si="0"/>
        <v>61</v>
      </c>
      <c r="D83" s="16" t="str">
        <f t="shared" si="1"/>
        <v>61：翔陽高等学校</v>
      </c>
      <c r="E83" s="16"/>
      <c r="F83" s="16"/>
      <c r="G83" s="16"/>
      <c r="H83" s="16"/>
      <c r="I83" s="19">
        <v>61</v>
      </c>
      <c r="J83" s="19" t="s">
        <v>26</v>
      </c>
      <c r="K83" s="19" t="s">
        <v>84</v>
      </c>
      <c r="L83" s="16"/>
      <c r="M83" s="18"/>
    </row>
    <row r="84" spans="1:13" ht="15">
      <c r="A84" s="16"/>
      <c r="B84" s="16"/>
      <c r="C84" s="19">
        <f t="shared" si="0"/>
        <v>62</v>
      </c>
      <c r="D84" s="16" t="str">
        <f t="shared" si="1"/>
        <v>62：明星学園高等学校</v>
      </c>
      <c r="E84" s="16"/>
      <c r="F84" s="16"/>
      <c r="G84" s="16"/>
      <c r="H84" s="16"/>
      <c r="I84" s="19">
        <v>62</v>
      </c>
      <c r="J84" s="19" t="s">
        <v>36</v>
      </c>
      <c r="K84" s="19" t="s">
        <v>85</v>
      </c>
      <c r="L84" s="16"/>
      <c r="M84" s="18"/>
    </row>
    <row r="85" spans="1:13" ht="15">
      <c r="A85" s="16"/>
      <c r="B85" s="16"/>
      <c r="C85" s="19">
        <f t="shared" si="0"/>
        <v>63</v>
      </c>
      <c r="D85" s="16" t="str">
        <f t="shared" si="1"/>
        <v>63：開成高等学校</v>
      </c>
      <c r="E85" s="16"/>
      <c r="F85" s="16"/>
      <c r="G85" s="16"/>
      <c r="H85" s="16"/>
      <c r="I85" s="19">
        <v>63</v>
      </c>
      <c r="J85" s="19" t="s">
        <v>36</v>
      </c>
      <c r="K85" s="19" t="s">
        <v>86</v>
      </c>
      <c r="L85" s="16"/>
      <c r="M85" s="18"/>
    </row>
    <row r="86" spans="1:13" ht="15">
      <c r="A86" s="16"/>
      <c r="B86" s="16"/>
      <c r="C86" s="19">
        <f t="shared" si="0"/>
        <v>64</v>
      </c>
      <c r="D86" s="16" t="str">
        <f t="shared" si="1"/>
        <v>64：美原高等学校</v>
      </c>
      <c r="E86" s="16"/>
      <c r="F86" s="16"/>
      <c r="G86" s="16"/>
      <c r="H86" s="16"/>
      <c r="I86" s="19">
        <v>64</v>
      </c>
      <c r="J86" s="19" t="s">
        <v>26</v>
      </c>
      <c r="K86" s="19" t="s">
        <v>87</v>
      </c>
      <c r="L86" s="16"/>
      <c r="M86" s="18"/>
    </row>
    <row r="87" spans="1:13" ht="15">
      <c r="A87" s="16"/>
      <c r="B87" s="16"/>
      <c r="C87" s="19">
        <f t="shared" si="0"/>
        <v>65</v>
      </c>
      <c r="D87" s="16" t="str">
        <f t="shared" si="1"/>
        <v>65：新渡戸文化高等学校</v>
      </c>
      <c r="E87" s="16"/>
      <c r="F87" s="16"/>
      <c r="G87" s="16"/>
      <c r="H87" s="16"/>
      <c r="I87" s="19">
        <v>65</v>
      </c>
      <c r="J87" s="19" t="s">
        <v>36</v>
      </c>
      <c r="K87" s="19" t="s">
        <v>88</v>
      </c>
      <c r="L87" s="16"/>
      <c r="M87" s="18"/>
    </row>
    <row r="88" spans="1:13" ht="15">
      <c r="A88" s="16"/>
      <c r="B88" s="16"/>
      <c r="C88" s="19">
        <f t="shared" ref="C88:C102" si="2">I88</f>
        <v>66</v>
      </c>
      <c r="D88" s="16" t="str">
        <f t="shared" ref="D88:D102" si="3">C88&amp;"："&amp;K88</f>
        <v>66：大成高等学校</v>
      </c>
      <c r="E88" s="16"/>
      <c r="F88" s="16"/>
      <c r="G88" s="16"/>
      <c r="H88" s="16"/>
      <c r="I88" s="19">
        <v>66</v>
      </c>
      <c r="J88" s="19" t="s">
        <v>36</v>
      </c>
      <c r="K88" s="19" t="s">
        <v>89</v>
      </c>
      <c r="L88" s="16"/>
      <c r="M88" s="18"/>
    </row>
    <row r="89" spans="1:13" ht="15">
      <c r="A89" s="16"/>
      <c r="B89" s="16"/>
      <c r="C89" s="19">
        <f t="shared" si="2"/>
        <v>67</v>
      </c>
      <c r="D89" s="16" t="str">
        <f t="shared" si="3"/>
        <v>67：葛飾総合高等学校</v>
      </c>
      <c r="E89" s="16"/>
      <c r="F89" s="16"/>
      <c r="G89" s="16"/>
      <c r="H89" s="16"/>
      <c r="I89" s="19">
        <v>67</v>
      </c>
      <c r="J89" s="19" t="s">
        <v>26</v>
      </c>
      <c r="K89" s="19" t="s">
        <v>90</v>
      </c>
      <c r="L89" s="16"/>
      <c r="M89" s="18"/>
    </row>
    <row r="90" spans="1:13" ht="15">
      <c r="A90" s="16"/>
      <c r="B90" s="16"/>
      <c r="C90" s="19">
        <f t="shared" si="2"/>
        <v>68</v>
      </c>
      <c r="D90" s="16" t="str">
        <f t="shared" si="3"/>
        <v>68：桜修館中等教育学校</v>
      </c>
      <c r="E90" s="16"/>
      <c r="F90" s="16"/>
      <c r="G90" s="16"/>
      <c r="H90" s="16"/>
      <c r="I90" s="19">
        <v>68</v>
      </c>
      <c r="J90" s="19" t="s">
        <v>26</v>
      </c>
      <c r="K90" s="19" t="s">
        <v>91</v>
      </c>
      <c r="L90" s="16"/>
      <c r="M90" s="18"/>
    </row>
    <row r="91" spans="1:13" ht="15">
      <c r="A91" s="16"/>
      <c r="B91" s="16"/>
      <c r="C91" s="19">
        <f t="shared" si="2"/>
        <v>69</v>
      </c>
      <c r="D91" s="16" t="str">
        <f t="shared" si="3"/>
        <v>69：郁文館高等学校</v>
      </c>
      <c r="E91" s="16"/>
      <c r="F91" s="16"/>
      <c r="G91" s="16"/>
      <c r="H91" s="16"/>
      <c r="I91" s="19">
        <v>69</v>
      </c>
      <c r="J91" s="19" t="s">
        <v>36</v>
      </c>
      <c r="K91" s="19" t="s">
        <v>92</v>
      </c>
      <c r="L91" s="16"/>
      <c r="M91" s="18"/>
    </row>
    <row r="92" spans="1:13" ht="15">
      <c r="A92" s="16"/>
      <c r="B92" s="16"/>
      <c r="C92" s="19">
        <f t="shared" si="2"/>
        <v>70</v>
      </c>
      <c r="D92" s="16" t="str">
        <f t="shared" si="3"/>
        <v>70：宝仙学園高等学校</v>
      </c>
      <c r="E92" s="16"/>
      <c r="F92" s="16"/>
      <c r="G92" s="16"/>
      <c r="H92" s="16"/>
      <c r="I92" s="19">
        <v>70</v>
      </c>
      <c r="J92" s="19" t="s">
        <v>36</v>
      </c>
      <c r="K92" s="19" t="s">
        <v>93</v>
      </c>
      <c r="L92" s="16"/>
      <c r="M92" s="18"/>
    </row>
    <row r="93" spans="1:13" ht="15">
      <c r="A93" s="16"/>
      <c r="B93" s="16"/>
      <c r="C93" s="19">
        <f t="shared" si="2"/>
        <v>71</v>
      </c>
      <c r="D93" s="16" t="str">
        <f t="shared" si="3"/>
        <v>71：世田谷総合高等学校</v>
      </c>
      <c r="E93" s="16"/>
      <c r="F93" s="16"/>
      <c r="G93" s="16"/>
      <c r="H93" s="16"/>
      <c r="I93" s="19">
        <v>71</v>
      </c>
      <c r="J93" s="19" t="s">
        <v>26</v>
      </c>
      <c r="K93" s="19" t="s">
        <v>94</v>
      </c>
      <c r="L93" s="16"/>
      <c r="M93" s="18"/>
    </row>
    <row r="94" spans="1:13" ht="15">
      <c r="A94" s="16"/>
      <c r="B94" s="16"/>
      <c r="C94" s="19">
        <f t="shared" si="2"/>
        <v>72</v>
      </c>
      <c r="D94" s="16" t="str">
        <f t="shared" si="3"/>
        <v>72：駿台学園高等学校</v>
      </c>
      <c r="E94" s="16"/>
      <c r="F94" s="16"/>
      <c r="G94" s="16"/>
      <c r="H94" s="16"/>
      <c r="I94" s="19">
        <v>72</v>
      </c>
      <c r="J94" s="19" t="s">
        <v>36</v>
      </c>
      <c r="K94" s="19" t="s">
        <v>95</v>
      </c>
      <c r="L94" s="16"/>
      <c r="M94" s="18"/>
    </row>
    <row r="95" spans="1:13" ht="15">
      <c r="A95" s="16"/>
      <c r="B95" s="16"/>
      <c r="C95" s="19">
        <f t="shared" si="2"/>
        <v>73</v>
      </c>
      <c r="D95" s="16" t="str">
        <f t="shared" si="3"/>
        <v>73：昭和第一高等学校</v>
      </c>
      <c r="E95" s="16"/>
      <c r="F95" s="16"/>
      <c r="G95" s="16"/>
      <c r="H95" s="16"/>
      <c r="I95" s="19">
        <v>73</v>
      </c>
      <c r="J95" s="19" t="s">
        <v>36</v>
      </c>
      <c r="K95" s="19" t="s">
        <v>96</v>
      </c>
      <c r="L95" s="16"/>
      <c r="M95" s="18"/>
    </row>
    <row r="96" spans="1:13" ht="15">
      <c r="A96" s="16"/>
      <c r="B96" s="16"/>
      <c r="C96" s="19">
        <f t="shared" si="2"/>
        <v>74</v>
      </c>
      <c r="D96" s="16" t="str">
        <f t="shared" si="3"/>
        <v>74：瑞穂農芸高等学校</v>
      </c>
      <c r="E96" s="16"/>
      <c r="F96" s="16"/>
      <c r="G96" s="16"/>
      <c r="H96" s="16"/>
      <c r="I96" s="19">
        <v>74</v>
      </c>
      <c r="J96" s="19" t="s">
        <v>26</v>
      </c>
      <c r="K96" s="19" t="s">
        <v>97</v>
      </c>
      <c r="L96" s="16"/>
      <c r="M96" s="18"/>
    </row>
    <row r="97" spans="1:13" ht="15">
      <c r="A97" s="16"/>
      <c r="B97" s="16"/>
      <c r="C97" s="19">
        <f t="shared" si="2"/>
        <v>75</v>
      </c>
      <c r="D97" s="16" t="str">
        <f t="shared" si="3"/>
        <v>75：八王子東高校</v>
      </c>
      <c r="E97" s="16"/>
      <c r="F97" s="16"/>
      <c r="G97" s="16"/>
      <c r="H97" s="16"/>
      <c r="I97" s="19">
        <v>75</v>
      </c>
      <c r="J97" s="19" t="s">
        <v>26</v>
      </c>
      <c r="K97" s="19" t="s">
        <v>170</v>
      </c>
      <c r="L97" s="16"/>
      <c r="M97" s="18"/>
    </row>
    <row r="98" spans="1:13" ht="15">
      <c r="A98" s="16"/>
      <c r="B98" s="16"/>
      <c r="C98" s="19">
        <f t="shared" si="2"/>
        <v>76</v>
      </c>
      <c r="D98" s="16" t="str">
        <f t="shared" si="3"/>
        <v>76：青梅総合高等学校</v>
      </c>
      <c r="E98" s="16"/>
      <c r="F98" s="16"/>
      <c r="G98" s="16"/>
      <c r="H98" s="16"/>
      <c r="I98" s="19">
        <v>76</v>
      </c>
      <c r="J98" s="19" t="s">
        <v>26</v>
      </c>
      <c r="K98" s="19" t="s">
        <v>98</v>
      </c>
      <c r="L98" s="16"/>
      <c r="M98" s="18"/>
    </row>
    <row r="99" spans="1:13" ht="15">
      <c r="A99" s="16"/>
      <c r="B99" s="16"/>
      <c r="C99" s="19">
        <f t="shared" si="2"/>
        <v>77</v>
      </c>
      <c r="D99" s="16" t="str">
        <f t="shared" si="3"/>
        <v>77：忍岡高等学校</v>
      </c>
      <c r="E99" s="16"/>
      <c r="F99" s="16"/>
      <c r="G99" s="16"/>
      <c r="H99" s="16"/>
      <c r="I99" s="19">
        <v>77</v>
      </c>
      <c r="J99" s="19" t="s">
        <v>26</v>
      </c>
      <c r="K99" s="19" t="s">
        <v>161</v>
      </c>
      <c r="L99" s="16"/>
      <c r="M99" s="18"/>
    </row>
    <row r="100" spans="1:13" ht="15">
      <c r="A100" s="16"/>
      <c r="B100" s="16"/>
      <c r="C100" s="19">
        <f t="shared" si="2"/>
        <v>78</v>
      </c>
      <c r="D100" s="16" t="str">
        <f t="shared" si="3"/>
        <v>78：芝国際高等学校</v>
      </c>
      <c r="E100" s="16"/>
      <c r="F100" s="16"/>
      <c r="G100" s="16"/>
      <c r="H100" s="16"/>
      <c r="I100" s="19">
        <v>78</v>
      </c>
      <c r="J100" s="19" t="s">
        <v>36</v>
      </c>
      <c r="K100" s="19" t="s">
        <v>171</v>
      </c>
      <c r="L100" s="16"/>
      <c r="M100" s="18"/>
    </row>
    <row r="101" spans="1:13" ht="15">
      <c r="A101" s="16"/>
      <c r="B101" s="16"/>
      <c r="C101" s="19">
        <f t="shared" si="2"/>
        <v>79</v>
      </c>
      <c r="D101" s="16" t="str">
        <f t="shared" si="3"/>
        <v>79：科学技術学園高等学校（通信制）</v>
      </c>
      <c r="E101" s="16"/>
      <c r="F101" s="16"/>
      <c r="G101" s="16"/>
      <c r="H101" s="16"/>
      <c r="I101" s="19">
        <v>79</v>
      </c>
      <c r="J101" s="19" t="s">
        <v>162</v>
      </c>
      <c r="K101" s="19" t="s">
        <v>172</v>
      </c>
      <c r="L101" s="16"/>
      <c r="M101" s="18"/>
    </row>
    <row r="102" spans="1:13" ht="15">
      <c r="A102" s="16"/>
      <c r="B102" s="16"/>
      <c r="C102" s="19">
        <f t="shared" si="2"/>
        <v>80</v>
      </c>
      <c r="D102" s="16" t="str">
        <f t="shared" si="3"/>
        <v>80：東京女子学園高等学校</v>
      </c>
      <c r="E102" s="16"/>
      <c r="F102" s="16"/>
      <c r="G102" s="16"/>
      <c r="H102" s="16"/>
      <c r="I102" s="19">
        <v>80</v>
      </c>
      <c r="J102" s="19" t="s">
        <v>162</v>
      </c>
      <c r="K102" s="19" t="s">
        <v>173</v>
      </c>
      <c r="L102" s="16"/>
      <c r="M102" s="18"/>
    </row>
    <row r="103" spans="1:13">
      <c r="A103" s="16"/>
      <c r="B103" s="16"/>
      <c r="C103" s="16" t="str">
        <f t="shared" ref="C103:C152" si="4">IF(D103="","",C102+1)</f>
        <v/>
      </c>
      <c r="D103" s="16"/>
      <c r="E103" s="16"/>
      <c r="F103" s="16"/>
      <c r="G103" s="16"/>
      <c r="H103" s="16"/>
      <c r="I103" s="16"/>
      <c r="J103" s="16"/>
      <c r="K103" s="16"/>
      <c r="L103" s="16"/>
      <c r="M103" s="18"/>
    </row>
    <row r="104" spans="1:13">
      <c r="A104" s="16"/>
      <c r="B104" s="16"/>
      <c r="C104" s="16" t="str">
        <f t="shared" si="4"/>
        <v/>
      </c>
      <c r="D104" s="16"/>
      <c r="E104" s="16"/>
      <c r="F104" s="16"/>
      <c r="G104" s="16"/>
      <c r="H104" s="16"/>
      <c r="I104" s="16"/>
      <c r="J104" s="16"/>
      <c r="K104" s="16"/>
      <c r="L104" s="16"/>
      <c r="M104" s="18"/>
    </row>
    <row r="105" spans="1:13">
      <c r="A105" s="16"/>
      <c r="B105" s="16"/>
      <c r="C105" s="16" t="str">
        <f t="shared" si="4"/>
        <v/>
      </c>
      <c r="D105" s="16"/>
      <c r="E105" s="16"/>
      <c r="F105" s="16"/>
      <c r="G105" s="16"/>
      <c r="H105" s="16"/>
      <c r="I105" s="16"/>
      <c r="J105" s="16"/>
      <c r="K105" s="16"/>
      <c r="L105" s="16"/>
      <c r="M105" s="18"/>
    </row>
    <row r="106" spans="1:13">
      <c r="A106" s="16"/>
      <c r="B106" s="16"/>
      <c r="C106" s="16" t="str">
        <f t="shared" si="4"/>
        <v/>
      </c>
      <c r="D106" s="16"/>
      <c r="E106" s="16"/>
      <c r="F106" s="16"/>
      <c r="G106" s="16"/>
      <c r="H106" s="16"/>
      <c r="I106" s="16"/>
      <c r="J106" s="16"/>
      <c r="K106" s="16"/>
      <c r="L106" s="16"/>
    </row>
    <row r="107" spans="1:13">
      <c r="A107" s="16"/>
      <c r="B107" s="16"/>
      <c r="C107" s="16" t="str">
        <f t="shared" si="4"/>
        <v/>
      </c>
      <c r="D107" s="16"/>
      <c r="E107" s="16"/>
      <c r="F107" s="16"/>
      <c r="G107" s="16"/>
      <c r="H107" s="16"/>
      <c r="I107" s="16"/>
      <c r="J107" s="16"/>
      <c r="K107" s="16"/>
      <c r="L107" s="16"/>
    </row>
    <row r="108" spans="1:13">
      <c r="A108" s="16"/>
      <c r="B108" s="16"/>
      <c r="C108" s="16" t="str">
        <f t="shared" si="4"/>
        <v/>
      </c>
      <c r="D108" s="16"/>
      <c r="E108" s="16"/>
      <c r="F108" s="16"/>
      <c r="G108" s="16"/>
      <c r="H108" s="16"/>
      <c r="I108" s="16"/>
      <c r="J108" s="16"/>
      <c r="K108" s="16"/>
      <c r="L108" s="16"/>
    </row>
    <row r="109" spans="1:13">
      <c r="A109" s="16"/>
      <c r="B109" s="16"/>
      <c r="C109" s="16" t="str">
        <f t="shared" si="4"/>
        <v/>
      </c>
      <c r="D109" s="16"/>
      <c r="E109" s="16"/>
      <c r="F109" s="16"/>
      <c r="G109" s="16"/>
      <c r="H109" s="16"/>
      <c r="I109" s="16"/>
      <c r="J109" s="16"/>
      <c r="K109" s="16"/>
      <c r="L109" s="16"/>
    </row>
    <row r="110" spans="1:13">
      <c r="A110" s="16"/>
      <c r="B110" s="16"/>
      <c r="C110" s="16" t="str">
        <f t="shared" si="4"/>
        <v/>
      </c>
      <c r="D110" s="16"/>
      <c r="E110" s="16"/>
      <c r="F110" s="16"/>
      <c r="G110" s="16"/>
      <c r="H110" s="16"/>
      <c r="I110" s="16"/>
      <c r="J110" s="16"/>
      <c r="K110" s="16"/>
      <c r="L110" s="16"/>
    </row>
    <row r="111" spans="1:13">
      <c r="A111" s="16"/>
      <c r="B111" s="16"/>
      <c r="C111" s="16" t="str">
        <f t="shared" si="4"/>
        <v/>
      </c>
      <c r="D111" s="16"/>
      <c r="E111" s="16"/>
      <c r="F111" s="16"/>
      <c r="G111" s="16"/>
      <c r="H111" s="16"/>
      <c r="I111" s="16"/>
      <c r="J111" s="16"/>
      <c r="K111" s="16"/>
      <c r="L111" s="16"/>
    </row>
    <row r="112" spans="1:13">
      <c r="A112" s="16"/>
      <c r="B112" s="16"/>
      <c r="C112" s="16" t="str">
        <f t="shared" si="4"/>
        <v/>
      </c>
      <c r="D112" s="16"/>
      <c r="E112" s="16"/>
      <c r="F112" s="16"/>
      <c r="G112" s="16"/>
      <c r="H112" s="16"/>
      <c r="I112" s="16"/>
      <c r="J112" s="16"/>
      <c r="K112" s="16"/>
      <c r="L112" s="16"/>
    </row>
    <row r="113" spans="1:12">
      <c r="A113" s="16"/>
      <c r="B113" s="16"/>
      <c r="C113" s="16" t="str">
        <f t="shared" si="4"/>
        <v/>
      </c>
      <c r="D113" s="16"/>
      <c r="E113" s="16"/>
      <c r="F113" s="16"/>
      <c r="G113" s="16"/>
      <c r="H113" s="16"/>
      <c r="I113" s="16"/>
      <c r="J113" s="16"/>
      <c r="K113" s="16"/>
      <c r="L113" s="16"/>
    </row>
    <row r="114" spans="1:12">
      <c r="A114" s="16"/>
      <c r="B114" s="16"/>
      <c r="C114" s="16" t="str">
        <f t="shared" si="4"/>
        <v/>
      </c>
      <c r="D114" s="16"/>
      <c r="E114" s="16"/>
      <c r="F114" s="16"/>
      <c r="G114" s="16"/>
      <c r="H114" s="16"/>
      <c r="I114" s="16"/>
      <c r="J114" s="16"/>
      <c r="K114" s="16"/>
      <c r="L114" s="16"/>
    </row>
    <row r="115" spans="1:12">
      <c r="A115" s="18"/>
      <c r="B115" s="18"/>
      <c r="C115" s="18" t="str">
        <f t="shared" si="4"/>
        <v/>
      </c>
      <c r="D115" s="18"/>
      <c r="E115" s="18"/>
      <c r="F115" s="18"/>
      <c r="G115" s="18"/>
      <c r="H115" s="18"/>
      <c r="I115" s="18"/>
      <c r="J115" s="18"/>
      <c r="K115" s="18"/>
    </row>
    <row r="116" spans="1:12">
      <c r="A116" s="18"/>
      <c r="B116" s="18"/>
      <c r="C116" s="18" t="str">
        <f t="shared" si="4"/>
        <v/>
      </c>
      <c r="D116" s="18"/>
      <c r="E116" s="18"/>
      <c r="F116" s="18"/>
      <c r="G116" s="18"/>
      <c r="H116" s="18"/>
      <c r="I116" s="18"/>
      <c r="J116" s="18"/>
      <c r="K116" s="18"/>
    </row>
    <row r="117" spans="1:12">
      <c r="A117" s="18"/>
      <c r="B117" s="18"/>
      <c r="C117" s="18" t="str">
        <f t="shared" si="4"/>
        <v/>
      </c>
      <c r="D117" s="18"/>
      <c r="E117" s="18"/>
      <c r="F117" s="18"/>
      <c r="G117" s="18"/>
      <c r="H117" s="18"/>
      <c r="I117" s="18"/>
      <c r="J117" s="18"/>
      <c r="K117" s="18"/>
    </row>
    <row r="118" spans="1:12">
      <c r="A118" s="18"/>
      <c r="B118" s="18"/>
      <c r="C118" s="18" t="str">
        <f t="shared" si="4"/>
        <v/>
      </c>
      <c r="D118" s="18"/>
      <c r="E118" s="18"/>
      <c r="F118" s="18"/>
      <c r="G118" s="18"/>
      <c r="H118" s="18"/>
      <c r="I118" s="18"/>
      <c r="J118" s="18"/>
      <c r="K118" s="18"/>
    </row>
    <row r="119" spans="1:12">
      <c r="A119" s="18"/>
      <c r="B119" s="18"/>
      <c r="C119" s="18" t="str">
        <f t="shared" si="4"/>
        <v/>
      </c>
      <c r="D119" s="18"/>
      <c r="E119" s="18"/>
      <c r="F119" s="18"/>
      <c r="G119" s="18"/>
      <c r="H119" s="18"/>
      <c r="I119" s="18"/>
      <c r="J119" s="18"/>
      <c r="K119" s="18"/>
    </row>
    <row r="120" spans="1:12">
      <c r="A120" s="18"/>
      <c r="B120" s="18"/>
      <c r="C120" s="18" t="str">
        <f t="shared" si="4"/>
        <v/>
      </c>
      <c r="D120" s="18"/>
      <c r="E120" s="18"/>
      <c r="F120" s="18"/>
      <c r="G120" s="18"/>
      <c r="H120" s="18"/>
      <c r="I120" s="18"/>
      <c r="J120" s="18"/>
      <c r="K120" s="18"/>
    </row>
    <row r="121" spans="1:12">
      <c r="A121" s="18"/>
      <c r="B121" s="18"/>
      <c r="C121" s="18" t="str">
        <f t="shared" si="4"/>
        <v/>
      </c>
      <c r="D121" s="18"/>
      <c r="E121" s="18"/>
      <c r="F121" s="18"/>
      <c r="G121" s="18"/>
      <c r="H121" s="18"/>
      <c r="I121" s="18"/>
      <c r="J121" s="18"/>
      <c r="K121" s="18"/>
    </row>
    <row r="122" spans="1:12">
      <c r="A122" s="18"/>
      <c r="B122" s="18"/>
      <c r="C122" s="18" t="str">
        <f t="shared" si="4"/>
        <v/>
      </c>
      <c r="D122" s="18"/>
      <c r="E122" s="18"/>
      <c r="F122" s="18"/>
      <c r="G122" s="18"/>
      <c r="H122" s="18"/>
      <c r="I122" s="18"/>
      <c r="J122" s="18"/>
      <c r="K122" s="18"/>
    </row>
    <row r="123" spans="1:12">
      <c r="A123" s="18"/>
      <c r="B123" s="18"/>
      <c r="C123" s="18" t="str">
        <f t="shared" si="4"/>
        <v/>
      </c>
      <c r="D123" s="18"/>
      <c r="E123" s="18"/>
      <c r="F123" s="18"/>
      <c r="G123" s="18"/>
      <c r="H123" s="18"/>
      <c r="I123" s="18"/>
      <c r="J123" s="18"/>
      <c r="K123" s="18"/>
    </row>
    <row r="124" spans="1:12">
      <c r="A124" s="18"/>
      <c r="B124" s="18"/>
      <c r="C124" s="18" t="str">
        <f t="shared" si="4"/>
        <v/>
      </c>
      <c r="D124" s="18"/>
      <c r="E124" s="18"/>
      <c r="F124" s="18"/>
      <c r="G124" s="18"/>
      <c r="H124" s="18"/>
      <c r="I124" s="18"/>
      <c r="J124" s="18"/>
      <c r="K124" s="18"/>
    </row>
    <row r="125" spans="1:12">
      <c r="A125" s="18"/>
      <c r="B125" s="18"/>
      <c r="C125" s="18" t="str">
        <f t="shared" si="4"/>
        <v/>
      </c>
      <c r="D125" s="18"/>
      <c r="E125" s="18"/>
      <c r="F125" s="18"/>
      <c r="G125" s="18"/>
      <c r="H125" s="18"/>
      <c r="I125" s="18"/>
      <c r="J125" s="18"/>
      <c r="K125" s="18"/>
    </row>
    <row r="126" spans="1:12">
      <c r="A126" s="18"/>
      <c r="B126" s="18"/>
      <c r="C126" s="18" t="str">
        <f t="shared" si="4"/>
        <v/>
      </c>
      <c r="D126" s="18"/>
      <c r="E126" s="18"/>
      <c r="F126" s="18"/>
      <c r="G126" s="18"/>
      <c r="H126" s="18"/>
      <c r="I126" s="18"/>
      <c r="J126" s="18"/>
    </row>
    <row r="127" spans="1:12">
      <c r="A127" s="18"/>
      <c r="B127" s="18"/>
      <c r="C127" s="18" t="str">
        <f t="shared" si="4"/>
        <v/>
      </c>
      <c r="D127" s="18"/>
      <c r="E127" s="18"/>
      <c r="F127" s="18"/>
      <c r="G127" s="18"/>
      <c r="H127" s="18"/>
      <c r="I127" s="18"/>
      <c r="J127" s="18"/>
    </row>
    <row r="128" spans="1:12">
      <c r="A128" s="18"/>
      <c r="B128" s="18"/>
      <c r="C128" s="18" t="str">
        <f t="shared" si="4"/>
        <v/>
      </c>
      <c r="D128" s="18"/>
      <c r="E128" s="18"/>
      <c r="F128" s="18"/>
      <c r="G128" s="18"/>
      <c r="H128" s="18"/>
      <c r="I128" s="18"/>
      <c r="J128" s="18"/>
    </row>
    <row r="129" spans="1:10">
      <c r="A129" s="18"/>
      <c r="B129" s="18"/>
      <c r="C129" s="18" t="str">
        <f t="shared" si="4"/>
        <v/>
      </c>
      <c r="D129" s="18"/>
      <c r="E129" s="18"/>
      <c r="F129" s="18"/>
      <c r="G129" s="18"/>
      <c r="H129" s="18"/>
      <c r="I129" s="18"/>
      <c r="J129" s="18"/>
    </row>
    <row r="130" spans="1:10">
      <c r="A130" s="18"/>
      <c r="B130" s="18"/>
      <c r="C130" s="18" t="str">
        <f t="shared" si="4"/>
        <v/>
      </c>
      <c r="D130" s="18"/>
      <c r="E130" s="18"/>
      <c r="F130" s="18"/>
      <c r="G130" s="18"/>
      <c r="H130" s="18"/>
      <c r="I130" s="18"/>
      <c r="J130" s="18"/>
    </row>
    <row r="131" spans="1:10">
      <c r="A131" s="18"/>
      <c r="B131" s="18"/>
      <c r="C131" s="18" t="str">
        <f t="shared" si="4"/>
        <v/>
      </c>
      <c r="D131" s="18"/>
      <c r="E131" s="18"/>
      <c r="F131" s="18"/>
      <c r="G131" s="18"/>
      <c r="H131" s="18"/>
      <c r="I131" s="18"/>
      <c r="J131" s="18"/>
    </row>
    <row r="132" spans="1:10">
      <c r="A132" s="18"/>
      <c r="B132" s="18"/>
      <c r="C132" s="18" t="str">
        <f t="shared" si="4"/>
        <v/>
      </c>
      <c r="D132" s="18"/>
      <c r="E132" s="18"/>
      <c r="F132" s="18"/>
      <c r="G132" s="18"/>
      <c r="H132" s="18"/>
      <c r="I132" s="18"/>
      <c r="J132" s="18"/>
    </row>
    <row r="133" spans="1:10">
      <c r="A133" s="18"/>
      <c r="B133" s="18"/>
      <c r="C133" s="18" t="str">
        <f t="shared" si="4"/>
        <v/>
      </c>
      <c r="D133" s="18"/>
      <c r="E133" s="18"/>
      <c r="F133" s="18"/>
      <c r="G133" s="18"/>
      <c r="H133" s="18"/>
      <c r="I133" s="18"/>
      <c r="J133" s="18"/>
    </row>
    <row r="134" spans="1:10">
      <c r="A134" s="18"/>
      <c r="B134" s="18"/>
      <c r="C134" s="18" t="str">
        <f t="shared" si="4"/>
        <v/>
      </c>
      <c r="D134" s="18"/>
      <c r="E134" s="18"/>
      <c r="F134" s="18"/>
      <c r="G134" s="18"/>
      <c r="H134" s="18"/>
      <c r="I134" s="18"/>
      <c r="J134" s="18"/>
    </row>
    <row r="135" spans="1:10">
      <c r="A135" s="18"/>
      <c r="B135" s="18"/>
      <c r="C135" s="18" t="str">
        <f t="shared" si="4"/>
        <v/>
      </c>
      <c r="D135" s="18"/>
      <c r="E135" s="18"/>
      <c r="F135" s="18"/>
      <c r="G135" s="18"/>
      <c r="H135" s="18"/>
      <c r="I135" s="18"/>
      <c r="J135" s="18"/>
    </row>
    <row r="136" spans="1:10">
      <c r="A136" s="18"/>
      <c r="B136" s="18"/>
      <c r="C136" s="18" t="str">
        <f t="shared" si="4"/>
        <v/>
      </c>
      <c r="D136" s="18"/>
      <c r="E136" s="18"/>
      <c r="F136" s="18"/>
      <c r="G136" s="18"/>
      <c r="H136" s="18"/>
      <c r="I136" s="18"/>
      <c r="J136" s="18"/>
    </row>
    <row r="137" spans="1:10">
      <c r="A137" s="18"/>
      <c r="B137" s="18"/>
      <c r="C137" s="18" t="str">
        <f t="shared" si="4"/>
        <v/>
      </c>
      <c r="D137" s="18"/>
      <c r="E137" s="18"/>
      <c r="F137" s="18"/>
      <c r="G137" s="18"/>
      <c r="H137" s="18"/>
      <c r="I137" s="18"/>
      <c r="J137" s="18"/>
    </row>
    <row r="138" spans="1:10">
      <c r="A138" s="18"/>
      <c r="B138" s="18"/>
      <c r="C138" s="18" t="str">
        <f t="shared" si="4"/>
        <v/>
      </c>
      <c r="D138" s="18"/>
      <c r="E138" s="18"/>
      <c r="F138" s="18"/>
      <c r="G138" s="18"/>
      <c r="H138" s="18"/>
      <c r="I138" s="18"/>
      <c r="J138" s="18"/>
    </row>
    <row r="139" spans="1:10">
      <c r="A139" s="18"/>
      <c r="B139" s="18"/>
      <c r="C139" s="18" t="str">
        <f t="shared" si="4"/>
        <v/>
      </c>
      <c r="D139" s="18"/>
      <c r="E139" s="18"/>
      <c r="F139" s="18"/>
      <c r="G139" s="18"/>
      <c r="H139" s="18"/>
      <c r="I139" s="18"/>
      <c r="J139" s="18"/>
    </row>
    <row r="140" spans="1:10">
      <c r="A140" s="18"/>
      <c r="B140" s="18"/>
      <c r="C140" s="18" t="str">
        <f t="shared" si="4"/>
        <v/>
      </c>
      <c r="D140" s="18"/>
      <c r="E140" s="18"/>
      <c r="F140" s="18"/>
      <c r="G140" s="18"/>
      <c r="H140" s="18"/>
      <c r="I140" s="18"/>
      <c r="J140" s="18"/>
    </row>
    <row r="141" spans="1:10">
      <c r="A141" s="18"/>
      <c r="B141" s="18"/>
      <c r="C141" s="18" t="str">
        <f t="shared" si="4"/>
        <v/>
      </c>
      <c r="D141" s="18"/>
      <c r="E141" s="18"/>
      <c r="F141" s="18"/>
      <c r="G141" s="18"/>
      <c r="H141" s="18"/>
      <c r="I141" s="18"/>
      <c r="J141" s="18"/>
    </row>
    <row r="142" spans="1:10">
      <c r="A142" s="18"/>
      <c r="B142" s="18"/>
      <c r="C142" s="18" t="str">
        <f t="shared" si="4"/>
        <v/>
      </c>
      <c r="D142" s="18"/>
      <c r="E142" s="18"/>
      <c r="F142" s="18"/>
      <c r="G142" s="18"/>
      <c r="H142" s="18"/>
      <c r="I142" s="18"/>
      <c r="J142" s="18"/>
    </row>
    <row r="143" spans="1:10">
      <c r="A143" s="18"/>
      <c r="B143" s="18"/>
      <c r="C143" s="18" t="str">
        <f t="shared" si="4"/>
        <v/>
      </c>
      <c r="D143" s="18"/>
      <c r="E143" s="18"/>
      <c r="F143" s="18"/>
      <c r="G143" s="18"/>
      <c r="H143" s="18"/>
      <c r="I143" s="18"/>
      <c r="J143" s="18"/>
    </row>
    <row r="144" spans="1:10">
      <c r="A144" s="18"/>
      <c r="B144" s="18"/>
      <c r="C144" s="18" t="str">
        <f t="shared" si="4"/>
        <v/>
      </c>
      <c r="D144" s="18"/>
      <c r="E144" s="18"/>
      <c r="F144" s="18"/>
      <c r="G144" s="18"/>
      <c r="H144" s="18"/>
      <c r="I144" s="18"/>
      <c r="J144" s="18"/>
    </row>
    <row r="145" spans="1:10">
      <c r="A145" s="18"/>
      <c r="B145" s="18"/>
      <c r="C145" s="18" t="str">
        <f t="shared" si="4"/>
        <v/>
      </c>
      <c r="D145" s="18"/>
      <c r="E145" s="18"/>
      <c r="F145" s="18"/>
      <c r="G145" s="18"/>
      <c r="H145" s="18"/>
      <c r="I145" s="18"/>
      <c r="J145" s="18"/>
    </row>
    <row r="146" spans="1:10">
      <c r="A146" s="18"/>
      <c r="B146" s="18"/>
      <c r="C146" s="18" t="str">
        <f t="shared" si="4"/>
        <v/>
      </c>
      <c r="D146" s="18"/>
      <c r="E146" s="18"/>
      <c r="F146" s="18"/>
      <c r="G146" s="18"/>
      <c r="H146" s="18"/>
      <c r="I146" s="18"/>
      <c r="J146" s="18"/>
    </row>
    <row r="147" spans="1:10">
      <c r="A147" s="18"/>
      <c r="B147" s="18"/>
      <c r="C147" s="18" t="str">
        <f t="shared" si="4"/>
        <v/>
      </c>
      <c r="D147" s="18"/>
      <c r="E147" s="18"/>
      <c r="F147" s="18"/>
      <c r="G147" s="18"/>
      <c r="H147" s="18"/>
      <c r="I147" s="18"/>
      <c r="J147" s="18"/>
    </row>
    <row r="148" spans="1:10">
      <c r="A148" s="18"/>
      <c r="B148" s="18"/>
      <c r="C148" s="18" t="str">
        <f t="shared" si="4"/>
        <v/>
      </c>
      <c r="D148" s="18"/>
      <c r="E148" s="18"/>
      <c r="F148" s="18"/>
      <c r="G148" s="18"/>
      <c r="H148" s="18"/>
      <c r="I148" s="18"/>
      <c r="J148" s="18"/>
    </row>
    <row r="149" spans="1:10">
      <c r="A149" s="18"/>
      <c r="B149" s="18"/>
      <c r="C149" s="18" t="str">
        <f t="shared" si="4"/>
        <v/>
      </c>
      <c r="D149" s="18"/>
      <c r="E149" s="18"/>
      <c r="F149" s="18"/>
      <c r="G149" s="18"/>
      <c r="H149" s="18"/>
      <c r="I149" s="18"/>
      <c r="J149" s="18"/>
    </row>
    <row r="150" spans="1:10">
      <c r="A150" s="18"/>
      <c r="B150" s="18"/>
      <c r="C150" s="18" t="str">
        <f t="shared" si="4"/>
        <v/>
      </c>
      <c r="D150" s="18"/>
      <c r="E150" s="18"/>
      <c r="F150" s="18"/>
      <c r="G150" s="18"/>
      <c r="H150" s="18"/>
      <c r="I150" s="18"/>
      <c r="J150" s="18"/>
    </row>
    <row r="151" spans="1:10">
      <c r="A151" s="18"/>
      <c r="B151" s="18"/>
      <c r="C151" s="18" t="str">
        <f t="shared" si="4"/>
        <v/>
      </c>
      <c r="D151" s="18"/>
      <c r="E151" s="18"/>
      <c r="F151" s="18"/>
      <c r="G151" s="18"/>
      <c r="H151" s="18"/>
      <c r="I151" s="18"/>
      <c r="J151" s="18"/>
    </row>
    <row r="152" spans="1:10">
      <c r="A152" s="18"/>
      <c r="B152" s="18"/>
      <c r="C152" s="18" t="str">
        <f t="shared" si="4"/>
        <v/>
      </c>
      <c r="D152" s="18"/>
      <c r="E152" s="18"/>
      <c r="F152" s="18"/>
      <c r="G152" s="18"/>
      <c r="H152" s="18"/>
      <c r="I152" s="18"/>
      <c r="J152" s="18"/>
    </row>
    <row r="153" spans="1:10">
      <c r="A153" s="18"/>
      <c r="B153" s="18"/>
      <c r="C153" s="18" t="str">
        <f t="shared" ref="C153:C179" si="5">IF(D153="","",C152+1)</f>
        <v/>
      </c>
      <c r="D153" s="18"/>
      <c r="E153" s="18"/>
      <c r="F153" s="18"/>
      <c r="G153" s="18"/>
      <c r="H153" s="18"/>
      <c r="I153" s="18"/>
      <c r="J153" s="18"/>
    </row>
    <row r="154" spans="1:10">
      <c r="A154" s="18"/>
      <c r="B154" s="18"/>
      <c r="C154" s="18" t="str">
        <f t="shared" si="5"/>
        <v/>
      </c>
      <c r="D154" s="18"/>
      <c r="E154" s="18"/>
      <c r="F154" s="18"/>
      <c r="G154" s="18"/>
      <c r="H154" s="18"/>
      <c r="I154" s="18"/>
      <c r="J154" s="18"/>
    </row>
    <row r="155" spans="1:10">
      <c r="A155" s="18"/>
      <c r="B155" s="18"/>
      <c r="C155" s="18" t="str">
        <f t="shared" si="5"/>
        <v/>
      </c>
      <c r="D155" s="18"/>
      <c r="E155" s="18"/>
      <c r="F155" s="18"/>
      <c r="G155" s="18"/>
      <c r="H155" s="18"/>
      <c r="I155" s="18"/>
      <c r="J155" s="18"/>
    </row>
    <row r="156" spans="1:10">
      <c r="A156" s="18"/>
      <c r="B156" s="18"/>
      <c r="C156" s="18" t="str">
        <f t="shared" si="5"/>
        <v/>
      </c>
      <c r="D156" s="18"/>
      <c r="E156" s="18"/>
      <c r="F156" s="18"/>
      <c r="G156" s="18"/>
      <c r="H156" s="18"/>
      <c r="I156" s="18"/>
      <c r="J156" s="18"/>
    </row>
    <row r="157" spans="1:10">
      <c r="A157" s="18"/>
      <c r="B157" s="18"/>
      <c r="C157" s="18" t="str">
        <f t="shared" si="5"/>
        <v/>
      </c>
      <c r="D157" s="18"/>
      <c r="E157" s="18"/>
      <c r="F157" s="18"/>
      <c r="G157" s="18"/>
      <c r="H157" s="18"/>
      <c r="I157" s="18"/>
      <c r="J157" s="18"/>
    </row>
    <row r="158" spans="1:10">
      <c r="A158" s="18"/>
      <c r="B158" s="18"/>
      <c r="C158" s="18" t="str">
        <f t="shared" si="5"/>
        <v/>
      </c>
      <c r="D158" s="18"/>
      <c r="E158" s="18"/>
      <c r="F158" s="18"/>
      <c r="G158" s="18"/>
      <c r="H158" s="18"/>
      <c r="I158" s="18"/>
      <c r="J158" s="18"/>
    </row>
    <row r="159" spans="1:10">
      <c r="A159" s="18"/>
      <c r="B159" s="18"/>
      <c r="C159" s="18" t="str">
        <f t="shared" si="5"/>
        <v/>
      </c>
      <c r="D159" s="18"/>
      <c r="E159" s="18"/>
      <c r="F159" s="18"/>
      <c r="G159" s="18"/>
      <c r="H159" s="18"/>
      <c r="I159" s="18"/>
      <c r="J159" s="18"/>
    </row>
    <row r="160" spans="1:10">
      <c r="A160" s="18"/>
      <c r="B160" s="18"/>
      <c r="C160" s="18" t="str">
        <f t="shared" si="5"/>
        <v/>
      </c>
      <c r="D160" s="18"/>
      <c r="E160" s="18"/>
      <c r="F160" s="18"/>
      <c r="G160" s="18"/>
      <c r="H160" s="18"/>
      <c r="I160" s="18"/>
      <c r="J160" s="18"/>
    </row>
    <row r="161" spans="1:10">
      <c r="A161" s="18"/>
      <c r="B161" s="18"/>
      <c r="C161" s="18" t="str">
        <f t="shared" si="5"/>
        <v/>
      </c>
      <c r="D161" s="18"/>
      <c r="E161" s="18"/>
      <c r="F161" s="18"/>
      <c r="G161" s="18"/>
      <c r="H161" s="18"/>
      <c r="I161" s="18"/>
      <c r="J161" s="18"/>
    </row>
    <row r="162" spans="1:10">
      <c r="A162" s="18"/>
      <c r="B162" s="18"/>
      <c r="C162" s="18" t="str">
        <f t="shared" si="5"/>
        <v/>
      </c>
      <c r="D162" s="18"/>
      <c r="E162" s="18"/>
      <c r="F162" s="18"/>
      <c r="G162" s="18"/>
      <c r="H162" s="18"/>
      <c r="I162" s="18"/>
      <c r="J162" s="18"/>
    </row>
    <row r="163" spans="1:10">
      <c r="A163" s="18"/>
      <c r="B163" s="18"/>
      <c r="C163" s="18" t="str">
        <f t="shared" si="5"/>
        <v/>
      </c>
      <c r="D163" s="18"/>
      <c r="E163" s="18"/>
      <c r="F163" s="18"/>
      <c r="G163" s="18"/>
      <c r="H163" s="18"/>
      <c r="I163" s="18"/>
      <c r="J163" s="18"/>
    </row>
    <row r="164" spans="1:10">
      <c r="A164" s="18"/>
      <c r="B164" s="18"/>
      <c r="C164" s="18" t="str">
        <f t="shared" si="5"/>
        <v/>
      </c>
      <c r="D164" s="18"/>
      <c r="E164" s="18"/>
      <c r="F164" s="18"/>
      <c r="G164" s="18"/>
      <c r="H164" s="18"/>
      <c r="I164" s="18"/>
      <c r="J164" s="18"/>
    </row>
    <row r="165" spans="1:10">
      <c r="A165" s="18"/>
      <c r="B165" s="18"/>
      <c r="C165" s="18" t="str">
        <f t="shared" si="5"/>
        <v/>
      </c>
      <c r="D165" s="18"/>
      <c r="E165" s="18"/>
      <c r="F165" s="18"/>
      <c r="G165" s="18"/>
      <c r="H165" s="18"/>
      <c r="I165" s="18"/>
      <c r="J165" s="18"/>
    </row>
    <row r="166" spans="1:10">
      <c r="A166" s="18"/>
      <c r="B166" s="18"/>
      <c r="C166" s="18" t="str">
        <f t="shared" si="5"/>
        <v/>
      </c>
      <c r="D166" s="18"/>
      <c r="E166" s="18"/>
      <c r="F166" s="18"/>
      <c r="G166" s="18"/>
      <c r="H166" s="18"/>
      <c r="I166" s="18"/>
      <c r="J166" s="18"/>
    </row>
    <row r="167" spans="1:10">
      <c r="A167" s="18"/>
      <c r="B167" s="18"/>
      <c r="C167" s="18" t="str">
        <f t="shared" si="5"/>
        <v/>
      </c>
      <c r="D167" s="18"/>
      <c r="E167" s="18"/>
      <c r="F167" s="18"/>
      <c r="G167" s="18"/>
      <c r="H167" s="18"/>
      <c r="I167" s="18"/>
      <c r="J167" s="18"/>
    </row>
    <row r="168" spans="1:10">
      <c r="A168" s="18"/>
      <c r="B168" s="18"/>
      <c r="C168" s="18" t="str">
        <f t="shared" si="5"/>
        <v/>
      </c>
      <c r="D168" s="18"/>
      <c r="E168" s="18"/>
      <c r="F168" s="18"/>
      <c r="G168" s="18"/>
      <c r="H168" s="18"/>
      <c r="I168" s="18"/>
      <c r="J168" s="18"/>
    </row>
    <row r="169" spans="1:10">
      <c r="A169" s="18"/>
      <c r="B169" s="18"/>
      <c r="C169" s="18" t="str">
        <f t="shared" si="5"/>
        <v/>
      </c>
      <c r="D169" s="18"/>
      <c r="E169" s="18"/>
      <c r="F169" s="18"/>
      <c r="G169" s="18"/>
      <c r="H169" s="18"/>
      <c r="I169" s="18"/>
      <c r="J169" s="18"/>
    </row>
    <row r="170" spans="1:10">
      <c r="A170" s="18"/>
      <c r="B170" s="18"/>
      <c r="C170" s="18" t="str">
        <f t="shared" si="5"/>
        <v/>
      </c>
      <c r="D170" s="18"/>
      <c r="E170" s="18"/>
      <c r="F170" s="18"/>
      <c r="G170" s="18"/>
      <c r="H170" s="18"/>
      <c r="I170" s="18"/>
      <c r="J170" s="18"/>
    </row>
    <row r="171" spans="1:10">
      <c r="A171" s="18"/>
      <c r="B171" s="18"/>
      <c r="C171" s="18" t="str">
        <f t="shared" si="5"/>
        <v/>
      </c>
      <c r="D171" s="18"/>
      <c r="E171" s="18"/>
      <c r="F171" s="18"/>
      <c r="G171" s="18"/>
      <c r="H171" s="18"/>
      <c r="I171" s="18"/>
      <c r="J171" s="18"/>
    </row>
    <row r="172" spans="1:10">
      <c r="A172" s="18"/>
      <c r="B172" s="18"/>
      <c r="C172" s="18" t="str">
        <f t="shared" si="5"/>
        <v/>
      </c>
      <c r="D172" s="18"/>
      <c r="E172" s="18"/>
      <c r="F172" s="18"/>
      <c r="G172" s="18"/>
      <c r="H172" s="18"/>
      <c r="I172" s="18"/>
      <c r="J172" s="18"/>
    </row>
    <row r="173" spans="1:10">
      <c r="A173" s="18"/>
      <c r="B173" s="18"/>
      <c r="C173" s="18" t="str">
        <f t="shared" si="5"/>
        <v/>
      </c>
      <c r="D173" s="18"/>
      <c r="E173" s="18"/>
      <c r="F173" s="18"/>
      <c r="G173" s="18"/>
      <c r="H173" s="18"/>
      <c r="I173" s="18"/>
      <c r="J173" s="18"/>
    </row>
    <row r="174" spans="1:10">
      <c r="A174" s="18"/>
      <c r="B174" s="18"/>
      <c r="C174" s="18" t="str">
        <f t="shared" si="5"/>
        <v/>
      </c>
      <c r="D174" s="18"/>
      <c r="E174" s="18"/>
      <c r="F174" s="18"/>
      <c r="G174" s="18"/>
      <c r="H174" s="18"/>
      <c r="I174" s="18"/>
      <c r="J174" s="18"/>
    </row>
    <row r="175" spans="1:10">
      <c r="A175" s="18"/>
      <c r="B175" s="18"/>
      <c r="C175" s="18" t="str">
        <f t="shared" si="5"/>
        <v/>
      </c>
      <c r="D175" s="18"/>
      <c r="E175" s="18"/>
      <c r="F175" s="18"/>
      <c r="G175" s="18"/>
      <c r="H175" s="18"/>
      <c r="I175" s="18"/>
      <c r="J175" s="18"/>
    </row>
    <row r="176" spans="1:10">
      <c r="A176" s="18"/>
      <c r="B176" s="18"/>
      <c r="C176" s="18" t="str">
        <f t="shared" si="5"/>
        <v/>
      </c>
      <c r="D176" s="18"/>
      <c r="E176" s="18"/>
      <c r="F176" s="18"/>
      <c r="G176" s="18"/>
      <c r="H176" s="18"/>
      <c r="I176" s="18"/>
      <c r="J176" s="18"/>
    </row>
    <row r="177" spans="1:10">
      <c r="A177" s="18"/>
      <c r="B177" s="18"/>
      <c r="C177" s="18" t="str">
        <f t="shared" si="5"/>
        <v/>
      </c>
      <c r="D177" s="18"/>
      <c r="E177" s="18"/>
      <c r="F177" s="18"/>
      <c r="G177" s="18"/>
      <c r="H177" s="18"/>
      <c r="I177" s="18"/>
      <c r="J177" s="18"/>
    </row>
    <row r="178" spans="1:10">
      <c r="A178" s="18"/>
      <c r="B178" s="18"/>
      <c r="C178" s="18" t="str">
        <f t="shared" si="5"/>
        <v/>
      </c>
      <c r="D178" s="18"/>
      <c r="E178" s="18"/>
      <c r="F178" s="18"/>
      <c r="G178" s="18"/>
      <c r="H178" s="18"/>
      <c r="I178" s="18"/>
      <c r="J178" s="18"/>
    </row>
    <row r="179" spans="1:10">
      <c r="A179" s="18"/>
      <c r="B179" s="18"/>
      <c r="C179" s="18" t="str">
        <f t="shared" si="5"/>
        <v/>
      </c>
      <c r="D179" s="18"/>
      <c r="E179" s="18"/>
      <c r="F179" s="18"/>
      <c r="G179" s="18"/>
      <c r="H179" s="18"/>
      <c r="I179" s="18"/>
      <c r="J179" s="18"/>
    </row>
    <row r="180" spans="1:10">
      <c r="A180" s="18"/>
      <c r="B180" s="18"/>
      <c r="C180" s="18"/>
      <c r="D180" s="18"/>
      <c r="E180" s="18"/>
      <c r="F180" s="18"/>
      <c r="G180" s="18"/>
      <c r="H180" s="18"/>
      <c r="I180" s="18"/>
      <c r="J180" s="18"/>
    </row>
    <row r="181" spans="1:10">
      <c r="A181" s="18"/>
      <c r="B181" s="18"/>
      <c r="C181" s="18"/>
      <c r="D181" s="18"/>
      <c r="E181" s="18"/>
      <c r="F181" s="18"/>
      <c r="G181" s="18"/>
      <c r="H181" s="18"/>
      <c r="I181" s="18"/>
      <c r="J181" s="18"/>
    </row>
    <row r="182" spans="1:10">
      <c r="A182" s="18"/>
      <c r="B182" s="18"/>
      <c r="C182" s="18"/>
      <c r="D182" s="18"/>
      <c r="E182" s="18"/>
      <c r="F182" s="18"/>
      <c r="G182" s="18"/>
      <c r="H182" s="18"/>
      <c r="I182" s="18"/>
      <c r="J182" s="18"/>
    </row>
    <row r="183" spans="1:10">
      <c r="A183" s="18"/>
      <c r="B183" s="18"/>
      <c r="C183" s="18"/>
      <c r="D183" s="18"/>
      <c r="E183" s="18"/>
      <c r="F183" s="18"/>
      <c r="G183" s="18"/>
      <c r="H183" s="18"/>
      <c r="I183" s="18"/>
      <c r="J183" s="18"/>
    </row>
    <row r="184" spans="1:10">
      <c r="A184" s="18"/>
      <c r="B184" s="18"/>
      <c r="C184" s="18"/>
      <c r="D184" s="18"/>
      <c r="E184" s="18"/>
      <c r="F184" s="18"/>
      <c r="G184" s="18"/>
      <c r="H184" s="18"/>
      <c r="I184" s="18"/>
      <c r="J184" s="18"/>
    </row>
    <row r="185" spans="1:10">
      <c r="A185" s="18"/>
      <c r="B185" s="18"/>
      <c r="C185" s="18"/>
      <c r="D185" s="18"/>
      <c r="E185" s="18"/>
      <c r="F185" s="18"/>
      <c r="G185" s="18"/>
      <c r="H185" s="18"/>
      <c r="I185" s="18"/>
      <c r="J185" s="18"/>
    </row>
    <row r="186" spans="1:10">
      <c r="A186" s="18"/>
      <c r="B186" s="18"/>
      <c r="C186" s="18"/>
      <c r="D186" s="18"/>
      <c r="E186" s="18"/>
      <c r="F186" s="18"/>
      <c r="G186" s="18"/>
      <c r="H186" s="18"/>
      <c r="I186" s="18"/>
      <c r="J186" s="18"/>
    </row>
    <row r="187" spans="1:10">
      <c r="A187" s="18"/>
      <c r="B187" s="18"/>
      <c r="C187" s="18"/>
      <c r="D187" s="18"/>
      <c r="E187" s="18"/>
      <c r="F187" s="18"/>
      <c r="G187" s="18"/>
      <c r="H187" s="18"/>
      <c r="I187" s="18"/>
      <c r="J187" s="18"/>
    </row>
    <row r="188" spans="1:10">
      <c r="A188" s="18"/>
      <c r="B188" s="18"/>
      <c r="C188" s="18"/>
      <c r="D188" s="18"/>
      <c r="E188" s="18"/>
      <c r="F188" s="18"/>
      <c r="G188" s="18"/>
      <c r="H188" s="18"/>
      <c r="I188" s="18"/>
      <c r="J188" s="18"/>
    </row>
    <row r="189" spans="1:10">
      <c r="A189" s="18"/>
      <c r="B189" s="18"/>
      <c r="C189" s="18"/>
      <c r="D189" s="18"/>
      <c r="E189" s="18"/>
      <c r="F189" s="18"/>
      <c r="G189" s="18"/>
      <c r="H189" s="18"/>
      <c r="I189" s="18"/>
      <c r="J189" s="18"/>
    </row>
    <row r="190" spans="1:10">
      <c r="A190" s="18"/>
      <c r="B190" s="18"/>
      <c r="C190" s="18"/>
      <c r="D190" s="18"/>
      <c r="E190" s="18"/>
      <c r="F190" s="18"/>
      <c r="G190" s="18"/>
      <c r="H190" s="18"/>
      <c r="I190" s="18"/>
      <c r="J190" s="18"/>
    </row>
    <row r="191" spans="1:10">
      <c r="A191" s="18"/>
      <c r="B191" s="18"/>
      <c r="C191" s="18"/>
      <c r="D191" s="18"/>
      <c r="E191" s="18"/>
      <c r="F191" s="18"/>
      <c r="G191" s="18"/>
      <c r="H191" s="18"/>
      <c r="I191" s="18"/>
      <c r="J191" s="18"/>
    </row>
    <row r="192" spans="1:10">
      <c r="A192" s="18"/>
      <c r="B192" s="18"/>
      <c r="C192" s="18"/>
      <c r="D192" s="18"/>
      <c r="E192" s="18"/>
      <c r="F192" s="18"/>
      <c r="G192" s="18"/>
      <c r="H192" s="18"/>
      <c r="I192" s="18"/>
      <c r="J192" s="18"/>
    </row>
    <row r="193" spans="1:10">
      <c r="A193" s="18"/>
      <c r="B193" s="18"/>
      <c r="C193" s="18"/>
      <c r="D193" s="18"/>
      <c r="E193" s="18"/>
      <c r="F193" s="18"/>
      <c r="G193" s="18"/>
      <c r="H193" s="18"/>
      <c r="I193" s="18"/>
      <c r="J193" s="18"/>
    </row>
    <row r="194" spans="1:10">
      <c r="A194" s="18"/>
      <c r="B194" s="18"/>
      <c r="C194" s="18"/>
      <c r="D194" s="18"/>
      <c r="E194" s="18"/>
      <c r="F194" s="18"/>
      <c r="G194" s="18"/>
      <c r="H194" s="18"/>
      <c r="I194" s="18"/>
      <c r="J194" s="18"/>
    </row>
    <row r="195" spans="1:10">
      <c r="A195" s="18"/>
      <c r="B195" s="18"/>
      <c r="C195" s="18"/>
      <c r="D195" s="18"/>
      <c r="E195" s="18"/>
      <c r="F195" s="18"/>
      <c r="G195" s="18"/>
      <c r="H195" s="18"/>
      <c r="I195" s="18"/>
      <c r="J195" s="18"/>
    </row>
    <row r="196" spans="1:10">
      <c r="A196" s="18"/>
      <c r="B196" s="18"/>
      <c r="C196" s="18"/>
      <c r="D196" s="18"/>
      <c r="E196" s="18"/>
      <c r="F196" s="18"/>
      <c r="G196" s="18"/>
      <c r="H196" s="18"/>
      <c r="I196" s="18"/>
      <c r="J196" s="18"/>
    </row>
    <row r="197" spans="1:10">
      <c r="A197" s="18"/>
      <c r="B197" s="18"/>
      <c r="C197" s="18"/>
      <c r="D197" s="18"/>
      <c r="E197" s="18"/>
      <c r="F197" s="18"/>
      <c r="G197" s="18"/>
      <c r="H197" s="18"/>
      <c r="I197" s="18"/>
      <c r="J197" s="18"/>
    </row>
    <row r="198" spans="1:10">
      <c r="A198" s="18"/>
      <c r="B198" s="18"/>
      <c r="C198" s="18"/>
      <c r="D198" s="18"/>
      <c r="E198" s="18"/>
      <c r="F198" s="18"/>
      <c r="G198" s="18"/>
      <c r="H198" s="18"/>
      <c r="I198" s="18"/>
      <c r="J198" s="18"/>
    </row>
    <row r="199" spans="1:10">
      <c r="A199" s="18"/>
      <c r="B199" s="18"/>
      <c r="C199" s="18"/>
      <c r="D199" s="18"/>
      <c r="E199" s="18"/>
      <c r="F199" s="18"/>
      <c r="G199" s="18"/>
      <c r="H199" s="18"/>
      <c r="I199" s="18"/>
      <c r="J199" s="18"/>
    </row>
    <row r="200" spans="1:10">
      <c r="A200" s="18"/>
      <c r="B200" s="18"/>
      <c r="C200" s="18"/>
      <c r="D200" s="18"/>
      <c r="E200" s="18"/>
      <c r="F200" s="18"/>
      <c r="G200" s="18"/>
      <c r="H200" s="18"/>
      <c r="I200" s="18"/>
      <c r="J200" s="18"/>
    </row>
    <row r="201" spans="1:10">
      <c r="A201" s="18"/>
      <c r="B201" s="18"/>
      <c r="C201" s="18"/>
      <c r="D201" s="18"/>
      <c r="E201" s="18"/>
      <c r="F201" s="18"/>
      <c r="G201" s="18"/>
      <c r="H201" s="18"/>
      <c r="I201" s="18"/>
      <c r="J201" s="18"/>
    </row>
    <row r="202" spans="1:10">
      <c r="A202" s="18"/>
      <c r="B202" s="18"/>
      <c r="C202" s="18"/>
      <c r="D202" s="18"/>
      <c r="E202" s="18"/>
      <c r="F202" s="18"/>
      <c r="G202" s="18"/>
      <c r="H202" s="18"/>
      <c r="I202" s="18"/>
      <c r="J202" s="18"/>
    </row>
    <row r="203" spans="1:10">
      <c r="A203" s="18"/>
      <c r="B203" s="18"/>
      <c r="C203" s="18"/>
      <c r="D203" s="18"/>
      <c r="E203" s="18"/>
      <c r="F203" s="18"/>
      <c r="G203" s="18"/>
      <c r="H203" s="18"/>
      <c r="I203" s="18"/>
      <c r="J203" s="18"/>
    </row>
    <row r="204" spans="1:10">
      <c r="A204" s="18"/>
      <c r="B204" s="18"/>
      <c r="C204" s="18"/>
      <c r="D204" s="18"/>
      <c r="E204" s="18"/>
      <c r="F204" s="18"/>
      <c r="G204" s="18"/>
      <c r="H204" s="18"/>
      <c r="I204" s="18"/>
      <c r="J204" s="18"/>
    </row>
    <row r="205" spans="1:10">
      <c r="A205" s="18"/>
      <c r="B205" s="18"/>
      <c r="C205" s="18"/>
      <c r="D205" s="18"/>
      <c r="E205" s="18"/>
      <c r="F205" s="18"/>
      <c r="G205" s="18"/>
      <c r="H205" s="18"/>
      <c r="I205" s="18"/>
      <c r="J205" s="18"/>
    </row>
    <row r="206" spans="1:10">
      <c r="A206" s="18"/>
      <c r="B206" s="18"/>
      <c r="C206" s="18"/>
      <c r="D206" s="18"/>
      <c r="E206" s="18"/>
      <c r="F206" s="18"/>
      <c r="G206" s="18"/>
      <c r="H206" s="18"/>
      <c r="I206" s="18"/>
      <c r="J206" s="18"/>
    </row>
    <row r="207" spans="1:10">
      <c r="A207" s="18"/>
      <c r="B207" s="18"/>
      <c r="C207" s="18"/>
      <c r="D207" s="18"/>
      <c r="E207" s="18"/>
      <c r="F207" s="18"/>
      <c r="G207" s="18"/>
      <c r="H207" s="18"/>
      <c r="I207" s="18"/>
      <c r="J207" s="18"/>
    </row>
    <row r="208" spans="1:10">
      <c r="A208" s="18"/>
      <c r="B208" s="18"/>
      <c r="C208" s="18"/>
      <c r="D208" s="18"/>
      <c r="E208" s="18"/>
      <c r="F208" s="18"/>
      <c r="G208" s="18"/>
      <c r="H208" s="18"/>
      <c r="I208" s="18"/>
      <c r="J208" s="18"/>
    </row>
    <row r="209" spans="1:10">
      <c r="A209" s="18"/>
      <c r="B209" s="18"/>
      <c r="C209" s="18"/>
      <c r="D209" s="18"/>
      <c r="E209" s="18"/>
      <c r="F209" s="18"/>
      <c r="G209" s="18"/>
      <c r="H209" s="18"/>
      <c r="I209" s="18"/>
      <c r="J209" s="18"/>
    </row>
    <row r="210" spans="1:10">
      <c r="A210" s="18"/>
      <c r="B210" s="18"/>
      <c r="C210" s="18"/>
      <c r="D210" s="18"/>
      <c r="E210" s="18"/>
      <c r="F210" s="18"/>
      <c r="G210" s="18"/>
      <c r="H210" s="18"/>
      <c r="I210" s="18"/>
      <c r="J210" s="18"/>
    </row>
    <row r="211" spans="1:10">
      <c r="A211" s="18"/>
      <c r="B211" s="18"/>
      <c r="C211" s="18"/>
      <c r="D211" s="18"/>
      <c r="E211" s="18"/>
      <c r="F211" s="18"/>
      <c r="G211" s="18"/>
      <c r="H211" s="18"/>
      <c r="I211" s="18"/>
      <c r="J211" s="18"/>
    </row>
    <row r="212" spans="1:10">
      <c r="A212" s="18"/>
      <c r="B212" s="18"/>
      <c r="C212" s="18"/>
      <c r="D212" s="18"/>
      <c r="E212" s="18"/>
      <c r="F212" s="18"/>
      <c r="G212" s="18"/>
      <c r="H212" s="18"/>
      <c r="I212" s="18"/>
      <c r="J212" s="18"/>
    </row>
    <row r="213" spans="1:10">
      <c r="A213" s="18"/>
      <c r="B213" s="18"/>
      <c r="C213" s="18"/>
      <c r="D213" s="18"/>
      <c r="E213" s="18"/>
      <c r="F213" s="18"/>
      <c r="G213" s="18"/>
      <c r="H213" s="18"/>
      <c r="I213" s="18"/>
      <c r="J213" s="18"/>
    </row>
    <row r="214" spans="1:10">
      <c r="A214" s="18"/>
      <c r="B214" s="18"/>
      <c r="C214" s="18"/>
      <c r="D214" s="18"/>
      <c r="E214" s="18"/>
      <c r="F214" s="18"/>
      <c r="G214" s="18"/>
      <c r="H214" s="18"/>
      <c r="I214" s="18"/>
      <c r="J214" s="18"/>
    </row>
    <row r="215" spans="1:10">
      <c r="A215" s="18"/>
      <c r="B215" s="18"/>
      <c r="C215" s="18"/>
      <c r="D215" s="18"/>
      <c r="E215" s="18"/>
      <c r="F215" s="18"/>
      <c r="G215" s="18"/>
      <c r="H215" s="18"/>
      <c r="I215" s="18"/>
      <c r="J215" s="18"/>
    </row>
    <row r="216" spans="1:10">
      <c r="A216" s="18"/>
      <c r="B216" s="18"/>
      <c r="C216" s="18"/>
      <c r="D216" s="18"/>
      <c r="E216" s="18"/>
      <c r="F216" s="18"/>
      <c r="G216" s="18"/>
      <c r="H216" s="18"/>
      <c r="I216" s="18"/>
      <c r="J216" s="18"/>
    </row>
    <row r="217" spans="1:10">
      <c r="A217" s="18"/>
      <c r="B217" s="18"/>
      <c r="C217" s="18"/>
      <c r="D217" s="18"/>
      <c r="E217" s="18"/>
      <c r="F217" s="18"/>
      <c r="G217" s="18"/>
      <c r="H217" s="18"/>
      <c r="I217" s="18"/>
      <c r="J217" s="18"/>
    </row>
    <row r="218" spans="1:10">
      <c r="A218" s="18"/>
      <c r="B218" s="18"/>
      <c r="C218" s="18"/>
      <c r="D218" s="18"/>
      <c r="E218" s="18"/>
      <c r="F218" s="18"/>
      <c r="G218" s="18"/>
      <c r="H218" s="18"/>
      <c r="I218" s="18"/>
      <c r="J218" s="18"/>
    </row>
    <row r="219" spans="1:10">
      <c r="A219" s="18"/>
      <c r="B219" s="18"/>
      <c r="C219" s="18"/>
      <c r="D219" s="18"/>
      <c r="E219" s="18"/>
      <c r="F219" s="18"/>
      <c r="G219" s="18"/>
      <c r="H219" s="18"/>
      <c r="I219" s="18"/>
      <c r="J219" s="18"/>
    </row>
    <row r="220" spans="1:10">
      <c r="A220" s="18"/>
      <c r="B220" s="18"/>
      <c r="C220" s="18"/>
      <c r="D220" s="18"/>
      <c r="E220" s="18"/>
      <c r="F220" s="18"/>
      <c r="G220" s="18"/>
      <c r="H220" s="18"/>
      <c r="I220" s="18"/>
      <c r="J220" s="18"/>
    </row>
    <row r="221" spans="1:10">
      <c r="A221" s="18"/>
      <c r="B221" s="18"/>
      <c r="C221" s="18"/>
      <c r="D221" s="18"/>
      <c r="E221" s="18"/>
      <c r="F221" s="18"/>
      <c r="G221" s="18"/>
      <c r="H221" s="18"/>
      <c r="I221" s="18"/>
      <c r="J221" s="18"/>
    </row>
    <row r="222" spans="1:10">
      <c r="A222" s="18"/>
      <c r="B222" s="18"/>
      <c r="C222" s="18"/>
      <c r="D222" s="18"/>
      <c r="E222" s="18"/>
      <c r="F222" s="18"/>
      <c r="G222" s="18"/>
      <c r="H222" s="18"/>
      <c r="I222" s="18"/>
      <c r="J222" s="18"/>
    </row>
    <row r="223" spans="1:10">
      <c r="A223" s="18"/>
      <c r="B223" s="18"/>
      <c r="C223" s="18"/>
      <c r="D223" s="18"/>
      <c r="E223" s="18"/>
      <c r="F223" s="18"/>
      <c r="G223" s="18"/>
      <c r="H223" s="18"/>
      <c r="I223" s="18"/>
      <c r="J223" s="18"/>
    </row>
    <row r="224" spans="1:10">
      <c r="A224" s="18"/>
      <c r="B224" s="18"/>
      <c r="C224" s="18"/>
      <c r="D224" s="18"/>
      <c r="E224" s="18"/>
      <c r="F224" s="18"/>
      <c r="G224" s="18"/>
      <c r="H224" s="18"/>
      <c r="I224" s="18"/>
      <c r="J224" s="18"/>
    </row>
    <row r="225" spans="1:10">
      <c r="A225" s="18"/>
      <c r="B225" s="18"/>
      <c r="C225" s="18"/>
      <c r="D225" s="18"/>
      <c r="E225" s="18"/>
      <c r="F225" s="18"/>
      <c r="G225" s="18"/>
      <c r="H225" s="18"/>
      <c r="I225" s="18"/>
      <c r="J225" s="18"/>
    </row>
    <row r="226" spans="1:10">
      <c r="A226" s="18"/>
      <c r="B226" s="18"/>
      <c r="C226" s="18"/>
      <c r="D226" s="18"/>
      <c r="E226" s="18"/>
      <c r="F226" s="18"/>
      <c r="G226" s="18"/>
      <c r="H226" s="18"/>
      <c r="I226" s="18"/>
      <c r="J226" s="18"/>
    </row>
    <row r="227" spans="1:10">
      <c r="A227" s="18"/>
      <c r="B227" s="18"/>
      <c r="C227" s="18"/>
      <c r="D227" s="18"/>
      <c r="E227" s="18"/>
      <c r="F227" s="18"/>
      <c r="G227" s="18"/>
      <c r="H227" s="18"/>
      <c r="I227" s="18"/>
      <c r="J227" s="18"/>
    </row>
    <row r="228" spans="1:10">
      <c r="A228" s="18"/>
      <c r="B228" s="18"/>
      <c r="C228" s="18"/>
      <c r="D228" s="18"/>
      <c r="E228" s="18"/>
      <c r="F228" s="18"/>
      <c r="G228" s="18"/>
      <c r="H228" s="18"/>
      <c r="I228" s="18"/>
      <c r="J228" s="18"/>
    </row>
    <row r="229" spans="1:10">
      <c r="A229" s="18"/>
      <c r="B229" s="18"/>
      <c r="C229" s="18"/>
      <c r="D229" s="18"/>
      <c r="E229" s="18"/>
      <c r="F229" s="18"/>
      <c r="G229" s="18"/>
      <c r="H229" s="18"/>
      <c r="I229" s="18"/>
      <c r="J229" s="18"/>
    </row>
    <row r="230" spans="1:10">
      <c r="A230" s="18"/>
      <c r="B230" s="18"/>
      <c r="C230" s="18"/>
      <c r="D230" s="18"/>
      <c r="E230" s="18"/>
      <c r="F230" s="18"/>
      <c r="G230" s="18"/>
      <c r="H230" s="18"/>
      <c r="I230" s="18"/>
      <c r="J230" s="18"/>
    </row>
    <row r="231" spans="1:10">
      <c r="A231" s="18"/>
      <c r="B231" s="18"/>
      <c r="C231" s="18"/>
      <c r="D231" s="18"/>
      <c r="E231" s="18"/>
      <c r="F231" s="18"/>
      <c r="G231" s="18"/>
      <c r="H231" s="18"/>
      <c r="I231" s="18"/>
      <c r="J231" s="18"/>
    </row>
    <row r="232" spans="1:10">
      <c r="A232" s="18"/>
      <c r="B232" s="18"/>
      <c r="C232" s="18"/>
      <c r="D232" s="18"/>
      <c r="E232" s="18"/>
      <c r="F232" s="18"/>
      <c r="G232" s="18"/>
      <c r="H232" s="18"/>
      <c r="I232" s="18"/>
      <c r="J232" s="18"/>
    </row>
    <row r="233" spans="1:10">
      <c r="A233" s="18"/>
      <c r="B233" s="18"/>
      <c r="C233" s="18"/>
      <c r="D233" s="18"/>
      <c r="E233" s="18"/>
      <c r="F233" s="18"/>
      <c r="G233" s="18"/>
      <c r="H233" s="18"/>
      <c r="I233" s="18"/>
      <c r="J233" s="18"/>
    </row>
    <row r="234" spans="1:10">
      <c r="A234" s="18"/>
      <c r="B234" s="18"/>
      <c r="C234" s="18"/>
      <c r="D234" s="18"/>
      <c r="E234" s="18"/>
      <c r="F234" s="18"/>
      <c r="G234" s="18"/>
      <c r="H234" s="18"/>
      <c r="I234" s="18"/>
      <c r="J234" s="18"/>
    </row>
    <row r="235" spans="1:10">
      <c r="A235" s="18"/>
      <c r="B235" s="18"/>
      <c r="C235" s="18"/>
      <c r="D235" s="18"/>
      <c r="E235" s="18"/>
      <c r="F235" s="18"/>
      <c r="G235" s="18"/>
      <c r="H235" s="18"/>
      <c r="I235" s="18"/>
      <c r="J235" s="18"/>
    </row>
    <row r="236" spans="1:10">
      <c r="A236" s="18"/>
      <c r="B236" s="18"/>
      <c r="C236" s="18"/>
      <c r="D236" s="18"/>
      <c r="E236" s="18"/>
      <c r="F236" s="18"/>
      <c r="G236" s="18"/>
      <c r="H236" s="18"/>
      <c r="I236" s="18"/>
      <c r="J236" s="18"/>
    </row>
    <row r="237" spans="1:10">
      <c r="A237" s="18"/>
      <c r="B237" s="18"/>
      <c r="C237" s="18"/>
      <c r="D237" s="18"/>
      <c r="E237" s="18"/>
      <c r="F237" s="18"/>
      <c r="G237" s="18"/>
      <c r="H237" s="18"/>
      <c r="I237" s="18"/>
      <c r="J237" s="18"/>
    </row>
    <row r="238" spans="1:10">
      <c r="A238" s="18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>
      <c r="A239" s="18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>
      <c r="A240" s="18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>
      <c r="A241" s="18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>
      <c r="A242" s="18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>
      <c r="A243" s="18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>
      <c r="A244" s="18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>
      <c r="A245" s="18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>
      <c r="A246" s="18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>
      <c r="A247" s="18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>
      <c r="A248" s="18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>
      <c r="A249" s="18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>
      <c r="A250" s="18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>
      <c r="A251" s="18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>
      <c r="A252" s="18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>
      <c r="A253" s="18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>
      <c r="A254" s="18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>
      <c r="A255" s="18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>
      <c r="A256" s="18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>
      <c r="A257" s="18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>
      <c r="A258" s="18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>
      <c r="A259" s="18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>
      <c r="A260" s="18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>
      <c r="A261" s="18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>
      <c r="A262" s="18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>
      <c r="A263" s="18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>
      <c r="A264" s="18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>
      <c r="A265" s="18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>
      <c r="A266" s="18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>
      <c r="A267" s="18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>
      <c r="A268" s="18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>
      <c r="A269" s="18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>
      <c r="A270" s="18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>
      <c r="A271" s="18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>
      <c r="A272" s="18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>
      <c r="A273" s="18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>
      <c r="A274" s="18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>
      <c r="A275" s="18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>
      <c r="A276" s="18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>
      <c r="A277" s="18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>
      <c r="A278" s="18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>
      <c r="A279" s="18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>
      <c r="A280" s="18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>
      <c r="A281" s="18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>
      <c r="A282" s="18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>
      <c r="A283" s="18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>
      <c r="A284" s="18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>
      <c r="A285" s="18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>
      <c r="A286" s="18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>
      <c r="A287" s="18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>
      <c r="A288" s="18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>
      <c r="A289" s="18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>
      <c r="A290" s="18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>
      <c r="A291" s="18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>
      <c r="A292" s="18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>
      <c r="A293" s="18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>
      <c r="A294" s="18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>
      <c r="A295" s="18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>
      <c r="A296" s="18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>
      <c r="A297" s="18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>
      <c r="A298" s="18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>
      <c r="A299" s="18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>
      <c r="A300" s="18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>
      <c r="A301" s="18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>
      <c r="A302" s="18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>
      <c r="A303" s="18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>
      <c r="A304" s="18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</sheetData>
  <sheetProtection sheet="1" selectLockedCells="1"/>
  <mergeCells count="10">
    <mergeCell ref="B2:D2"/>
    <mergeCell ref="B12:E12"/>
    <mergeCell ref="B13:E13"/>
    <mergeCell ref="B14:E14"/>
    <mergeCell ref="B3:D3"/>
    <mergeCell ref="B7:E7"/>
    <mergeCell ref="B8:E8"/>
    <mergeCell ref="B9:E9"/>
    <mergeCell ref="B11:E11"/>
    <mergeCell ref="B10:E10"/>
  </mergeCells>
  <phoneticPr fontId="1"/>
  <conditionalFormatting sqref="B1 B3 B5">
    <cfRule type="cellIs" dxfId="13" priority="3" stopIfTrue="1" operator="equal">
      <formula>""</formula>
    </cfRule>
  </conditionalFormatting>
  <conditionalFormatting sqref="B2:D2">
    <cfRule type="cellIs" dxfId="12" priority="2" stopIfTrue="1" operator="equal">
      <formula>"選択してください"</formula>
    </cfRule>
  </conditionalFormatting>
  <pageMargins left="0.78700000000000003" right="0.78700000000000003" top="0.98399999999999999" bottom="0.98399999999999999" header="0.3" footer="0.3"/>
  <pageSetup paperSize="9" orientation="portrait" horizontalDpi="4294967292" verticalDpi="429496729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3366FF"/>
  </sheetPr>
  <dimension ref="A1:O52"/>
  <sheetViews>
    <sheetView workbookViewId="0">
      <selection activeCell="K3" sqref="K3:L18"/>
    </sheetView>
  </sheetViews>
  <sheetFormatPr baseColWidth="10" defaultColWidth="13" defaultRowHeight="14"/>
  <cols>
    <col min="1" max="1" width="3.6640625" style="4" bestFit="1" customWidth="1"/>
    <col min="2" max="2" width="4.33203125" style="4" bestFit="1" customWidth="1"/>
    <col min="3" max="3" width="4.33203125" style="4" customWidth="1"/>
    <col min="4" max="4" width="9.33203125" style="4" bestFit="1" customWidth="1"/>
    <col min="5" max="5" width="11.6640625" style="4" bestFit="1" customWidth="1"/>
    <col min="6" max="6" width="5.33203125" style="6" bestFit="1" customWidth="1"/>
    <col min="7" max="7" width="5.33203125" style="4" bestFit="1" customWidth="1"/>
    <col min="8" max="8" width="13" style="4"/>
    <col min="9" max="9" width="3.6640625" style="4" bestFit="1" customWidth="1"/>
    <col min="10" max="10" width="4.33203125" style="4" bestFit="1" customWidth="1"/>
    <col min="11" max="11" width="6.33203125" style="4" bestFit="1" customWidth="1"/>
    <col min="12" max="12" width="9.33203125" style="4" bestFit="1" customWidth="1"/>
    <col min="13" max="13" width="11.6640625" style="4" bestFit="1" customWidth="1"/>
    <col min="14" max="15" width="5.33203125" style="4" bestFit="1" customWidth="1"/>
    <col min="16" max="16384" width="13" style="4"/>
  </cols>
  <sheetData>
    <row r="1" spans="1:15">
      <c r="A1" s="243" t="s">
        <v>110</v>
      </c>
      <c r="B1" s="243"/>
      <c r="C1" s="243"/>
      <c r="D1" s="243"/>
      <c r="E1" s="243"/>
      <c r="F1" s="243"/>
      <c r="G1" s="243"/>
      <c r="I1" s="244" t="s">
        <v>111</v>
      </c>
      <c r="J1" s="245"/>
      <c r="K1" s="245"/>
      <c r="L1" s="245"/>
      <c r="M1" s="245"/>
      <c r="N1" s="245"/>
      <c r="O1" s="246"/>
    </row>
    <row r="2" spans="1:15">
      <c r="A2" s="77"/>
      <c r="B2" s="78" t="s">
        <v>99</v>
      </c>
      <c r="C2" s="78" t="s">
        <v>112</v>
      </c>
      <c r="D2" s="78" t="s">
        <v>100</v>
      </c>
      <c r="E2" s="78" t="s">
        <v>101</v>
      </c>
      <c r="F2" s="79" t="s">
        <v>102</v>
      </c>
      <c r="G2" s="80" t="s">
        <v>103</v>
      </c>
      <c r="I2" s="77"/>
      <c r="J2" s="78" t="s">
        <v>99</v>
      </c>
      <c r="K2" s="78" t="s">
        <v>112</v>
      </c>
      <c r="L2" s="78" t="s">
        <v>100</v>
      </c>
      <c r="M2" s="78" t="s">
        <v>101</v>
      </c>
      <c r="N2" s="79" t="s">
        <v>102</v>
      </c>
      <c r="O2" s="80" t="s">
        <v>103</v>
      </c>
    </row>
    <row r="3" spans="1:15" ht="15">
      <c r="A3" s="81" t="str">
        <f>IF(E3="","","個")</f>
        <v/>
      </c>
      <c r="B3" s="54" t="str">
        <f>IF(E3="","",1)</f>
        <v/>
      </c>
      <c r="C3" s="82"/>
      <c r="D3" s="82"/>
      <c r="E3" s="83" t="str">
        <f>IFERROR(VLOOKUP(D3,部員登録!$B:$E,2,FALSE),"")</f>
        <v/>
      </c>
      <c r="F3" s="55" t="str">
        <f>IFERROR(VLOOKUP(D3,部員登録!$B:$E,3,FALSE),"")</f>
        <v/>
      </c>
      <c r="G3" s="90" t="str">
        <f>IFERROR(VLOOKUP(D3,部員登録!$B:$E,4,FALSE),"")</f>
        <v/>
      </c>
      <c r="H3" s="95"/>
      <c r="I3" s="94" t="str">
        <f>IF(M3="","","個")</f>
        <v/>
      </c>
      <c r="J3" s="54" t="str">
        <f>IF(M3="","",1)</f>
        <v/>
      </c>
      <c r="K3" s="82"/>
      <c r="L3" s="82"/>
      <c r="M3" s="83" t="str">
        <f>IFERROR(VLOOKUP(L3,部員登録!$B:$E,2,FALSE),"")</f>
        <v/>
      </c>
      <c r="N3" s="55" t="str">
        <f>IFERROR(VLOOKUP(L3,部員登録!$B:$E,3,FALSE),"")</f>
        <v/>
      </c>
      <c r="O3" s="84" t="str">
        <f>IFERROR(VLOOKUP(L3,部員登録!$B:$E,4,FALSE),"")</f>
        <v/>
      </c>
    </row>
    <row r="4" spans="1:15" ht="15">
      <c r="A4" s="62" t="str">
        <f t="shared" ref="A4:A25" si="0">IF(E4="","","個")</f>
        <v/>
      </c>
      <c r="B4" s="56" t="str">
        <f>IF(E4="","",B3+1)</f>
        <v/>
      </c>
      <c r="C4" s="57"/>
      <c r="D4" s="57"/>
      <c r="E4" s="61" t="str">
        <f>IFERROR(VLOOKUP(D4,部員登録!$B:$E,2,FALSE),"")</f>
        <v/>
      </c>
      <c r="F4" s="59" t="str">
        <f>IFERROR(VLOOKUP(D4,部員登録!$B:$E,3,FALSE),"")</f>
        <v/>
      </c>
      <c r="G4" s="88" t="str">
        <f>IFERROR(VLOOKUP(D4,部員登録!$B:$E,4,FALSE),"")</f>
        <v/>
      </c>
      <c r="H4" s="95"/>
      <c r="I4" s="92" t="str">
        <f t="shared" ref="I4:I25" si="1">IF(M4="","","個")</f>
        <v/>
      </c>
      <c r="J4" s="56" t="str">
        <f>IF(M4="","",J3+1)</f>
        <v/>
      </c>
      <c r="K4" s="57"/>
      <c r="L4" s="57"/>
      <c r="M4" s="61" t="str">
        <f>IFERROR(VLOOKUP(L4,部員登録!$B:$E,2,FALSE),"")</f>
        <v/>
      </c>
      <c r="N4" s="59" t="str">
        <f>IFERROR(VLOOKUP(L4,部員登録!$B:$E,3,FALSE),"")</f>
        <v/>
      </c>
      <c r="O4" s="60" t="str">
        <f>IFERROR(VLOOKUP(L4,部員登録!$B:$E,4,FALSE),"")</f>
        <v/>
      </c>
    </row>
    <row r="5" spans="1:15" ht="15">
      <c r="A5" s="62" t="str">
        <f t="shared" si="0"/>
        <v/>
      </c>
      <c r="B5" s="56" t="str">
        <f t="shared" ref="B5:B25" si="2">IF(E5="","",B4+1)</f>
        <v/>
      </c>
      <c r="C5" s="57"/>
      <c r="D5" s="57"/>
      <c r="E5" s="61" t="str">
        <f>IFERROR(VLOOKUP(D5,部員登録!$B:$E,2,FALSE),"")</f>
        <v/>
      </c>
      <c r="F5" s="59" t="str">
        <f>IFERROR(VLOOKUP(D5,部員登録!$B:$E,3,FALSE),"")</f>
        <v/>
      </c>
      <c r="G5" s="88" t="str">
        <f>IFERROR(VLOOKUP(D5,部員登録!$B:$E,4,FALSE),"")</f>
        <v/>
      </c>
      <c r="H5" s="95"/>
      <c r="I5" s="92" t="str">
        <f t="shared" si="1"/>
        <v/>
      </c>
      <c r="J5" s="56" t="str">
        <f t="shared" ref="J5:J12" si="3">IF(M5="","",J4+1)</f>
        <v/>
      </c>
      <c r="K5" s="57"/>
      <c r="L5" s="57"/>
      <c r="M5" s="61" t="str">
        <f>IFERROR(VLOOKUP(L5,部員登録!$B:$E,2,FALSE),"")</f>
        <v/>
      </c>
      <c r="N5" s="59" t="str">
        <f>IFERROR(VLOOKUP(L5,部員登録!$B:$E,3,FALSE),"")</f>
        <v/>
      </c>
      <c r="O5" s="60" t="str">
        <f>IFERROR(VLOOKUP(L5,部員登録!$B:$E,4,FALSE),"")</f>
        <v/>
      </c>
    </row>
    <row r="6" spans="1:15" ht="15">
      <c r="A6" s="62" t="str">
        <f t="shared" si="0"/>
        <v/>
      </c>
      <c r="B6" s="56" t="str">
        <f t="shared" si="2"/>
        <v/>
      </c>
      <c r="C6" s="57"/>
      <c r="D6" s="57"/>
      <c r="E6" s="61" t="str">
        <f>IFERROR(VLOOKUP(D6,部員登録!$B:$E,2,FALSE),"")</f>
        <v/>
      </c>
      <c r="F6" s="59" t="str">
        <f>IFERROR(VLOOKUP(D6,部員登録!$B:$E,3,FALSE),"")</f>
        <v/>
      </c>
      <c r="G6" s="88" t="str">
        <f>IFERROR(VLOOKUP(D6,部員登録!$B:$E,4,FALSE),"")</f>
        <v/>
      </c>
      <c r="H6" s="95"/>
      <c r="I6" s="92" t="str">
        <f t="shared" si="1"/>
        <v/>
      </c>
      <c r="J6" s="56" t="str">
        <f t="shared" si="3"/>
        <v/>
      </c>
      <c r="K6" s="57"/>
      <c r="L6" s="57"/>
      <c r="M6" s="61" t="str">
        <f>IFERROR(VLOOKUP(L6,部員登録!$B:$E,2,FALSE),"")</f>
        <v/>
      </c>
      <c r="N6" s="59" t="str">
        <f>IFERROR(VLOOKUP(L6,部員登録!$B:$E,3,FALSE),"")</f>
        <v/>
      </c>
      <c r="O6" s="60" t="str">
        <f>IFERROR(VLOOKUP(L6,部員登録!$B:$E,4,FALSE),"")</f>
        <v/>
      </c>
    </row>
    <row r="7" spans="1:15" ht="15">
      <c r="A7" s="63" t="str">
        <f t="shared" si="0"/>
        <v/>
      </c>
      <c r="B7" s="64" t="str">
        <f t="shared" si="2"/>
        <v/>
      </c>
      <c r="C7" s="65"/>
      <c r="D7" s="65"/>
      <c r="E7" s="75" t="str">
        <f>IFERROR(VLOOKUP(D7,部員登録!$B:$E,2,FALSE),"")</f>
        <v/>
      </c>
      <c r="F7" s="67" t="str">
        <f>IFERROR(VLOOKUP(D7,部員登録!$B:$E,3,FALSE),"")</f>
        <v/>
      </c>
      <c r="G7" s="89" t="str">
        <f>IFERROR(VLOOKUP(D7,部員登録!$B:$E,4,FALSE),"")</f>
        <v/>
      </c>
      <c r="H7" s="95"/>
      <c r="I7" s="93" t="str">
        <f t="shared" si="1"/>
        <v/>
      </c>
      <c r="J7" s="64" t="str">
        <f t="shared" si="3"/>
        <v/>
      </c>
      <c r="K7" s="65"/>
      <c r="L7" s="65"/>
      <c r="M7" s="75" t="str">
        <f>IFERROR(VLOOKUP(L7,部員登録!$B:$E,2,FALSE),"")</f>
        <v/>
      </c>
      <c r="N7" s="67" t="str">
        <f>IFERROR(VLOOKUP(L7,部員登録!$B:$E,3,FALSE),"")</f>
        <v/>
      </c>
      <c r="O7" s="68" t="str">
        <f>IFERROR(VLOOKUP(L7,部員登録!$B:$E,4,FALSE),"")</f>
        <v/>
      </c>
    </row>
    <row r="8" spans="1:15" ht="15">
      <c r="A8" s="81" t="str">
        <f t="shared" si="0"/>
        <v/>
      </c>
      <c r="B8" s="54" t="str">
        <f t="shared" si="2"/>
        <v/>
      </c>
      <c r="C8" s="82"/>
      <c r="D8" s="82"/>
      <c r="E8" s="83" t="str">
        <f>IFERROR(VLOOKUP(D8,部員登録!$B:$E,2,FALSE),"")</f>
        <v/>
      </c>
      <c r="F8" s="55" t="str">
        <f>IFERROR(VLOOKUP(D8,部員登録!$B:$E,3,FALSE),"")</f>
        <v/>
      </c>
      <c r="G8" s="90" t="str">
        <f>IFERROR(VLOOKUP(D8,部員登録!$B:$E,4,FALSE),"")</f>
        <v/>
      </c>
      <c r="H8" s="95"/>
      <c r="I8" s="94" t="str">
        <f t="shared" si="1"/>
        <v/>
      </c>
      <c r="J8" s="54" t="str">
        <f t="shared" si="3"/>
        <v/>
      </c>
      <c r="K8" s="82"/>
      <c r="L8" s="82"/>
      <c r="M8" s="83" t="str">
        <f>IFERROR(VLOOKUP(L8,部員登録!$B:$E,2,FALSE),"")</f>
        <v/>
      </c>
      <c r="N8" s="55" t="str">
        <f>IFERROR(VLOOKUP(L8,部員登録!$B:$E,3,FALSE),"")</f>
        <v/>
      </c>
      <c r="O8" s="84" t="str">
        <f>IFERROR(VLOOKUP(L8,部員登録!$B:$E,4,FALSE),"")</f>
        <v/>
      </c>
    </row>
    <row r="9" spans="1:15" ht="15">
      <c r="A9" s="62" t="str">
        <f t="shared" si="0"/>
        <v/>
      </c>
      <c r="B9" s="56" t="str">
        <f t="shared" si="2"/>
        <v/>
      </c>
      <c r="C9" s="57"/>
      <c r="D9" s="57"/>
      <c r="E9" s="61" t="str">
        <f>IFERROR(VLOOKUP(D9,部員登録!$B:$E,2,FALSE),"")</f>
        <v/>
      </c>
      <c r="F9" s="59" t="str">
        <f>IFERROR(VLOOKUP(D9,部員登録!$B:$E,3,FALSE),"")</f>
        <v/>
      </c>
      <c r="G9" s="88" t="str">
        <f>IFERROR(VLOOKUP(D9,部員登録!$B:$E,4,FALSE),"")</f>
        <v/>
      </c>
      <c r="H9" s="95"/>
      <c r="I9" s="92" t="str">
        <f t="shared" si="1"/>
        <v/>
      </c>
      <c r="J9" s="56" t="str">
        <f t="shared" si="3"/>
        <v/>
      </c>
      <c r="K9" s="57"/>
      <c r="L9" s="57"/>
      <c r="M9" s="61" t="str">
        <f>IFERROR(VLOOKUP(L9,部員登録!$B:$E,2,FALSE),"")</f>
        <v/>
      </c>
      <c r="N9" s="59" t="str">
        <f>IFERROR(VLOOKUP(L9,部員登録!$B:$E,3,FALSE),"")</f>
        <v/>
      </c>
      <c r="O9" s="60" t="str">
        <f>IFERROR(VLOOKUP(L9,部員登録!$B:$E,4,FALSE),"")</f>
        <v/>
      </c>
    </row>
    <row r="10" spans="1:15" ht="15">
      <c r="A10" s="62" t="str">
        <f t="shared" si="0"/>
        <v/>
      </c>
      <c r="B10" s="56" t="str">
        <f t="shared" si="2"/>
        <v/>
      </c>
      <c r="C10" s="57"/>
      <c r="D10" s="57"/>
      <c r="E10" s="61" t="str">
        <f>IFERROR(VLOOKUP(D10,部員登録!$B:$E,2,FALSE),"")</f>
        <v/>
      </c>
      <c r="F10" s="59" t="str">
        <f>IFERROR(VLOOKUP(D10,部員登録!$B:$E,3,FALSE),"")</f>
        <v/>
      </c>
      <c r="G10" s="88" t="str">
        <f>IFERROR(VLOOKUP(D10,部員登録!$B:$E,4,FALSE),"")</f>
        <v/>
      </c>
      <c r="H10" s="95"/>
      <c r="I10" s="92" t="str">
        <f t="shared" si="1"/>
        <v/>
      </c>
      <c r="J10" s="56" t="str">
        <f t="shared" si="3"/>
        <v/>
      </c>
      <c r="K10" s="57"/>
      <c r="L10" s="57"/>
      <c r="M10" s="61" t="str">
        <f>IFERROR(VLOOKUP(L10,部員登録!$B:$E,2,FALSE),"")</f>
        <v/>
      </c>
      <c r="N10" s="59" t="str">
        <f>IFERROR(VLOOKUP(L10,部員登録!$B:$E,3,FALSE),"")</f>
        <v/>
      </c>
      <c r="O10" s="60" t="str">
        <f>IFERROR(VLOOKUP(L10,部員登録!$B:$E,4,FALSE),"")</f>
        <v/>
      </c>
    </row>
    <row r="11" spans="1:15" ht="15">
      <c r="A11" s="62" t="str">
        <f t="shared" si="0"/>
        <v/>
      </c>
      <c r="B11" s="56" t="str">
        <f t="shared" si="2"/>
        <v/>
      </c>
      <c r="C11" s="57"/>
      <c r="D11" s="57"/>
      <c r="E11" s="61" t="str">
        <f>IFERROR(VLOOKUP(D11,部員登録!$B:$E,2,FALSE),"")</f>
        <v/>
      </c>
      <c r="F11" s="59" t="str">
        <f>IFERROR(VLOOKUP(D11,部員登録!$B:$E,3,FALSE),"")</f>
        <v/>
      </c>
      <c r="G11" s="88" t="str">
        <f>IFERROR(VLOOKUP(D11,部員登録!$B:$E,4,FALSE),"")</f>
        <v/>
      </c>
      <c r="H11" s="95"/>
      <c r="I11" s="92" t="str">
        <f t="shared" si="1"/>
        <v/>
      </c>
      <c r="J11" s="56" t="str">
        <f t="shared" si="3"/>
        <v/>
      </c>
      <c r="K11" s="57"/>
      <c r="L11" s="57"/>
      <c r="M11" s="61" t="str">
        <f>IFERROR(VLOOKUP(L11,部員登録!$B:$E,2,FALSE),"")</f>
        <v/>
      </c>
      <c r="N11" s="59" t="str">
        <f>IFERROR(VLOOKUP(L11,部員登録!$B:$E,3,FALSE),"")</f>
        <v/>
      </c>
      <c r="O11" s="60" t="str">
        <f>IFERROR(VLOOKUP(L11,部員登録!$B:$E,4,FALSE),"")</f>
        <v/>
      </c>
    </row>
    <row r="12" spans="1:15" ht="15">
      <c r="A12" s="63" t="str">
        <f t="shared" si="0"/>
        <v/>
      </c>
      <c r="B12" s="64" t="str">
        <f t="shared" si="2"/>
        <v/>
      </c>
      <c r="C12" s="65"/>
      <c r="D12" s="65"/>
      <c r="E12" s="75" t="str">
        <f>IFERROR(VLOOKUP(D12,部員登録!$B:$E,2,FALSE),"")</f>
        <v/>
      </c>
      <c r="F12" s="67" t="str">
        <f>IFERROR(VLOOKUP(D12,部員登録!$B:$E,3,FALSE),"")</f>
        <v/>
      </c>
      <c r="G12" s="89" t="str">
        <f>IFERROR(VLOOKUP(D12,部員登録!$B:$E,4,FALSE),"")</f>
        <v/>
      </c>
      <c r="H12" s="95"/>
      <c r="I12" s="93" t="str">
        <f t="shared" si="1"/>
        <v/>
      </c>
      <c r="J12" s="64" t="str">
        <f t="shared" si="3"/>
        <v/>
      </c>
      <c r="K12" s="65"/>
      <c r="L12" s="65"/>
      <c r="M12" s="75" t="str">
        <f>IFERROR(VLOOKUP(L12,部員登録!$B:$E,2,FALSE),"")</f>
        <v/>
      </c>
      <c r="N12" s="67" t="str">
        <f>IFERROR(VLOOKUP(L12,部員登録!$B:$E,3,FALSE),"")</f>
        <v/>
      </c>
      <c r="O12" s="68" t="str">
        <f>IFERROR(VLOOKUP(L12,部員登録!$B:$E,4,FALSE),"")</f>
        <v/>
      </c>
    </row>
    <row r="13" spans="1:15" ht="15">
      <c r="A13" s="81" t="str">
        <f t="shared" si="0"/>
        <v/>
      </c>
      <c r="B13" s="54" t="str">
        <f t="shared" si="2"/>
        <v/>
      </c>
      <c r="C13" s="82"/>
      <c r="D13" s="82"/>
      <c r="E13" s="83" t="str">
        <f>IFERROR(VLOOKUP(D13,部員登録!$B:$E,2,FALSE),"")</f>
        <v/>
      </c>
      <c r="F13" s="55" t="str">
        <f>IFERROR(VLOOKUP(D13,部員登録!$B:$E,3,FALSE),"")</f>
        <v/>
      </c>
      <c r="G13" s="90" t="str">
        <f>IFERROR(VLOOKUP(D13,部員登録!$B:$E,4,FALSE),"")</f>
        <v/>
      </c>
      <c r="H13" s="95"/>
      <c r="I13" s="94" t="str">
        <f t="shared" si="1"/>
        <v/>
      </c>
      <c r="J13" s="54" t="str">
        <f t="shared" ref="J13:J22" si="4">IF(M13="","",J12+1)</f>
        <v/>
      </c>
      <c r="K13" s="82"/>
      <c r="L13" s="82"/>
      <c r="M13" s="83" t="str">
        <f>IFERROR(VLOOKUP(L13,部員登録!$B:$E,2,FALSE),"")</f>
        <v/>
      </c>
      <c r="N13" s="55" t="str">
        <f>IFERROR(VLOOKUP(L13,部員登録!$B:$E,3,FALSE),"")</f>
        <v/>
      </c>
      <c r="O13" s="84" t="str">
        <f>IFERROR(VLOOKUP(L13,部員登録!$B:$E,4,FALSE),"")</f>
        <v/>
      </c>
    </row>
    <row r="14" spans="1:15" ht="15">
      <c r="A14" s="62" t="str">
        <f t="shared" si="0"/>
        <v/>
      </c>
      <c r="B14" s="56" t="str">
        <f t="shared" si="2"/>
        <v/>
      </c>
      <c r="C14" s="57"/>
      <c r="D14" s="57"/>
      <c r="E14" s="61" t="str">
        <f>IFERROR(VLOOKUP(D14,部員登録!$B:$E,2,FALSE),"")</f>
        <v/>
      </c>
      <c r="F14" s="59" t="str">
        <f>IFERROR(VLOOKUP(D14,部員登録!$B:$E,3,FALSE),"")</f>
        <v/>
      </c>
      <c r="G14" s="88" t="str">
        <f>IFERROR(VLOOKUP(D14,部員登録!$B:$E,4,FALSE),"")</f>
        <v/>
      </c>
      <c r="H14" s="95"/>
      <c r="I14" s="92" t="str">
        <f t="shared" si="1"/>
        <v/>
      </c>
      <c r="J14" s="56" t="str">
        <f t="shared" si="4"/>
        <v/>
      </c>
      <c r="K14" s="57"/>
      <c r="L14" s="57"/>
      <c r="M14" s="61" t="str">
        <f>IFERROR(VLOOKUP(L14,部員登録!$B:$E,2,FALSE),"")</f>
        <v/>
      </c>
      <c r="N14" s="59" t="str">
        <f>IFERROR(VLOOKUP(L14,部員登録!$B:$E,3,FALSE),"")</f>
        <v/>
      </c>
      <c r="O14" s="60" t="str">
        <f>IFERROR(VLOOKUP(L14,部員登録!$B:$E,4,FALSE),"")</f>
        <v/>
      </c>
    </row>
    <row r="15" spans="1:15" ht="15">
      <c r="A15" s="62" t="str">
        <f t="shared" si="0"/>
        <v/>
      </c>
      <c r="B15" s="56" t="str">
        <f t="shared" si="2"/>
        <v/>
      </c>
      <c r="C15" s="57"/>
      <c r="D15" s="57"/>
      <c r="E15" s="61" t="str">
        <f>IFERROR(VLOOKUP(D15,部員登録!$B:$E,2,FALSE),"")</f>
        <v/>
      </c>
      <c r="F15" s="59" t="str">
        <f>IFERROR(VLOOKUP(D15,部員登録!$B:$E,3,FALSE),"")</f>
        <v/>
      </c>
      <c r="G15" s="88" t="str">
        <f>IFERROR(VLOOKUP(D15,部員登録!$B:$E,4,FALSE),"")</f>
        <v/>
      </c>
      <c r="H15" s="95"/>
      <c r="I15" s="92" t="str">
        <f t="shared" si="1"/>
        <v/>
      </c>
      <c r="J15" s="56" t="str">
        <f t="shared" si="4"/>
        <v/>
      </c>
      <c r="K15" s="57"/>
      <c r="L15" s="57"/>
      <c r="M15" s="61" t="str">
        <f>IFERROR(VLOOKUP(L15,部員登録!$B:$E,2,FALSE),"")</f>
        <v/>
      </c>
      <c r="N15" s="59" t="str">
        <f>IFERROR(VLOOKUP(L15,部員登録!$B:$E,3,FALSE),"")</f>
        <v/>
      </c>
      <c r="O15" s="60" t="str">
        <f>IFERROR(VLOOKUP(L15,部員登録!$B:$E,4,FALSE),"")</f>
        <v/>
      </c>
    </row>
    <row r="16" spans="1:15" ht="15">
      <c r="A16" s="62" t="str">
        <f t="shared" si="0"/>
        <v/>
      </c>
      <c r="B16" s="56" t="str">
        <f t="shared" si="2"/>
        <v/>
      </c>
      <c r="C16" s="57"/>
      <c r="D16" s="57"/>
      <c r="E16" s="61" t="str">
        <f>IFERROR(VLOOKUP(D16,部員登録!$B:$E,2,FALSE),"")</f>
        <v/>
      </c>
      <c r="F16" s="59" t="str">
        <f>IFERROR(VLOOKUP(D16,部員登録!$B:$E,3,FALSE),"")</f>
        <v/>
      </c>
      <c r="G16" s="88" t="str">
        <f>IFERROR(VLOOKUP(D16,部員登録!$B:$E,4,FALSE),"")</f>
        <v/>
      </c>
      <c r="H16" s="95"/>
      <c r="I16" s="92" t="str">
        <f t="shared" si="1"/>
        <v/>
      </c>
      <c r="J16" s="56" t="str">
        <f t="shared" si="4"/>
        <v/>
      </c>
      <c r="K16" s="57"/>
      <c r="L16" s="57"/>
      <c r="M16" s="61" t="str">
        <f>IFERROR(VLOOKUP(L16,部員登録!$B:$E,2,FALSE),"")</f>
        <v/>
      </c>
      <c r="N16" s="59" t="str">
        <f>IFERROR(VLOOKUP(L16,部員登録!$B:$E,3,FALSE),"")</f>
        <v/>
      </c>
      <c r="O16" s="60" t="str">
        <f>IFERROR(VLOOKUP(L16,部員登録!$B:$E,4,FALSE),"")</f>
        <v/>
      </c>
    </row>
    <row r="17" spans="1:15" ht="15">
      <c r="A17" s="63" t="str">
        <f t="shared" si="0"/>
        <v/>
      </c>
      <c r="B17" s="64" t="str">
        <f t="shared" si="2"/>
        <v/>
      </c>
      <c r="C17" s="65"/>
      <c r="D17" s="65"/>
      <c r="E17" s="75" t="str">
        <f>IFERROR(VLOOKUP(D17,部員登録!$B:$E,2,FALSE),"")</f>
        <v/>
      </c>
      <c r="F17" s="67" t="str">
        <f>IFERROR(VLOOKUP(D17,部員登録!$B:$E,3,FALSE),"")</f>
        <v/>
      </c>
      <c r="G17" s="89" t="str">
        <f>IFERROR(VLOOKUP(D17,部員登録!$B:$E,4,FALSE),"")</f>
        <v/>
      </c>
      <c r="H17" s="95"/>
      <c r="I17" s="93" t="str">
        <f t="shared" si="1"/>
        <v/>
      </c>
      <c r="J17" s="64" t="str">
        <f t="shared" si="4"/>
        <v/>
      </c>
      <c r="K17" s="65"/>
      <c r="L17" s="65"/>
      <c r="M17" s="75" t="str">
        <f>IFERROR(VLOOKUP(L17,部員登録!$B:$E,2,FALSE),"")</f>
        <v/>
      </c>
      <c r="N17" s="67" t="str">
        <f>IFERROR(VLOOKUP(L17,部員登録!$B:$E,3,FALSE),"")</f>
        <v/>
      </c>
      <c r="O17" s="68" t="str">
        <f>IFERROR(VLOOKUP(L17,部員登録!$B:$E,4,FALSE),"")</f>
        <v/>
      </c>
    </row>
    <row r="18" spans="1:15" ht="15">
      <c r="A18" s="81" t="str">
        <f t="shared" si="0"/>
        <v/>
      </c>
      <c r="B18" s="54" t="str">
        <f t="shared" si="2"/>
        <v/>
      </c>
      <c r="C18" s="82"/>
      <c r="D18" s="82"/>
      <c r="E18" s="83" t="str">
        <f>IFERROR(VLOOKUP(D18,部員登録!$B:$E,2,FALSE),"")</f>
        <v/>
      </c>
      <c r="F18" s="55" t="str">
        <f>IFERROR(VLOOKUP(D18,部員登録!$B:$E,3,FALSE),"")</f>
        <v/>
      </c>
      <c r="G18" s="90" t="str">
        <f>IFERROR(VLOOKUP(D18,部員登録!$B:$E,4,FALSE),"")</f>
        <v/>
      </c>
      <c r="H18" s="95"/>
      <c r="I18" s="94" t="str">
        <f t="shared" si="1"/>
        <v/>
      </c>
      <c r="J18" s="54" t="str">
        <f t="shared" si="4"/>
        <v/>
      </c>
      <c r="K18" s="82"/>
      <c r="L18" s="82"/>
      <c r="M18" s="83" t="str">
        <f>IFERROR(VLOOKUP(L18,部員登録!$B:$E,2,FALSE),"")</f>
        <v/>
      </c>
      <c r="N18" s="55" t="str">
        <f>IFERROR(VLOOKUP(L18,部員登録!$B:$E,3,FALSE),"")</f>
        <v/>
      </c>
      <c r="O18" s="84" t="str">
        <f>IFERROR(VLOOKUP(L18,部員登録!$B:$E,4,FALSE),"")</f>
        <v/>
      </c>
    </row>
    <row r="19" spans="1:15" ht="15">
      <c r="A19" s="62" t="str">
        <f t="shared" si="0"/>
        <v/>
      </c>
      <c r="B19" s="56" t="str">
        <f t="shared" si="2"/>
        <v/>
      </c>
      <c r="C19" s="57"/>
      <c r="D19" s="57"/>
      <c r="E19" s="61" t="str">
        <f>IFERROR(VLOOKUP(D19,部員登録!$B:$E,2,FALSE),"")</f>
        <v/>
      </c>
      <c r="F19" s="59" t="str">
        <f>IFERROR(VLOOKUP(D19,部員登録!$B:$E,3,FALSE),"")</f>
        <v/>
      </c>
      <c r="G19" s="88" t="str">
        <f>IFERROR(VLOOKUP(D19,部員登録!$B:$E,4,FALSE),"")</f>
        <v/>
      </c>
      <c r="H19" s="95"/>
      <c r="I19" s="92" t="str">
        <f t="shared" si="1"/>
        <v/>
      </c>
      <c r="J19" s="56" t="str">
        <f t="shared" si="4"/>
        <v/>
      </c>
      <c r="K19" s="57"/>
      <c r="L19" s="57"/>
      <c r="M19" s="61" t="str">
        <f>IFERROR(VLOOKUP(L19,部員登録!$B:$E,2,FALSE),"")</f>
        <v/>
      </c>
      <c r="N19" s="59" t="str">
        <f>IFERROR(VLOOKUP(L19,部員登録!$B:$E,3,FALSE),"")</f>
        <v/>
      </c>
      <c r="O19" s="60" t="str">
        <f>IFERROR(VLOOKUP(L19,部員登録!$B:$E,4,FALSE),"")</f>
        <v/>
      </c>
    </row>
    <row r="20" spans="1:15" ht="15">
      <c r="A20" s="62" t="str">
        <f t="shared" si="0"/>
        <v/>
      </c>
      <c r="B20" s="56" t="str">
        <f t="shared" si="2"/>
        <v/>
      </c>
      <c r="C20" s="57"/>
      <c r="D20" s="57"/>
      <c r="E20" s="61" t="str">
        <f>IFERROR(VLOOKUP(D20,部員登録!$B:$E,2,FALSE),"")</f>
        <v/>
      </c>
      <c r="F20" s="59" t="str">
        <f>IFERROR(VLOOKUP(D20,部員登録!$B:$E,3,FALSE),"")</f>
        <v/>
      </c>
      <c r="G20" s="88" t="str">
        <f>IFERROR(VLOOKUP(D20,部員登録!$B:$E,4,FALSE),"")</f>
        <v/>
      </c>
      <c r="H20" s="95"/>
      <c r="I20" s="92" t="str">
        <f t="shared" si="1"/>
        <v/>
      </c>
      <c r="J20" s="56" t="str">
        <f t="shared" si="4"/>
        <v/>
      </c>
      <c r="K20" s="57"/>
      <c r="L20" s="57"/>
      <c r="M20" s="61" t="str">
        <f>IFERROR(VLOOKUP(L20,部員登録!$B:$E,2,FALSE),"")</f>
        <v/>
      </c>
      <c r="N20" s="59" t="str">
        <f>IFERROR(VLOOKUP(L20,部員登録!$B:$E,3,FALSE),"")</f>
        <v/>
      </c>
      <c r="O20" s="60" t="str">
        <f>IFERROR(VLOOKUP(L20,部員登録!$B:$E,4,FALSE),"")</f>
        <v/>
      </c>
    </row>
    <row r="21" spans="1:15" ht="15">
      <c r="A21" s="62" t="str">
        <f t="shared" si="0"/>
        <v/>
      </c>
      <c r="B21" s="56" t="str">
        <f t="shared" si="2"/>
        <v/>
      </c>
      <c r="C21" s="57"/>
      <c r="D21" s="57"/>
      <c r="E21" s="61" t="str">
        <f>IFERROR(VLOOKUP(D21,部員登録!$B:$E,2,FALSE),"")</f>
        <v/>
      </c>
      <c r="F21" s="59" t="str">
        <f>IFERROR(VLOOKUP(D21,部員登録!$B:$E,3,FALSE),"")</f>
        <v/>
      </c>
      <c r="G21" s="88" t="str">
        <f>IFERROR(VLOOKUP(D21,部員登録!$B:$E,4,FALSE),"")</f>
        <v/>
      </c>
      <c r="H21" s="95"/>
      <c r="I21" s="92" t="str">
        <f t="shared" si="1"/>
        <v/>
      </c>
      <c r="J21" s="56" t="str">
        <f t="shared" si="4"/>
        <v/>
      </c>
      <c r="K21" s="57"/>
      <c r="L21" s="57"/>
      <c r="M21" s="61" t="str">
        <f>IFERROR(VLOOKUP(L21,部員登録!$B:$E,2,FALSE),"")</f>
        <v/>
      </c>
      <c r="N21" s="59" t="str">
        <f>IFERROR(VLOOKUP(L21,部員登録!$B:$E,3,FALSE),"")</f>
        <v/>
      </c>
      <c r="O21" s="60" t="str">
        <f>IFERROR(VLOOKUP(L21,部員登録!$B:$E,4,FALSE),"")</f>
        <v/>
      </c>
    </row>
    <row r="22" spans="1:15" ht="15">
      <c r="A22" s="63" t="str">
        <f t="shared" si="0"/>
        <v/>
      </c>
      <c r="B22" s="64" t="str">
        <f t="shared" si="2"/>
        <v/>
      </c>
      <c r="C22" s="65"/>
      <c r="D22" s="65"/>
      <c r="E22" s="75" t="str">
        <f>IFERROR(VLOOKUP(D22,部員登録!$B:$E,2,FALSE),"")</f>
        <v/>
      </c>
      <c r="F22" s="67" t="str">
        <f>IFERROR(VLOOKUP(D22,部員登録!$B:$E,3,FALSE),"")</f>
        <v/>
      </c>
      <c r="G22" s="89" t="str">
        <f>IFERROR(VLOOKUP(D22,部員登録!$B:$E,4,FALSE),"")</f>
        <v/>
      </c>
      <c r="H22" s="95"/>
      <c r="I22" s="93" t="str">
        <f t="shared" si="1"/>
        <v/>
      </c>
      <c r="J22" s="64" t="str">
        <f t="shared" si="4"/>
        <v/>
      </c>
      <c r="K22" s="65"/>
      <c r="L22" s="65"/>
      <c r="M22" s="75" t="str">
        <f>IFERROR(VLOOKUP(L22,部員登録!$B:$E,2,FALSE),"")</f>
        <v/>
      </c>
      <c r="N22" s="67" t="str">
        <f>IFERROR(VLOOKUP(L22,部員登録!$B:$E,3,FALSE),"")</f>
        <v/>
      </c>
      <c r="O22" s="68" t="str">
        <f>IFERROR(VLOOKUP(L22,部員登録!$B:$E,4,FALSE),"")</f>
        <v/>
      </c>
    </row>
    <row r="23" spans="1:15" ht="15">
      <c r="A23" s="81" t="str">
        <f t="shared" si="0"/>
        <v/>
      </c>
      <c r="B23" s="54" t="str">
        <f t="shared" si="2"/>
        <v/>
      </c>
      <c r="C23" s="82"/>
      <c r="D23" s="82"/>
      <c r="E23" s="83" t="str">
        <f>IFERROR(VLOOKUP(D23,部員登録!$B:$E,2,FALSE),"")</f>
        <v/>
      </c>
      <c r="F23" s="55" t="str">
        <f>IFERROR(VLOOKUP(D23,部員登録!$B:$E,3,FALSE),"")</f>
        <v/>
      </c>
      <c r="G23" s="90" t="str">
        <f>IFERROR(VLOOKUP(D23,部員登録!$B:$E,4,FALSE),"")</f>
        <v/>
      </c>
      <c r="H23" s="95"/>
      <c r="I23" s="94" t="str">
        <f t="shared" si="1"/>
        <v/>
      </c>
      <c r="J23" s="54" t="str">
        <f>IF(M23="","",J22+1)</f>
        <v/>
      </c>
      <c r="K23" s="82"/>
      <c r="L23" s="82"/>
      <c r="M23" s="83" t="str">
        <f>IFERROR(VLOOKUP(L23,部員登録!$B:$E,2,FALSE),"")</f>
        <v/>
      </c>
      <c r="N23" s="55" t="str">
        <f>IFERROR(VLOOKUP(L23,部員登録!$B:$E,3,FALSE),"")</f>
        <v/>
      </c>
      <c r="O23" s="84" t="str">
        <f>IFERROR(VLOOKUP(L23,部員登録!$B:$E,4,FALSE),"")</f>
        <v/>
      </c>
    </row>
    <row r="24" spans="1:15" ht="15">
      <c r="A24" s="62" t="str">
        <f t="shared" si="0"/>
        <v/>
      </c>
      <c r="B24" s="56" t="str">
        <f t="shared" si="2"/>
        <v/>
      </c>
      <c r="C24" s="57"/>
      <c r="D24" s="57"/>
      <c r="E24" s="61" t="str">
        <f>IFERROR(VLOOKUP(D24,部員登録!$B:$E,2,FALSE),"")</f>
        <v/>
      </c>
      <c r="F24" s="59" t="str">
        <f>IFERROR(VLOOKUP(D24,部員登録!$B:$E,3,FALSE),"")</f>
        <v/>
      </c>
      <c r="G24" s="88" t="str">
        <f>IFERROR(VLOOKUP(D24,部員登録!$B:$E,4,FALSE),"")</f>
        <v/>
      </c>
      <c r="H24" s="95"/>
      <c r="I24" s="92" t="str">
        <f t="shared" si="1"/>
        <v/>
      </c>
      <c r="J24" s="56" t="str">
        <f>IF(M24="","",J23+1)</f>
        <v/>
      </c>
      <c r="K24" s="57"/>
      <c r="L24" s="57"/>
      <c r="M24" s="61" t="str">
        <f>IFERROR(VLOOKUP(L24,部員登録!$B:$E,2,FALSE),"")</f>
        <v/>
      </c>
      <c r="N24" s="59" t="str">
        <f>IFERROR(VLOOKUP(L24,部員登録!$B:$E,3,FALSE),"")</f>
        <v/>
      </c>
      <c r="O24" s="60" t="str">
        <f>IFERROR(VLOOKUP(L24,部員登録!$B:$E,4,FALSE),"")</f>
        <v/>
      </c>
    </row>
    <row r="25" spans="1:15" ht="15">
      <c r="A25" s="62" t="str">
        <f t="shared" si="0"/>
        <v/>
      </c>
      <c r="B25" s="56" t="str">
        <f t="shared" si="2"/>
        <v/>
      </c>
      <c r="C25" s="57"/>
      <c r="D25" s="57"/>
      <c r="E25" s="61" t="str">
        <f>IFERROR(VLOOKUP(D25,部員登録!$B:$E,2,FALSE),"")</f>
        <v/>
      </c>
      <c r="F25" s="59" t="str">
        <f>IFERROR(VLOOKUP(D25,部員登録!$B:$E,3,FALSE),"")</f>
        <v/>
      </c>
      <c r="G25" s="88" t="str">
        <f>IFERROR(VLOOKUP(D25,部員登録!$B:$E,4,FALSE),"")</f>
        <v/>
      </c>
      <c r="H25" s="95"/>
      <c r="I25" s="92" t="str">
        <f t="shared" si="1"/>
        <v/>
      </c>
      <c r="J25" s="56" t="str">
        <f>IF(M25="","",J24+1)</f>
        <v/>
      </c>
      <c r="K25" s="57"/>
      <c r="L25" s="57"/>
      <c r="M25" s="61" t="str">
        <f>IFERROR(VLOOKUP(L25,部員登録!$B:$E,2,FALSE),"")</f>
        <v/>
      </c>
      <c r="N25" s="59" t="str">
        <f>IFERROR(VLOOKUP(L25,部員登録!$B:$E,3,FALSE),"")</f>
        <v/>
      </c>
      <c r="O25" s="60" t="str">
        <f>IFERROR(VLOOKUP(L25,部員登録!$B:$E,4,FALSE),"")</f>
        <v/>
      </c>
    </row>
    <row r="26" spans="1:15" ht="15">
      <c r="A26" s="62" t="str">
        <f t="shared" ref="A26:A52" si="5">IF(E26="","","個")</f>
        <v/>
      </c>
      <c r="B26" s="56" t="str">
        <f t="shared" ref="B26:B52" si="6">IF(E26="","",B25+1)</f>
        <v/>
      </c>
      <c r="C26" s="57"/>
      <c r="D26" s="57"/>
      <c r="E26" s="61" t="str">
        <f>IFERROR(VLOOKUP(D26,部員登録!$B:$E,2,FALSE),"")</f>
        <v/>
      </c>
      <c r="F26" s="59" t="str">
        <f>IFERROR(VLOOKUP(D26,部員登録!$B:$E,3,FALSE),"")</f>
        <v/>
      </c>
      <c r="G26" s="88" t="str">
        <f>IFERROR(VLOOKUP(D26,部員登録!$B:$E,4,FALSE),"")</f>
        <v/>
      </c>
      <c r="H26" s="95"/>
      <c r="I26" s="92" t="str">
        <f t="shared" ref="I26:I52" si="7">IF(M26="","","個")</f>
        <v/>
      </c>
      <c r="J26" s="56" t="str">
        <f t="shared" ref="J26:J52" si="8">IF(M26="","",J25+1)</f>
        <v/>
      </c>
      <c r="K26" s="57"/>
      <c r="L26" s="57"/>
      <c r="M26" s="61" t="str">
        <f>IFERROR(VLOOKUP(L26,部員登録!$B:$E,2,FALSE),"")</f>
        <v/>
      </c>
      <c r="N26" s="59" t="str">
        <f>IFERROR(VLOOKUP(L26,部員登録!$B:$E,3,FALSE),"")</f>
        <v/>
      </c>
      <c r="O26" s="60" t="str">
        <f>IFERROR(VLOOKUP(L26,部員登録!$B:$E,4,FALSE),"")</f>
        <v/>
      </c>
    </row>
    <row r="27" spans="1:15" ht="15">
      <c r="A27" s="63" t="str">
        <f t="shared" si="5"/>
        <v/>
      </c>
      <c r="B27" s="64" t="str">
        <f t="shared" si="6"/>
        <v/>
      </c>
      <c r="C27" s="65"/>
      <c r="D27" s="65"/>
      <c r="E27" s="75" t="str">
        <f>IFERROR(VLOOKUP(D27,部員登録!$B:$E,2,FALSE),"")</f>
        <v/>
      </c>
      <c r="F27" s="67" t="str">
        <f>IFERROR(VLOOKUP(D27,部員登録!$B:$E,3,FALSE),"")</f>
        <v/>
      </c>
      <c r="G27" s="89" t="str">
        <f>IFERROR(VLOOKUP(D27,部員登録!$B:$E,4,FALSE),"")</f>
        <v/>
      </c>
      <c r="H27" s="95"/>
      <c r="I27" s="93" t="str">
        <f t="shared" si="7"/>
        <v/>
      </c>
      <c r="J27" s="64" t="str">
        <f t="shared" si="8"/>
        <v/>
      </c>
      <c r="K27" s="65"/>
      <c r="L27" s="65"/>
      <c r="M27" s="75" t="str">
        <f>IFERROR(VLOOKUP(L27,部員登録!$B:$E,2,FALSE),"")</f>
        <v/>
      </c>
      <c r="N27" s="67" t="str">
        <f>IFERROR(VLOOKUP(L27,部員登録!$B:$E,3,FALSE),"")</f>
        <v/>
      </c>
      <c r="O27" s="68" t="str">
        <f>IFERROR(VLOOKUP(L27,部員登録!$B:$E,4,FALSE),"")</f>
        <v/>
      </c>
    </row>
    <row r="28" spans="1:15" ht="15">
      <c r="A28" s="81" t="str">
        <f t="shared" si="5"/>
        <v/>
      </c>
      <c r="B28" s="54" t="str">
        <f t="shared" si="6"/>
        <v/>
      </c>
      <c r="C28" s="82"/>
      <c r="D28" s="82"/>
      <c r="E28" s="83" t="str">
        <f>IFERROR(VLOOKUP(D28,部員登録!$B:$E,2,FALSE),"")</f>
        <v/>
      </c>
      <c r="F28" s="55" t="str">
        <f>IFERROR(VLOOKUP(D28,部員登録!$B:$E,3,FALSE),"")</f>
        <v/>
      </c>
      <c r="G28" s="90" t="str">
        <f>IFERROR(VLOOKUP(D28,部員登録!$B:$E,4,FALSE),"")</f>
        <v/>
      </c>
      <c r="H28" s="95"/>
      <c r="I28" s="94" t="str">
        <f t="shared" si="7"/>
        <v/>
      </c>
      <c r="J28" s="54" t="str">
        <f t="shared" si="8"/>
        <v/>
      </c>
      <c r="K28" s="82"/>
      <c r="L28" s="82"/>
      <c r="M28" s="83" t="str">
        <f>IFERROR(VLOOKUP(L28,部員登録!$B:$E,2,FALSE),"")</f>
        <v/>
      </c>
      <c r="N28" s="55" t="str">
        <f>IFERROR(VLOOKUP(L28,部員登録!$B:$E,3,FALSE),"")</f>
        <v/>
      </c>
      <c r="O28" s="84" t="str">
        <f>IFERROR(VLOOKUP(L28,部員登録!$B:$E,4,FALSE),"")</f>
        <v/>
      </c>
    </row>
    <row r="29" spans="1:15" ht="15">
      <c r="A29" s="62" t="str">
        <f t="shared" si="5"/>
        <v/>
      </c>
      <c r="B29" s="56" t="str">
        <f t="shared" si="6"/>
        <v/>
      </c>
      <c r="C29" s="57"/>
      <c r="D29" s="57"/>
      <c r="E29" s="61" t="str">
        <f>IFERROR(VLOOKUP(D29,部員登録!$B:$E,2,FALSE),"")</f>
        <v/>
      </c>
      <c r="F29" s="59" t="str">
        <f>IFERROR(VLOOKUP(D29,部員登録!$B:$E,3,FALSE),"")</f>
        <v/>
      </c>
      <c r="G29" s="88" t="str">
        <f>IFERROR(VLOOKUP(D29,部員登録!$B:$E,4,FALSE),"")</f>
        <v/>
      </c>
      <c r="H29" s="95"/>
      <c r="I29" s="92" t="str">
        <f t="shared" si="7"/>
        <v/>
      </c>
      <c r="J29" s="56" t="str">
        <f t="shared" si="8"/>
        <v/>
      </c>
      <c r="K29" s="57"/>
      <c r="L29" s="57"/>
      <c r="M29" s="61" t="str">
        <f>IFERROR(VLOOKUP(L29,部員登録!$B:$E,2,FALSE),"")</f>
        <v/>
      </c>
      <c r="N29" s="59" t="str">
        <f>IFERROR(VLOOKUP(L29,部員登録!$B:$E,3,FALSE),"")</f>
        <v/>
      </c>
      <c r="O29" s="60" t="str">
        <f>IFERROR(VLOOKUP(L29,部員登録!$B:$E,4,FALSE),"")</f>
        <v/>
      </c>
    </row>
    <row r="30" spans="1:15" ht="15">
      <c r="A30" s="62" t="str">
        <f t="shared" si="5"/>
        <v/>
      </c>
      <c r="B30" s="56" t="str">
        <f t="shared" si="6"/>
        <v/>
      </c>
      <c r="C30" s="57"/>
      <c r="D30" s="57"/>
      <c r="E30" s="61" t="str">
        <f>IFERROR(VLOOKUP(D30,部員登録!$B:$E,2,FALSE),"")</f>
        <v/>
      </c>
      <c r="F30" s="59" t="str">
        <f>IFERROR(VLOOKUP(D30,部員登録!$B:$E,3,FALSE),"")</f>
        <v/>
      </c>
      <c r="G30" s="60" t="str">
        <f>IFERROR(VLOOKUP(D30,部員登録!$B:$E,4,FALSE),"")</f>
        <v/>
      </c>
      <c r="I30" s="62" t="str">
        <f t="shared" si="7"/>
        <v/>
      </c>
      <c r="J30" s="56" t="str">
        <f t="shared" si="8"/>
        <v/>
      </c>
      <c r="K30" s="57"/>
      <c r="L30" s="57"/>
      <c r="M30" s="61" t="str">
        <f>IFERROR(VLOOKUP(L30,部員登録!$B:$E,2,FALSE),"")</f>
        <v/>
      </c>
      <c r="N30" s="59" t="str">
        <f>IFERROR(VLOOKUP(L30,部員登録!$B:$E,3,FALSE),"")</f>
        <v/>
      </c>
      <c r="O30" s="60" t="str">
        <f>IFERROR(VLOOKUP(L30,部員登録!$B:$E,4,FALSE),"")</f>
        <v/>
      </c>
    </row>
    <row r="31" spans="1:15" ht="15">
      <c r="A31" s="62" t="str">
        <f t="shared" si="5"/>
        <v/>
      </c>
      <c r="B31" s="56" t="str">
        <f t="shared" si="6"/>
        <v/>
      </c>
      <c r="C31" s="57"/>
      <c r="D31" s="57"/>
      <c r="E31" s="61" t="str">
        <f>IFERROR(VLOOKUP(D31,部員登録!$B:$E,2,FALSE),"")</f>
        <v/>
      </c>
      <c r="F31" s="59" t="str">
        <f>IFERROR(VLOOKUP(D31,部員登録!$B:$E,3,FALSE),"")</f>
        <v/>
      </c>
      <c r="G31" s="60" t="str">
        <f>IFERROR(VLOOKUP(D31,部員登録!$B:$E,4,FALSE),"")</f>
        <v/>
      </c>
      <c r="I31" s="62" t="str">
        <f t="shared" si="7"/>
        <v/>
      </c>
      <c r="J31" s="56" t="str">
        <f t="shared" si="8"/>
        <v/>
      </c>
      <c r="K31" s="57"/>
      <c r="L31" s="57"/>
      <c r="M31" s="61" t="str">
        <f>IFERROR(VLOOKUP(L31,部員登録!$B:$E,2,FALSE),"")</f>
        <v/>
      </c>
      <c r="N31" s="59" t="str">
        <f>IFERROR(VLOOKUP(L31,部員登録!$B:$E,3,FALSE),"")</f>
        <v/>
      </c>
      <c r="O31" s="60" t="str">
        <f>IFERROR(VLOOKUP(L31,部員登録!$B:$E,4,FALSE),"")</f>
        <v/>
      </c>
    </row>
    <row r="32" spans="1:15" ht="15">
      <c r="A32" s="63" t="str">
        <f t="shared" si="5"/>
        <v/>
      </c>
      <c r="B32" s="64" t="str">
        <f t="shared" si="6"/>
        <v/>
      </c>
      <c r="C32" s="65"/>
      <c r="D32" s="65"/>
      <c r="E32" s="75" t="str">
        <f>IFERROR(VLOOKUP(D32,部員登録!$B:$E,2,FALSE),"")</f>
        <v/>
      </c>
      <c r="F32" s="67" t="str">
        <f>IFERROR(VLOOKUP(D32,部員登録!$B:$E,3,FALSE),"")</f>
        <v/>
      </c>
      <c r="G32" s="68" t="str">
        <f>IFERROR(VLOOKUP(D32,部員登録!$B:$E,4,FALSE),"")</f>
        <v/>
      </c>
      <c r="I32" s="63" t="str">
        <f t="shared" si="7"/>
        <v/>
      </c>
      <c r="J32" s="64" t="str">
        <f t="shared" si="8"/>
        <v/>
      </c>
      <c r="K32" s="65"/>
      <c r="L32" s="65"/>
      <c r="M32" s="75" t="str">
        <f>IFERROR(VLOOKUP(L32,部員登録!$B:$E,2,FALSE),"")</f>
        <v/>
      </c>
      <c r="N32" s="67" t="str">
        <f>IFERROR(VLOOKUP(L32,部員登録!$B:$E,3,FALSE),"")</f>
        <v/>
      </c>
      <c r="O32" s="68" t="str">
        <f>IFERROR(VLOOKUP(L32,部員登録!$B:$E,4,FALSE),"")</f>
        <v/>
      </c>
    </row>
    <row r="33" spans="1:15" ht="15">
      <c r="A33" s="81" t="str">
        <f t="shared" si="5"/>
        <v/>
      </c>
      <c r="B33" s="54" t="str">
        <f t="shared" si="6"/>
        <v/>
      </c>
      <c r="C33" s="82"/>
      <c r="D33" s="82"/>
      <c r="E33" s="83" t="str">
        <f>IFERROR(VLOOKUP(D33,部員登録!$B:$E,2,FALSE),"")</f>
        <v/>
      </c>
      <c r="F33" s="55" t="str">
        <f>IFERROR(VLOOKUP(D33,部員登録!$B:$E,3,FALSE),"")</f>
        <v/>
      </c>
      <c r="G33" s="84" t="str">
        <f>IFERROR(VLOOKUP(D33,部員登録!$B:$E,4,FALSE),"")</f>
        <v/>
      </c>
      <c r="I33" s="81" t="str">
        <f t="shared" si="7"/>
        <v/>
      </c>
      <c r="J33" s="54" t="str">
        <f t="shared" si="8"/>
        <v/>
      </c>
      <c r="K33" s="82"/>
      <c r="L33" s="82"/>
      <c r="M33" s="83" t="str">
        <f>IFERROR(VLOOKUP(L33,部員登録!$B:$E,2,FALSE),"")</f>
        <v/>
      </c>
      <c r="N33" s="55" t="str">
        <f>IFERROR(VLOOKUP(L33,部員登録!$B:$E,3,FALSE),"")</f>
        <v/>
      </c>
      <c r="O33" s="84" t="str">
        <f>IFERROR(VLOOKUP(L33,部員登録!$B:$E,4,FALSE),"")</f>
        <v/>
      </c>
    </row>
    <row r="34" spans="1:15" ht="15">
      <c r="A34" s="62" t="str">
        <f t="shared" si="5"/>
        <v/>
      </c>
      <c r="B34" s="56" t="str">
        <f t="shared" si="6"/>
        <v/>
      </c>
      <c r="C34" s="57"/>
      <c r="D34" s="57"/>
      <c r="E34" s="61" t="str">
        <f>IFERROR(VLOOKUP(D34,部員登録!$B:$E,2,FALSE),"")</f>
        <v/>
      </c>
      <c r="F34" s="59" t="str">
        <f>IFERROR(VLOOKUP(D34,部員登録!$B:$E,3,FALSE),"")</f>
        <v/>
      </c>
      <c r="G34" s="60" t="str">
        <f>IFERROR(VLOOKUP(D34,部員登録!$B:$E,4,FALSE),"")</f>
        <v/>
      </c>
      <c r="I34" s="62" t="str">
        <f t="shared" si="7"/>
        <v/>
      </c>
      <c r="J34" s="56" t="str">
        <f t="shared" si="8"/>
        <v/>
      </c>
      <c r="K34" s="57"/>
      <c r="L34" s="57"/>
      <c r="M34" s="61" t="str">
        <f>IFERROR(VLOOKUP(L34,部員登録!$B:$E,2,FALSE),"")</f>
        <v/>
      </c>
      <c r="N34" s="59" t="str">
        <f>IFERROR(VLOOKUP(L34,部員登録!$B:$E,3,FALSE),"")</f>
        <v/>
      </c>
      <c r="O34" s="60" t="str">
        <f>IFERROR(VLOOKUP(L34,部員登録!$B:$E,4,FALSE),"")</f>
        <v/>
      </c>
    </row>
    <row r="35" spans="1:15" ht="15">
      <c r="A35" s="62" t="str">
        <f t="shared" si="5"/>
        <v/>
      </c>
      <c r="B35" s="56" t="str">
        <f t="shared" si="6"/>
        <v/>
      </c>
      <c r="C35" s="57"/>
      <c r="D35" s="57"/>
      <c r="E35" s="61" t="str">
        <f>IFERROR(VLOOKUP(D35,部員登録!$B:$E,2,FALSE),"")</f>
        <v/>
      </c>
      <c r="F35" s="59" t="str">
        <f>IFERROR(VLOOKUP(D35,部員登録!$B:$E,3,FALSE),"")</f>
        <v/>
      </c>
      <c r="G35" s="60" t="str">
        <f>IFERROR(VLOOKUP(D35,部員登録!$B:$E,4,FALSE),"")</f>
        <v/>
      </c>
      <c r="I35" s="62" t="str">
        <f t="shared" si="7"/>
        <v/>
      </c>
      <c r="J35" s="56" t="str">
        <f t="shared" si="8"/>
        <v/>
      </c>
      <c r="K35" s="57"/>
      <c r="L35" s="57"/>
      <c r="M35" s="61" t="str">
        <f>IFERROR(VLOOKUP(L35,部員登録!$B:$E,2,FALSE),"")</f>
        <v/>
      </c>
      <c r="N35" s="59" t="str">
        <f>IFERROR(VLOOKUP(L35,部員登録!$B:$E,3,FALSE),"")</f>
        <v/>
      </c>
      <c r="O35" s="60" t="str">
        <f>IFERROR(VLOOKUP(L35,部員登録!$B:$E,4,FALSE),"")</f>
        <v/>
      </c>
    </row>
    <row r="36" spans="1:15" ht="15">
      <c r="A36" s="62" t="str">
        <f t="shared" si="5"/>
        <v/>
      </c>
      <c r="B36" s="56" t="str">
        <f t="shared" si="6"/>
        <v/>
      </c>
      <c r="C36" s="57"/>
      <c r="D36" s="57"/>
      <c r="E36" s="61" t="str">
        <f>IFERROR(VLOOKUP(D36,部員登録!$B:$E,2,FALSE),"")</f>
        <v/>
      </c>
      <c r="F36" s="59" t="str">
        <f>IFERROR(VLOOKUP(D36,部員登録!$B:$E,3,FALSE),"")</f>
        <v/>
      </c>
      <c r="G36" s="60" t="str">
        <f>IFERROR(VLOOKUP(D36,部員登録!$B:$E,4,FALSE),"")</f>
        <v/>
      </c>
      <c r="I36" s="62" t="str">
        <f t="shared" si="7"/>
        <v/>
      </c>
      <c r="J36" s="56" t="str">
        <f t="shared" si="8"/>
        <v/>
      </c>
      <c r="K36" s="57"/>
      <c r="L36" s="57"/>
      <c r="M36" s="61" t="str">
        <f>IFERROR(VLOOKUP(L36,部員登録!$B:$E,2,FALSE),"")</f>
        <v/>
      </c>
      <c r="N36" s="59" t="str">
        <f>IFERROR(VLOOKUP(L36,部員登録!$B:$E,3,FALSE),"")</f>
        <v/>
      </c>
      <c r="O36" s="60" t="str">
        <f>IFERROR(VLOOKUP(L36,部員登録!$B:$E,4,FALSE),"")</f>
        <v/>
      </c>
    </row>
    <row r="37" spans="1:15" ht="15">
      <c r="A37" s="63" t="str">
        <f t="shared" si="5"/>
        <v/>
      </c>
      <c r="B37" s="64" t="str">
        <f t="shared" si="6"/>
        <v/>
      </c>
      <c r="C37" s="65"/>
      <c r="D37" s="65"/>
      <c r="E37" s="75" t="str">
        <f>IFERROR(VLOOKUP(D37,部員登録!$B:$E,2,FALSE),"")</f>
        <v/>
      </c>
      <c r="F37" s="67" t="str">
        <f>IFERROR(VLOOKUP(D37,部員登録!$B:$E,3,FALSE),"")</f>
        <v/>
      </c>
      <c r="G37" s="68" t="str">
        <f>IFERROR(VLOOKUP(D37,部員登録!$B:$E,4,FALSE),"")</f>
        <v/>
      </c>
      <c r="I37" s="63" t="str">
        <f t="shared" si="7"/>
        <v/>
      </c>
      <c r="J37" s="64" t="str">
        <f t="shared" si="8"/>
        <v/>
      </c>
      <c r="K37" s="65"/>
      <c r="L37" s="65"/>
      <c r="M37" s="75" t="str">
        <f>IFERROR(VLOOKUP(L37,部員登録!$B:$E,2,FALSE),"")</f>
        <v/>
      </c>
      <c r="N37" s="67" t="str">
        <f>IFERROR(VLOOKUP(L37,部員登録!$B:$E,3,FALSE),"")</f>
        <v/>
      </c>
      <c r="O37" s="68" t="str">
        <f>IFERROR(VLOOKUP(L37,部員登録!$B:$E,4,FALSE),"")</f>
        <v/>
      </c>
    </row>
    <row r="38" spans="1:15" ht="15">
      <c r="A38" s="81" t="str">
        <f t="shared" si="5"/>
        <v/>
      </c>
      <c r="B38" s="54" t="str">
        <f t="shared" si="6"/>
        <v/>
      </c>
      <c r="C38" s="82"/>
      <c r="D38" s="82"/>
      <c r="E38" s="83" t="str">
        <f>IFERROR(VLOOKUP(D38,部員登録!$B:$E,2,FALSE),"")</f>
        <v/>
      </c>
      <c r="F38" s="55" t="str">
        <f>IFERROR(VLOOKUP(D38,部員登録!$B:$E,3,FALSE),"")</f>
        <v/>
      </c>
      <c r="G38" s="84" t="str">
        <f>IFERROR(VLOOKUP(D38,部員登録!$B:$E,4,FALSE),"")</f>
        <v/>
      </c>
      <c r="I38" s="81" t="str">
        <f t="shared" si="7"/>
        <v/>
      </c>
      <c r="J38" s="54" t="str">
        <f t="shared" si="8"/>
        <v/>
      </c>
      <c r="K38" s="82"/>
      <c r="L38" s="82"/>
      <c r="M38" s="83" t="str">
        <f>IFERROR(VLOOKUP(L38,部員登録!$B:$E,2,FALSE),"")</f>
        <v/>
      </c>
      <c r="N38" s="55" t="str">
        <f>IFERROR(VLOOKUP(L38,部員登録!$B:$E,3,FALSE),"")</f>
        <v/>
      </c>
      <c r="O38" s="84" t="str">
        <f>IFERROR(VLOOKUP(L38,部員登録!$B:$E,4,FALSE),"")</f>
        <v/>
      </c>
    </row>
    <row r="39" spans="1:15" ht="15">
      <c r="A39" s="62" t="str">
        <f t="shared" si="5"/>
        <v/>
      </c>
      <c r="B39" s="56" t="str">
        <f t="shared" si="6"/>
        <v/>
      </c>
      <c r="C39" s="57"/>
      <c r="D39" s="57"/>
      <c r="E39" s="61" t="str">
        <f>IFERROR(VLOOKUP(D39,部員登録!$B:$E,2,FALSE),"")</f>
        <v/>
      </c>
      <c r="F39" s="59" t="str">
        <f>IFERROR(VLOOKUP(D39,部員登録!$B:$E,3,FALSE),"")</f>
        <v/>
      </c>
      <c r="G39" s="60" t="str">
        <f>IFERROR(VLOOKUP(D39,部員登録!$B:$E,4,FALSE),"")</f>
        <v/>
      </c>
      <c r="I39" s="62" t="str">
        <f t="shared" si="7"/>
        <v/>
      </c>
      <c r="J39" s="56" t="str">
        <f t="shared" si="8"/>
        <v/>
      </c>
      <c r="K39" s="57"/>
      <c r="L39" s="57"/>
      <c r="M39" s="61" t="str">
        <f>IFERROR(VLOOKUP(L39,部員登録!$B:$E,2,FALSE),"")</f>
        <v/>
      </c>
      <c r="N39" s="59" t="str">
        <f>IFERROR(VLOOKUP(L39,部員登録!$B:$E,3,FALSE),"")</f>
        <v/>
      </c>
      <c r="O39" s="60" t="str">
        <f>IFERROR(VLOOKUP(L39,部員登録!$B:$E,4,FALSE),"")</f>
        <v/>
      </c>
    </row>
    <row r="40" spans="1:15" ht="15">
      <c r="A40" s="62" t="str">
        <f t="shared" si="5"/>
        <v/>
      </c>
      <c r="B40" s="56" t="str">
        <f t="shared" si="6"/>
        <v/>
      </c>
      <c r="C40" s="57"/>
      <c r="D40" s="57"/>
      <c r="E40" s="61" t="str">
        <f>IFERROR(VLOOKUP(D40,部員登録!$B:$E,2,FALSE),"")</f>
        <v/>
      </c>
      <c r="F40" s="59" t="str">
        <f>IFERROR(VLOOKUP(D40,部員登録!$B:$E,3,FALSE),"")</f>
        <v/>
      </c>
      <c r="G40" s="60" t="str">
        <f>IFERROR(VLOOKUP(D40,部員登録!$B:$E,4,FALSE),"")</f>
        <v/>
      </c>
      <c r="I40" s="62" t="str">
        <f t="shared" si="7"/>
        <v/>
      </c>
      <c r="J40" s="56" t="str">
        <f t="shared" si="8"/>
        <v/>
      </c>
      <c r="K40" s="57"/>
      <c r="L40" s="57"/>
      <c r="M40" s="61" t="str">
        <f>IFERROR(VLOOKUP(L40,部員登録!$B:$E,2,FALSE),"")</f>
        <v/>
      </c>
      <c r="N40" s="59" t="str">
        <f>IFERROR(VLOOKUP(L40,部員登録!$B:$E,3,FALSE),"")</f>
        <v/>
      </c>
      <c r="O40" s="60" t="str">
        <f>IFERROR(VLOOKUP(L40,部員登録!$B:$E,4,FALSE),"")</f>
        <v/>
      </c>
    </row>
    <row r="41" spans="1:15" ht="15">
      <c r="A41" s="62" t="str">
        <f t="shared" si="5"/>
        <v/>
      </c>
      <c r="B41" s="56" t="str">
        <f t="shared" si="6"/>
        <v/>
      </c>
      <c r="C41" s="57"/>
      <c r="D41" s="57"/>
      <c r="E41" s="61" t="str">
        <f>IFERROR(VLOOKUP(D41,部員登録!$B:$E,2,FALSE),"")</f>
        <v/>
      </c>
      <c r="F41" s="59" t="str">
        <f>IFERROR(VLOOKUP(D41,部員登録!$B:$E,3,FALSE),"")</f>
        <v/>
      </c>
      <c r="G41" s="60" t="str">
        <f>IFERROR(VLOOKUP(D41,部員登録!$B:$E,4,FALSE),"")</f>
        <v/>
      </c>
      <c r="I41" s="62" t="str">
        <f t="shared" si="7"/>
        <v/>
      </c>
      <c r="J41" s="56" t="str">
        <f t="shared" si="8"/>
        <v/>
      </c>
      <c r="K41" s="57"/>
      <c r="L41" s="57"/>
      <c r="M41" s="61" t="str">
        <f>IFERROR(VLOOKUP(L41,部員登録!$B:$E,2,FALSE),"")</f>
        <v/>
      </c>
      <c r="N41" s="59" t="str">
        <f>IFERROR(VLOOKUP(L41,部員登録!$B:$E,3,FALSE),"")</f>
        <v/>
      </c>
      <c r="O41" s="60" t="str">
        <f>IFERROR(VLOOKUP(L41,部員登録!$B:$E,4,FALSE),"")</f>
        <v/>
      </c>
    </row>
    <row r="42" spans="1:15" ht="15">
      <c r="A42" s="63" t="str">
        <f t="shared" si="5"/>
        <v/>
      </c>
      <c r="B42" s="64" t="str">
        <f t="shared" si="6"/>
        <v/>
      </c>
      <c r="C42" s="65"/>
      <c r="D42" s="65"/>
      <c r="E42" s="75" t="str">
        <f>IFERROR(VLOOKUP(D42,部員登録!$B:$E,2,FALSE),"")</f>
        <v/>
      </c>
      <c r="F42" s="67" t="str">
        <f>IFERROR(VLOOKUP(D42,部員登録!$B:$E,3,FALSE),"")</f>
        <v/>
      </c>
      <c r="G42" s="68" t="str">
        <f>IFERROR(VLOOKUP(D42,部員登録!$B:$E,4,FALSE),"")</f>
        <v/>
      </c>
      <c r="I42" s="63" t="str">
        <f t="shared" si="7"/>
        <v/>
      </c>
      <c r="J42" s="64" t="str">
        <f t="shared" si="8"/>
        <v/>
      </c>
      <c r="K42" s="65"/>
      <c r="L42" s="65"/>
      <c r="M42" s="75" t="str">
        <f>IFERROR(VLOOKUP(L42,部員登録!$B:$E,2,FALSE),"")</f>
        <v/>
      </c>
      <c r="N42" s="67" t="str">
        <f>IFERROR(VLOOKUP(L42,部員登録!$B:$E,3,FALSE),"")</f>
        <v/>
      </c>
      <c r="O42" s="68" t="str">
        <f>IFERROR(VLOOKUP(L42,部員登録!$B:$E,4,FALSE),"")</f>
        <v/>
      </c>
    </row>
    <row r="43" spans="1:15" ht="15">
      <c r="A43" s="81" t="str">
        <f t="shared" si="5"/>
        <v/>
      </c>
      <c r="B43" s="54" t="str">
        <f t="shared" si="6"/>
        <v/>
      </c>
      <c r="C43" s="82"/>
      <c r="D43" s="82"/>
      <c r="E43" s="83" t="str">
        <f>IFERROR(VLOOKUP(D43,部員登録!$B:$E,2,FALSE),"")</f>
        <v/>
      </c>
      <c r="F43" s="55" t="str">
        <f>IFERROR(VLOOKUP(D43,部員登録!$B:$E,3,FALSE),"")</f>
        <v/>
      </c>
      <c r="G43" s="84" t="str">
        <f>IFERROR(VLOOKUP(D43,部員登録!$B:$E,4,FALSE),"")</f>
        <v/>
      </c>
      <c r="I43" s="81" t="str">
        <f t="shared" si="7"/>
        <v/>
      </c>
      <c r="J43" s="54" t="str">
        <f t="shared" si="8"/>
        <v/>
      </c>
      <c r="K43" s="82"/>
      <c r="L43" s="82"/>
      <c r="M43" s="83" t="str">
        <f>IFERROR(VLOOKUP(L43,部員登録!$B:$E,2,FALSE),"")</f>
        <v/>
      </c>
      <c r="N43" s="55" t="str">
        <f>IFERROR(VLOOKUP(L43,部員登録!$B:$E,3,FALSE),"")</f>
        <v/>
      </c>
      <c r="O43" s="84" t="str">
        <f>IFERROR(VLOOKUP(L43,部員登録!$B:$E,4,FALSE),"")</f>
        <v/>
      </c>
    </row>
    <row r="44" spans="1:15" ht="15">
      <c r="A44" s="62" t="str">
        <f t="shared" si="5"/>
        <v/>
      </c>
      <c r="B44" s="56" t="str">
        <f t="shared" si="6"/>
        <v/>
      </c>
      <c r="C44" s="57"/>
      <c r="D44" s="57"/>
      <c r="E44" s="61" t="str">
        <f>IFERROR(VLOOKUP(D44,部員登録!$B:$E,2,FALSE),"")</f>
        <v/>
      </c>
      <c r="F44" s="59" t="str">
        <f>IFERROR(VLOOKUP(D44,部員登録!$B:$E,3,FALSE),"")</f>
        <v/>
      </c>
      <c r="G44" s="60" t="str">
        <f>IFERROR(VLOOKUP(D44,部員登録!$B:$E,4,FALSE),"")</f>
        <v/>
      </c>
      <c r="I44" s="62" t="str">
        <f t="shared" si="7"/>
        <v/>
      </c>
      <c r="J44" s="56" t="str">
        <f t="shared" si="8"/>
        <v/>
      </c>
      <c r="K44" s="57"/>
      <c r="L44" s="57"/>
      <c r="M44" s="61" t="str">
        <f>IFERROR(VLOOKUP(L44,部員登録!$B:$E,2,FALSE),"")</f>
        <v/>
      </c>
      <c r="N44" s="59" t="str">
        <f>IFERROR(VLOOKUP(L44,部員登録!$B:$E,3,FALSE),"")</f>
        <v/>
      </c>
      <c r="O44" s="60" t="str">
        <f>IFERROR(VLOOKUP(L44,部員登録!$B:$E,4,FALSE),"")</f>
        <v/>
      </c>
    </row>
    <row r="45" spans="1:15" ht="15">
      <c r="A45" s="62" t="str">
        <f t="shared" si="5"/>
        <v/>
      </c>
      <c r="B45" s="56" t="str">
        <f t="shared" si="6"/>
        <v/>
      </c>
      <c r="C45" s="57"/>
      <c r="D45" s="57"/>
      <c r="E45" s="61" t="str">
        <f>IFERROR(VLOOKUP(D45,部員登録!$B:$E,2,FALSE),"")</f>
        <v/>
      </c>
      <c r="F45" s="59" t="str">
        <f>IFERROR(VLOOKUP(D45,部員登録!$B:$E,3,FALSE),"")</f>
        <v/>
      </c>
      <c r="G45" s="60" t="str">
        <f>IFERROR(VLOOKUP(D45,部員登録!$B:$E,4,FALSE),"")</f>
        <v/>
      </c>
      <c r="I45" s="62" t="str">
        <f t="shared" si="7"/>
        <v/>
      </c>
      <c r="J45" s="56" t="str">
        <f t="shared" si="8"/>
        <v/>
      </c>
      <c r="K45" s="57"/>
      <c r="L45" s="57"/>
      <c r="M45" s="61" t="str">
        <f>IFERROR(VLOOKUP(L45,部員登録!$B:$E,2,FALSE),"")</f>
        <v/>
      </c>
      <c r="N45" s="59" t="str">
        <f>IFERROR(VLOOKUP(L45,部員登録!$B:$E,3,FALSE),"")</f>
        <v/>
      </c>
      <c r="O45" s="60" t="str">
        <f>IFERROR(VLOOKUP(L45,部員登録!$B:$E,4,FALSE),"")</f>
        <v/>
      </c>
    </row>
    <row r="46" spans="1:15" ht="15">
      <c r="A46" s="62" t="str">
        <f t="shared" si="5"/>
        <v/>
      </c>
      <c r="B46" s="56" t="str">
        <f t="shared" si="6"/>
        <v/>
      </c>
      <c r="C46" s="57"/>
      <c r="D46" s="57"/>
      <c r="E46" s="61" t="str">
        <f>IFERROR(VLOOKUP(D46,部員登録!$B:$E,2,FALSE),"")</f>
        <v/>
      </c>
      <c r="F46" s="59" t="str">
        <f>IFERROR(VLOOKUP(D46,部員登録!$B:$E,3,FALSE),"")</f>
        <v/>
      </c>
      <c r="G46" s="60" t="str">
        <f>IFERROR(VLOOKUP(D46,部員登録!$B:$E,4,FALSE),"")</f>
        <v/>
      </c>
      <c r="I46" s="62" t="str">
        <f t="shared" si="7"/>
        <v/>
      </c>
      <c r="J46" s="56" t="str">
        <f t="shared" si="8"/>
        <v/>
      </c>
      <c r="K46" s="57"/>
      <c r="L46" s="57"/>
      <c r="M46" s="61" t="str">
        <f>IFERROR(VLOOKUP(L46,部員登録!$B:$E,2,FALSE),"")</f>
        <v/>
      </c>
      <c r="N46" s="59" t="str">
        <f>IFERROR(VLOOKUP(L46,部員登録!$B:$E,3,FALSE),"")</f>
        <v/>
      </c>
      <c r="O46" s="60" t="str">
        <f>IFERROR(VLOOKUP(L46,部員登録!$B:$E,4,FALSE),"")</f>
        <v/>
      </c>
    </row>
    <row r="47" spans="1:15" ht="15">
      <c r="A47" s="63" t="str">
        <f t="shared" si="5"/>
        <v/>
      </c>
      <c r="B47" s="64" t="str">
        <f t="shared" si="6"/>
        <v/>
      </c>
      <c r="C47" s="65"/>
      <c r="D47" s="65"/>
      <c r="E47" s="75" t="str">
        <f>IFERROR(VLOOKUP(D47,部員登録!$B:$E,2,FALSE),"")</f>
        <v/>
      </c>
      <c r="F47" s="67" t="str">
        <f>IFERROR(VLOOKUP(D47,部員登録!$B:$E,3,FALSE),"")</f>
        <v/>
      </c>
      <c r="G47" s="68" t="str">
        <f>IFERROR(VLOOKUP(D47,部員登録!$B:$E,4,FALSE),"")</f>
        <v/>
      </c>
      <c r="I47" s="63" t="str">
        <f t="shared" si="7"/>
        <v/>
      </c>
      <c r="J47" s="64" t="str">
        <f t="shared" si="8"/>
        <v/>
      </c>
      <c r="K47" s="65"/>
      <c r="L47" s="65"/>
      <c r="M47" s="75" t="str">
        <f>IFERROR(VLOOKUP(L47,部員登録!$B:$E,2,FALSE),"")</f>
        <v/>
      </c>
      <c r="N47" s="67" t="str">
        <f>IFERROR(VLOOKUP(L47,部員登録!$B:$E,3,FALSE),"")</f>
        <v/>
      </c>
      <c r="O47" s="68" t="str">
        <f>IFERROR(VLOOKUP(L47,部員登録!$B:$E,4,FALSE),"")</f>
        <v/>
      </c>
    </row>
    <row r="48" spans="1:15" ht="15">
      <c r="A48" s="81" t="str">
        <f t="shared" si="5"/>
        <v/>
      </c>
      <c r="B48" s="54" t="str">
        <f t="shared" si="6"/>
        <v/>
      </c>
      <c r="C48" s="82"/>
      <c r="D48" s="82"/>
      <c r="E48" s="83" t="str">
        <f>IFERROR(VLOOKUP(D48,部員登録!$B:$E,2,FALSE),"")</f>
        <v/>
      </c>
      <c r="F48" s="55" t="str">
        <f>IFERROR(VLOOKUP(D48,部員登録!$B:$E,3,FALSE),"")</f>
        <v/>
      </c>
      <c r="G48" s="84" t="str">
        <f>IFERROR(VLOOKUP(D48,部員登録!$B:$E,4,FALSE),"")</f>
        <v/>
      </c>
      <c r="I48" s="81" t="str">
        <f t="shared" si="7"/>
        <v/>
      </c>
      <c r="J48" s="54" t="str">
        <f t="shared" si="8"/>
        <v/>
      </c>
      <c r="K48" s="82"/>
      <c r="L48" s="82"/>
      <c r="M48" s="83" t="str">
        <f>IFERROR(VLOOKUP(L48,部員登録!$B:$E,2,FALSE),"")</f>
        <v/>
      </c>
      <c r="N48" s="55" t="str">
        <f>IFERROR(VLOOKUP(L48,部員登録!$B:$E,3,FALSE),"")</f>
        <v/>
      </c>
      <c r="O48" s="84" t="str">
        <f>IFERROR(VLOOKUP(L48,部員登録!$B:$E,4,FALSE),"")</f>
        <v/>
      </c>
    </row>
    <row r="49" spans="1:15" ht="15">
      <c r="A49" s="62" t="str">
        <f t="shared" si="5"/>
        <v/>
      </c>
      <c r="B49" s="56" t="str">
        <f t="shared" si="6"/>
        <v/>
      </c>
      <c r="C49" s="57"/>
      <c r="D49" s="57"/>
      <c r="E49" s="61" t="str">
        <f>IFERROR(VLOOKUP(D49,部員登録!$B:$E,2,FALSE),"")</f>
        <v/>
      </c>
      <c r="F49" s="59" t="str">
        <f>IFERROR(VLOOKUP(D49,部員登録!$B:$E,3,FALSE),"")</f>
        <v/>
      </c>
      <c r="G49" s="60" t="str">
        <f>IFERROR(VLOOKUP(D49,部員登録!$B:$E,4,FALSE),"")</f>
        <v/>
      </c>
      <c r="I49" s="62" t="str">
        <f t="shared" si="7"/>
        <v/>
      </c>
      <c r="J49" s="56" t="str">
        <f t="shared" si="8"/>
        <v/>
      </c>
      <c r="K49" s="57"/>
      <c r="L49" s="57"/>
      <c r="M49" s="61" t="str">
        <f>IFERROR(VLOOKUP(L49,部員登録!$B:$E,2,FALSE),"")</f>
        <v/>
      </c>
      <c r="N49" s="59" t="str">
        <f>IFERROR(VLOOKUP(L49,部員登録!$B:$E,3,FALSE),"")</f>
        <v/>
      </c>
      <c r="O49" s="60" t="str">
        <f>IFERROR(VLOOKUP(L49,部員登録!$B:$E,4,FALSE),"")</f>
        <v/>
      </c>
    </row>
    <row r="50" spans="1:15" ht="15">
      <c r="A50" s="62" t="str">
        <f t="shared" si="5"/>
        <v/>
      </c>
      <c r="B50" s="56" t="str">
        <f t="shared" si="6"/>
        <v/>
      </c>
      <c r="C50" s="57"/>
      <c r="D50" s="57"/>
      <c r="E50" s="61" t="str">
        <f>IFERROR(VLOOKUP(D50,部員登録!$B:$E,2,FALSE),"")</f>
        <v/>
      </c>
      <c r="F50" s="59" t="str">
        <f>IFERROR(VLOOKUP(D50,部員登録!$B:$E,3,FALSE),"")</f>
        <v/>
      </c>
      <c r="G50" s="60" t="str">
        <f>IFERROR(VLOOKUP(D50,部員登録!$B:$E,4,FALSE),"")</f>
        <v/>
      </c>
      <c r="I50" s="62" t="str">
        <f t="shared" si="7"/>
        <v/>
      </c>
      <c r="J50" s="56" t="str">
        <f t="shared" si="8"/>
        <v/>
      </c>
      <c r="K50" s="57"/>
      <c r="L50" s="57"/>
      <c r="M50" s="61" t="str">
        <f>IFERROR(VLOOKUP(L50,部員登録!$B:$E,2,FALSE),"")</f>
        <v/>
      </c>
      <c r="N50" s="59" t="str">
        <f>IFERROR(VLOOKUP(L50,部員登録!$B:$E,3,FALSE),"")</f>
        <v/>
      </c>
      <c r="O50" s="60" t="str">
        <f>IFERROR(VLOOKUP(L50,部員登録!$B:$E,4,FALSE),"")</f>
        <v/>
      </c>
    </row>
    <row r="51" spans="1:15" ht="15">
      <c r="A51" s="62" t="str">
        <f t="shared" si="5"/>
        <v/>
      </c>
      <c r="B51" s="56" t="str">
        <f t="shared" si="6"/>
        <v/>
      </c>
      <c r="C51" s="57"/>
      <c r="D51" s="57"/>
      <c r="E51" s="61" t="str">
        <f>IFERROR(VLOOKUP(D51,部員登録!$B:$E,2,FALSE),"")</f>
        <v/>
      </c>
      <c r="F51" s="59" t="str">
        <f>IFERROR(VLOOKUP(D51,部員登録!$B:$E,3,FALSE),"")</f>
        <v/>
      </c>
      <c r="G51" s="60" t="str">
        <f>IFERROR(VLOOKUP(D51,部員登録!$B:$E,4,FALSE),"")</f>
        <v/>
      </c>
      <c r="I51" s="62" t="str">
        <f t="shared" si="7"/>
        <v/>
      </c>
      <c r="J51" s="56" t="str">
        <f t="shared" si="8"/>
        <v/>
      </c>
      <c r="K51" s="57"/>
      <c r="L51" s="57"/>
      <c r="M51" s="61" t="str">
        <f>IFERROR(VLOOKUP(L51,部員登録!$B:$E,2,FALSE),"")</f>
        <v/>
      </c>
      <c r="N51" s="59" t="str">
        <f>IFERROR(VLOOKUP(L51,部員登録!$B:$E,3,FALSE),"")</f>
        <v/>
      </c>
      <c r="O51" s="60" t="str">
        <f>IFERROR(VLOOKUP(L51,部員登録!$B:$E,4,FALSE),"")</f>
        <v/>
      </c>
    </row>
    <row r="52" spans="1:15" ht="15">
      <c r="A52" s="63" t="str">
        <f t="shared" si="5"/>
        <v/>
      </c>
      <c r="B52" s="64" t="str">
        <f t="shared" si="6"/>
        <v/>
      </c>
      <c r="C52" s="65"/>
      <c r="D52" s="65"/>
      <c r="E52" s="75" t="str">
        <f>IFERROR(VLOOKUP(D52,部員登録!$B:$E,2,FALSE),"")</f>
        <v/>
      </c>
      <c r="F52" s="67" t="str">
        <f>IFERROR(VLOOKUP(D52,部員登録!$B:$E,3,FALSE),"")</f>
        <v/>
      </c>
      <c r="G52" s="68" t="str">
        <f>IFERROR(VLOOKUP(D52,部員登録!$B:$E,4,FALSE),"")</f>
        <v/>
      </c>
      <c r="I52" s="63" t="str">
        <f t="shared" si="7"/>
        <v/>
      </c>
      <c r="J52" s="64" t="str">
        <f t="shared" si="8"/>
        <v/>
      </c>
      <c r="K52" s="65"/>
      <c r="L52" s="65"/>
      <c r="M52" s="75" t="str">
        <f>IFERROR(VLOOKUP(L52,部員登録!$B:$E,2,FALSE),"")</f>
        <v/>
      </c>
      <c r="N52" s="67" t="str">
        <f>IFERROR(VLOOKUP(L52,部員登録!$B:$E,3,FALSE),"")</f>
        <v/>
      </c>
      <c r="O52" s="68" t="str">
        <f>IFERROR(VLOOKUP(L52,部員登録!$B:$E,4,FALSE),"")</f>
        <v/>
      </c>
    </row>
  </sheetData>
  <sheetProtection sheet="1" objects="1" scenarios="1"/>
  <mergeCells count="2">
    <mergeCell ref="A1:G1"/>
    <mergeCell ref="I1:O1"/>
  </mergeCells>
  <phoneticPr fontId="1"/>
  <conditionalFormatting sqref="C3:D52">
    <cfRule type="cellIs" dxfId="6" priority="2" stopIfTrue="1" operator="equal">
      <formula>""</formula>
    </cfRule>
  </conditionalFormatting>
  <conditionalFormatting sqref="K3:L52">
    <cfRule type="cellIs" dxfId="5" priority="1" stopIfTrue="1" operator="equal">
      <formula>""</formula>
    </cfRule>
  </conditionalFormatting>
  <pageMargins left="0.78700000000000003" right="0.78700000000000003" top="0.98399999999999999" bottom="0.98399999999999999" header="0.3" footer="0.3"/>
  <pageSetup paperSize="34" orientation="portrait" horizontalDpi="4294967292" verticalDpi="429496729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462C9-513A-ED44-833C-DE3FCBB38E98}">
  <sheetPr>
    <tabColor rgb="FF3366FF"/>
  </sheetPr>
  <dimension ref="A1:AG1050"/>
  <sheetViews>
    <sheetView view="pageBreakPreview" topLeftCell="A106" zoomScaleNormal="100" zoomScaleSheetLayoutView="100" workbookViewId="0">
      <selection activeCell="J5" sqref="J5:V6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20.33203125" style="51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34.5" customHeight="1">
      <c r="AC1" s="52"/>
      <c r="AF1" s="11"/>
    </row>
    <row r="2" spans="1:33" ht="24.75" customHeight="1">
      <c r="A2" s="199" t="s">
        <v>119</v>
      </c>
      <c r="B2" s="199"/>
      <c r="C2" s="199"/>
      <c r="D2" s="232" t="str">
        <f ca="1">基本登録!$B$11</f>
        <v>令和8年度　東京都個人選手権大会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  <c r="AC2" s="35">
        <f>1071/21</f>
        <v>51</v>
      </c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IF(VLOOKUP(AC10,都個人!$B:$G,2,FALSE)="","",VLOOKUP(AC10,都個人!$B:$G,2,FALSE))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108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/>
      <c r="L7" s="29"/>
      <c r="M7" s="29"/>
      <c r="N7" s="29"/>
      <c r="O7" s="29"/>
      <c r="P7" s="22"/>
      <c r="Q7" s="22"/>
      <c r="R7" s="22" t="s">
        <v>128</v>
      </c>
      <c r="S7" s="193" t="str">
        <f>AC10</f>
        <v/>
      </c>
      <c r="T7" s="194"/>
      <c r="U7" s="194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予選</v>
      </c>
      <c r="I9" s="197"/>
      <c r="J9" s="197"/>
      <c r="K9" s="197"/>
      <c r="L9" s="198"/>
      <c r="M9" s="196" t="str">
        <f ca="1">IFERROR(VLOOKUP(D2,基本登録!$B$8:$I$14,6,FALSE),"")</f>
        <v>決勝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>競射</v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IF(AC10="","",VLOOKUP(AC10,都個人!$B:$G,4,FALSE))</f>
        <v/>
      </c>
      <c r="C10" s="180"/>
      <c r="D10" s="180"/>
      <c r="E10" s="180"/>
      <c r="F10" s="181"/>
      <c r="G10" s="26" t="str">
        <f>IF(AC10="","",VLOOKUP(AC10,都個人!$B:$G,5,FALSE))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52" t="str">
        <f>都個人!$B$3</f>
        <v/>
      </c>
      <c r="AF10" s="11"/>
      <c r="AG10" s="35"/>
    </row>
    <row r="11" spans="1:33" ht="21.75" customHeight="1">
      <c r="A11" s="24" t="str">
        <f>基本登録!$A$18</f>
        <v>２</v>
      </c>
      <c r="B11" s="179" t="str">
        <f>IF(AC11="","",VLOOKUP(AC11,都個人!$B:$G,4,FALSE))</f>
        <v/>
      </c>
      <c r="C11" s="180"/>
      <c r="D11" s="180"/>
      <c r="E11" s="180"/>
      <c r="F11" s="181"/>
      <c r="G11" s="26" t="str">
        <f>IF(AC11="","",VLOOKUP(AC11,都個人!$B:$G,5,FALSE))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52"/>
      <c r="AF11" s="11"/>
    </row>
    <row r="12" spans="1:33" ht="21.75" customHeight="1">
      <c r="A12" s="24" t="str">
        <f>基本登録!$A$19</f>
        <v>３</v>
      </c>
      <c r="B12" s="179" t="str">
        <f>IF(AC12="","",VLOOKUP(AC12,都個人!$B:$G,4,FALSE))</f>
        <v/>
      </c>
      <c r="C12" s="180"/>
      <c r="D12" s="180"/>
      <c r="E12" s="180"/>
      <c r="F12" s="181"/>
      <c r="G12" s="26" t="str">
        <f>IF(AC12="","",VLOOKUP(AC12,都個人!$B:$G,5,FALSE))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52"/>
      <c r="AF12" s="11"/>
    </row>
    <row r="13" spans="1:33" ht="21.75" customHeight="1">
      <c r="A13" s="24" t="str">
        <f>基本登録!$A$20</f>
        <v>４</v>
      </c>
      <c r="B13" s="179" t="str">
        <f>IF(AC13="","",VLOOKUP(AC13,都個人!$B:$G,4,FALSE))</f>
        <v/>
      </c>
      <c r="C13" s="180"/>
      <c r="D13" s="180"/>
      <c r="E13" s="180"/>
      <c r="F13" s="181"/>
      <c r="G13" s="26" t="str">
        <f>IF(AC13="","",VLOOKUP(AC13,都個人!$B:$G,5,FALSE))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C13" s="52"/>
      <c r="AF13" s="11"/>
    </row>
    <row r="14" spans="1:33" ht="21.75" customHeight="1">
      <c r="A14" s="24" t="str">
        <f>基本登録!$A$21</f>
        <v>５</v>
      </c>
      <c r="B14" s="179" t="str">
        <f>IF(AC14="","",VLOOKUP(AC14,都個人!$B:$G,4,FALSE))</f>
        <v/>
      </c>
      <c r="C14" s="180"/>
      <c r="D14" s="180"/>
      <c r="E14" s="180"/>
      <c r="F14" s="181"/>
      <c r="G14" s="26" t="str">
        <f>IF(AC14="","",VLOOKUP(AC14,都個人!$B:$G,5,FALSE))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C14" s="52"/>
      <c r="AF14" s="11"/>
    </row>
    <row r="15" spans="1:33" ht="21.75" customHeight="1">
      <c r="A15" s="24" t="str">
        <f>基本登録!$A$22</f>
        <v>補</v>
      </c>
      <c r="B15" s="179" t="str">
        <f>IF(AC15="","",VLOOKUP(AC15,都個人!$B:$G,4,FALSE))</f>
        <v/>
      </c>
      <c r="C15" s="180"/>
      <c r="D15" s="180"/>
      <c r="E15" s="180"/>
      <c r="F15" s="181"/>
      <c r="G15" s="26" t="str">
        <f>IF(AC15="","",VLOOKUP(AC15,都個人!$B:$G,5,FALSE))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52"/>
      <c r="AF15" s="11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C16" s="52"/>
      <c r="AF16" s="11"/>
    </row>
    <row r="17" spans="1:32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  <c r="AC17" s="52"/>
      <c r="AF17" s="11"/>
    </row>
    <row r="18" spans="1:32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AC18" s="52"/>
      <c r="AF18" s="11"/>
    </row>
    <row r="19" spans="1:32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2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2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53"/>
    </row>
    <row r="22" spans="1:32" ht="34.5" customHeight="1">
      <c r="AC22" s="52"/>
      <c r="AF22" s="11"/>
    </row>
    <row r="23" spans="1:32" ht="24.75" customHeight="1">
      <c r="A23" s="199" t="s">
        <v>119</v>
      </c>
      <c r="B23" s="199"/>
      <c r="C23" s="199"/>
      <c r="D23" s="232" t="str">
        <f ca="1">基本登録!$B$11</f>
        <v>令和8年度　東京都個人選手権大会　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  <c r="AC23" s="52"/>
      <c r="AF23" s="11"/>
    </row>
    <row r="24" spans="1:32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IF(VLOOKUP(AC31,都個人!$B:$G,2,FALSE)="","",VLOOKUP(AC31,都個人!$B:$G,2,FALSE))</f>
        <v/>
      </c>
      <c r="Y24" s="203"/>
      <c r="Z24" s="203"/>
      <c r="AA24" s="204"/>
      <c r="AC24" s="52"/>
      <c r="AF24" s="11"/>
    </row>
    <row r="25" spans="1:32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  <c r="AC25" s="52"/>
      <c r="AF25" s="11"/>
    </row>
    <row r="26" spans="1:32" ht="9.75" customHeight="1">
      <c r="A26" s="214">
        <f>基本登録!$B$1</f>
        <v>0</v>
      </c>
      <c r="B26" s="215"/>
      <c r="C26" s="216"/>
      <c r="D26" s="209"/>
      <c r="E26" s="223" t="s">
        <v>108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  <c r="AC26" s="52"/>
      <c r="AF26" s="11"/>
    </row>
    <row r="27" spans="1:32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  <c r="AC27" s="52"/>
      <c r="AF27" s="11"/>
    </row>
    <row r="28" spans="1:32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/>
      <c r="M28" s="29"/>
      <c r="N28" s="29"/>
      <c r="O28" s="29"/>
      <c r="P28" s="22"/>
      <c r="Q28" s="22"/>
      <c r="R28" s="22" t="s">
        <v>128</v>
      </c>
      <c r="S28" s="193" t="str">
        <f>AC31</f>
        <v/>
      </c>
      <c r="T28" s="194"/>
      <c r="U28" s="194"/>
      <c r="V28" s="23" t="s">
        <v>129</v>
      </c>
      <c r="X28" s="183"/>
      <c r="Y28" s="187"/>
      <c r="Z28" s="188"/>
      <c r="AA28" s="189"/>
      <c r="AC28" s="52"/>
      <c r="AF28" s="11"/>
    </row>
    <row r="29" spans="1:32" ht="4.5" customHeight="1">
      <c r="AC29" s="52"/>
      <c r="AF29" s="11"/>
    </row>
    <row r="30" spans="1:32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予選</v>
      </c>
      <c r="I30" s="197"/>
      <c r="J30" s="197"/>
      <c r="K30" s="197"/>
      <c r="L30" s="198"/>
      <c r="M30" s="196" t="str">
        <f ca="1">IFERROR(VLOOKUP(D23,基本登録!$B$8:$I$14,6,FALSE),"")</f>
        <v>決勝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>競射</v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C30" s="52"/>
      <c r="AF30" s="11"/>
    </row>
    <row r="31" spans="1:32" ht="21.75" customHeight="1">
      <c r="A31" s="25" t="str">
        <f>基本登録!$A$17</f>
        <v>１</v>
      </c>
      <c r="B31" s="179" t="str">
        <f>IF(AC31="","",VLOOKUP(AC31,都個人!$B:$G,4,FALSE))</f>
        <v/>
      </c>
      <c r="C31" s="180"/>
      <c r="D31" s="180"/>
      <c r="E31" s="180"/>
      <c r="F31" s="181"/>
      <c r="G31" s="26" t="str">
        <f>IF(AC31="","",VLOOKUP(AC31,都個人!$B:$G,5,FALSE))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52" t="str">
        <f>都個人!$B$4</f>
        <v/>
      </c>
      <c r="AF31" s="11"/>
    </row>
    <row r="32" spans="1:32" ht="21.75" customHeight="1">
      <c r="A32" s="24" t="str">
        <f>基本登録!$A$18</f>
        <v>２</v>
      </c>
      <c r="B32" s="179" t="str">
        <f>IF(AC32="","",VLOOKUP(AC32,都個人!$B:$G,4,FALSE))</f>
        <v/>
      </c>
      <c r="C32" s="180"/>
      <c r="D32" s="180"/>
      <c r="E32" s="180"/>
      <c r="F32" s="181"/>
      <c r="G32" s="26" t="str">
        <f>IF(AC32="","",VLOOKUP(AC32,都個人!$B:$G,5,FALSE))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52"/>
      <c r="AF32" s="11"/>
    </row>
    <row r="33" spans="1:32" ht="21.75" customHeight="1">
      <c r="A33" s="24" t="str">
        <f>基本登録!$A$19</f>
        <v>３</v>
      </c>
      <c r="B33" s="179" t="str">
        <f>IF(AC33="","",VLOOKUP(AC33,都個人!$B:$G,4,FALSE))</f>
        <v/>
      </c>
      <c r="C33" s="180"/>
      <c r="D33" s="180"/>
      <c r="E33" s="180"/>
      <c r="F33" s="181"/>
      <c r="G33" s="26" t="str">
        <f>IF(AC33="","",VLOOKUP(AC33,都個人!$B:$G,5,FALSE))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52"/>
      <c r="AF33" s="11"/>
    </row>
    <row r="34" spans="1:32" ht="21.75" customHeight="1">
      <c r="A34" s="24" t="str">
        <f>基本登録!$A$20</f>
        <v>４</v>
      </c>
      <c r="B34" s="179" t="str">
        <f>IF(AC34="","",VLOOKUP(AC34,都個人!$B:$G,4,FALSE))</f>
        <v/>
      </c>
      <c r="C34" s="180"/>
      <c r="D34" s="180"/>
      <c r="E34" s="180"/>
      <c r="F34" s="181"/>
      <c r="G34" s="26" t="str">
        <f>IF(AC34="","",VLOOKUP(AC34,都個人!$B:$G,5,FALSE))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C34" s="52"/>
      <c r="AF34" s="11"/>
    </row>
    <row r="35" spans="1:32" ht="21.75" customHeight="1">
      <c r="A35" s="24" t="str">
        <f>基本登録!$A$21</f>
        <v>５</v>
      </c>
      <c r="B35" s="179" t="str">
        <f>IF(AC35="","",VLOOKUP(AC35,都個人!$B:$G,4,FALSE))</f>
        <v/>
      </c>
      <c r="C35" s="180"/>
      <c r="D35" s="180"/>
      <c r="E35" s="180"/>
      <c r="F35" s="181"/>
      <c r="G35" s="26" t="str">
        <f>IF(AC35="","",VLOOKUP(AC35,都個人!$B:$G,5,FALSE))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C35" s="52"/>
      <c r="AF35" s="11"/>
    </row>
    <row r="36" spans="1:32" ht="21.75" customHeight="1">
      <c r="A36" s="24" t="str">
        <f>基本登録!$A$22</f>
        <v>補</v>
      </c>
      <c r="B36" s="179" t="str">
        <f>IF(AC36="","",VLOOKUP(AC36,都個人!$B:$G,4,FALSE))</f>
        <v/>
      </c>
      <c r="C36" s="180"/>
      <c r="D36" s="180"/>
      <c r="E36" s="180"/>
      <c r="F36" s="181"/>
      <c r="G36" s="26" t="str">
        <f>IF(AC36="","",VLOOKUP(AC36,都個人!$B:$G,5,FALSE))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52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C37" s="52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C38" s="52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C39" s="52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53"/>
    </row>
    <row r="43" spans="1:32" ht="34.5" customHeight="1">
      <c r="AC43" s="52"/>
      <c r="AF43" s="11"/>
    </row>
    <row r="44" spans="1:32" ht="24.75" customHeight="1">
      <c r="A44" s="199" t="s">
        <v>119</v>
      </c>
      <c r="B44" s="199"/>
      <c r="C44" s="199"/>
      <c r="D44" s="232" t="str">
        <f ca="1">基本登録!$B$11</f>
        <v>令和8年度　東京都個人選手権大会　立順票</v>
      </c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190" t="s">
        <v>120</v>
      </c>
      <c r="Y44" s="191"/>
      <c r="Z44" s="191"/>
      <c r="AA44" s="192"/>
      <c r="AC44" s="52"/>
      <c r="AF44" s="11"/>
    </row>
    <row r="45" spans="1:32" ht="26.25" customHeight="1">
      <c r="A45" s="200"/>
      <c r="B45" s="200"/>
      <c r="C45" s="200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02" t="str">
        <f>IF(VLOOKUP(AC52,都個人!$B:$G,2,FALSE)="","",VLOOKUP(AC52,都個人!$B:$G,2,FALSE))</f>
        <v/>
      </c>
      <c r="Y45" s="203"/>
      <c r="Z45" s="203"/>
      <c r="AA45" s="204"/>
      <c r="AC45" s="52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C46" s="52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108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C47" s="52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C48" s="52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/>
      <c r="N49" s="29"/>
      <c r="O49" s="29"/>
      <c r="P49" s="22"/>
      <c r="Q49" s="22"/>
      <c r="R49" s="22" t="s">
        <v>128</v>
      </c>
      <c r="S49" s="193" t="str">
        <f>AC52</f>
        <v/>
      </c>
      <c r="T49" s="194"/>
      <c r="U49" s="194"/>
      <c r="V49" s="23" t="s">
        <v>129</v>
      </c>
      <c r="X49" s="183"/>
      <c r="Y49" s="187"/>
      <c r="Z49" s="188"/>
      <c r="AA49" s="189"/>
      <c r="AC49" s="52"/>
      <c r="AF49" s="11"/>
    </row>
    <row r="50" spans="1:32" ht="4.5" customHeight="1">
      <c r="AC50" s="52"/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予選</v>
      </c>
      <c r="I51" s="197"/>
      <c r="J51" s="197"/>
      <c r="K51" s="197"/>
      <c r="L51" s="198"/>
      <c r="M51" s="196" t="str">
        <f ca="1">IFERROR(VLOOKUP(D44,基本登録!$B$8:$I$14,6,FALSE),"")</f>
        <v>決勝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>競射</v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/>
      </c>
      <c r="X51" s="197"/>
      <c r="Y51" s="197"/>
      <c r="Z51" s="197"/>
      <c r="AA51" s="198"/>
      <c r="AC51" s="52"/>
      <c r="AF51" s="11"/>
    </row>
    <row r="52" spans="1:32" ht="21.75" customHeight="1">
      <c r="A52" s="25" t="str">
        <f>基本登録!$A$17</f>
        <v>１</v>
      </c>
      <c r="B52" s="179" t="str">
        <f>IF(AC52="","",VLOOKUP(AC52,都個人!$B:$G,4,FALSE))</f>
        <v/>
      </c>
      <c r="C52" s="180"/>
      <c r="D52" s="180"/>
      <c r="E52" s="180"/>
      <c r="F52" s="181"/>
      <c r="G52" s="26" t="str">
        <f>IF(AC52="","",VLOOKUP(AC52,都個人!$B:$G,5,FALSE))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52" t="str">
        <f>都個人!$B$5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IF(AC53="","",VLOOKUP(AC53,都個人!$B:$G,4,FALSE))</f>
        <v/>
      </c>
      <c r="C53" s="180"/>
      <c r="D53" s="180"/>
      <c r="E53" s="180"/>
      <c r="F53" s="181"/>
      <c r="G53" s="26" t="str">
        <f>IF(AC53="","",VLOOKUP(AC53,都個人!$B:$G,5,FALSE))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52"/>
      <c r="AF53" s="11"/>
    </row>
    <row r="54" spans="1:32" ht="21.75" customHeight="1">
      <c r="A54" s="24" t="str">
        <f>基本登録!$A$19</f>
        <v>３</v>
      </c>
      <c r="B54" s="179" t="str">
        <f>IF(AC54="","",VLOOKUP(AC54,都個人!$B:$G,4,FALSE))</f>
        <v/>
      </c>
      <c r="C54" s="180"/>
      <c r="D54" s="180"/>
      <c r="E54" s="180"/>
      <c r="F54" s="181"/>
      <c r="G54" s="26" t="str">
        <f>IF(AC54="","",VLOOKUP(AC54,都個人!$B:$G,5,FALSE))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52"/>
      <c r="AF54" s="11"/>
    </row>
    <row r="55" spans="1:32" ht="21.75" customHeight="1">
      <c r="A55" s="24" t="str">
        <f>基本登録!$A$20</f>
        <v>４</v>
      </c>
      <c r="B55" s="179" t="str">
        <f>IF(AC55="","",VLOOKUP(AC55,都個人!$B:$G,4,FALSE))</f>
        <v/>
      </c>
      <c r="C55" s="180"/>
      <c r="D55" s="180"/>
      <c r="E55" s="180"/>
      <c r="F55" s="181"/>
      <c r="G55" s="26" t="str">
        <f>IF(AC55="","",VLOOKUP(AC55,都個人!$B:$G,5,FALSE))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C55" s="52"/>
      <c r="AF55" s="11"/>
    </row>
    <row r="56" spans="1:32" ht="21.75" customHeight="1">
      <c r="A56" s="24" t="str">
        <f>基本登録!$A$21</f>
        <v>５</v>
      </c>
      <c r="B56" s="179" t="str">
        <f>IF(AC56="","",VLOOKUP(AC56,都個人!$B:$G,4,FALSE))</f>
        <v/>
      </c>
      <c r="C56" s="180"/>
      <c r="D56" s="180"/>
      <c r="E56" s="180"/>
      <c r="F56" s="181"/>
      <c r="G56" s="26" t="str">
        <f>IF(AC56="","",VLOOKUP(AC56,都個人!$B:$G,5,FALSE))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C56" s="52"/>
      <c r="AF56" s="11"/>
    </row>
    <row r="57" spans="1:32" ht="21.75" customHeight="1">
      <c r="A57" s="24" t="str">
        <f>基本登録!$A$22</f>
        <v>補</v>
      </c>
      <c r="B57" s="179" t="str">
        <f>IF(AC57="","",VLOOKUP(AC57,都個人!$B:$G,4,FALSE))</f>
        <v/>
      </c>
      <c r="C57" s="180"/>
      <c r="D57" s="180"/>
      <c r="E57" s="180"/>
      <c r="F57" s="181"/>
      <c r="G57" s="26" t="str">
        <f>IF(AC57="","",VLOOKUP(AC57,都個人!$B:$G,5,FALSE))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C57" s="52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C58" s="52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C59" s="52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C60" s="52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53"/>
    </row>
    <row r="64" spans="1:32" ht="34.5" customHeight="1">
      <c r="AC64" s="52"/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基本登録!$B$11</f>
        <v>令和8年度　東京都個人選手権大会　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C65" s="52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IF(VLOOKUP(AC73,都個人!$B:$G,2,FALSE)="","",VLOOKUP(AC73,都個人!$B:$G,2,FALSE))</f>
        <v/>
      </c>
      <c r="Y66" s="203"/>
      <c r="Z66" s="203"/>
      <c r="AA66" s="204"/>
      <c r="AC66" s="52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C67" s="52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108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C68" s="52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C69" s="52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/>
      <c r="O70" s="29"/>
      <c r="P70" s="22"/>
      <c r="Q70" s="22"/>
      <c r="R70" s="22" t="s">
        <v>128</v>
      </c>
      <c r="S70" s="193" t="str">
        <f>AC73</f>
        <v/>
      </c>
      <c r="T70" s="194"/>
      <c r="U70" s="194"/>
      <c r="V70" s="23" t="s">
        <v>129</v>
      </c>
      <c r="X70" s="183"/>
      <c r="Y70" s="187"/>
      <c r="Z70" s="188"/>
      <c r="AA70" s="189"/>
      <c r="AC70" s="52"/>
      <c r="AF70" s="11"/>
    </row>
    <row r="71" spans="1:32" ht="4.5" customHeight="1">
      <c r="AC71" s="52"/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予選</v>
      </c>
      <c r="I72" s="197"/>
      <c r="J72" s="197"/>
      <c r="K72" s="197"/>
      <c r="L72" s="198"/>
      <c r="M72" s="196" t="str">
        <f ca="1">IFERROR(VLOOKUP(D65,基本登録!$B$8:$I$14,6,FALSE),"")</f>
        <v>決勝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>競射</v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/>
      </c>
      <c r="X72" s="197"/>
      <c r="Y72" s="197"/>
      <c r="Z72" s="197"/>
      <c r="AA72" s="198"/>
      <c r="AC72" s="52"/>
      <c r="AF72" s="11"/>
    </row>
    <row r="73" spans="1:32" ht="21.75" customHeight="1">
      <c r="A73" s="25" t="str">
        <f>基本登録!$A$17</f>
        <v>１</v>
      </c>
      <c r="B73" s="179" t="str">
        <f>IF(AC73="","",VLOOKUP(AC73,都個人!$B:$G,4,FALSE))</f>
        <v/>
      </c>
      <c r="C73" s="180"/>
      <c r="D73" s="180"/>
      <c r="E73" s="180"/>
      <c r="F73" s="181"/>
      <c r="G73" s="26" t="str">
        <f>IF(AC73="","",VLOOKUP(AC73,都個人!$B:$G,5,FALSE))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52" t="str">
        <f>都個人!$B$6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IF(AC74="","",VLOOKUP(AC74,都個人!$B:$G,4,FALSE))</f>
        <v/>
      </c>
      <c r="C74" s="180"/>
      <c r="D74" s="180"/>
      <c r="E74" s="180"/>
      <c r="F74" s="181"/>
      <c r="G74" s="26" t="str">
        <f>IF(AC74="","",VLOOKUP(AC74,都個人!$B:$G,5,FALSE))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52"/>
      <c r="AF74" s="11"/>
    </row>
    <row r="75" spans="1:32" ht="21.75" customHeight="1">
      <c r="A75" s="24" t="str">
        <f>基本登録!$A$19</f>
        <v>３</v>
      </c>
      <c r="B75" s="179" t="str">
        <f>IF(AC75="","",VLOOKUP(AC75,都個人!$B:$G,4,FALSE))</f>
        <v/>
      </c>
      <c r="C75" s="180"/>
      <c r="D75" s="180"/>
      <c r="E75" s="180"/>
      <c r="F75" s="181"/>
      <c r="G75" s="26" t="str">
        <f>IF(AC75="","",VLOOKUP(AC75,都個人!$B:$G,5,FALSE))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52"/>
      <c r="AF75" s="11"/>
    </row>
    <row r="76" spans="1:32" ht="21.75" customHeight="1">
      <c r="A76" s="24" t="str">
        <f>基本登録!$A$20</f>
        <v>４</v>
      </c>
      <c r="B76" s="179" t="str">
        <f>IF(AC76="","",VLOOKUP(AC76,都個人!$B:$G,4,FALSE))</f>
        <v/>
      </c>
      <c r="C76" s="180"/>
      <c r="D76" s="180"/>
      <c r="E76" s="180"/>
      <c r="F76" s="181"/>
      <c r="G76" s="26" t="str">
        <f>IF(AC76="","",VLOOKUP(AC76,都個人!$B:$G,5,FALSE))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C76" s="52"/>
      <c r="AF76" s="11"/>
    </row>
    <row r="77" spans="1:32" ht="21.75" customHeight="1">
      <c r="A77" s="24" t="str">
        <f>基本登録!$A$21</f>
        <v>５</v>
      </c>
      <c r="B77" s="179" t="str">
        <f>IF(AC77="","",VLOOKUP(AC77,都個人!$B:$G,4,FALSE))</f>
        <v/>
      </c>
      <c r="C77" s="180"/>
      <c r="D77" s="180"/>
      <c r="E77" s="180"/>
      <c r="F77" s="181"/>
      <c r="G77" s="26" t="str">
        <f>IF(AC77="","",VLOOKUP(AC77,都個人!$B:$G,5,FALSE))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C77" s="52"/>
      <c r="AF77" s="11"/>
    </row>
    <row r="78" spans="1:32" ht="21.75" customHeight="1">
      <c r="A78" s="24" t="str">
        <f>基本登録!$A$22</f>
        <v>補</v>
      </c>
      <c r="B78" s="179" t="str">
        <f>IF(AC78="","",VLOOKUP(AC78,都個人!$B:$G,4,FALSE))</f>
        <v/>
      </c>
      <c r="C78" s="180"/>
      <c r="D78" s="180"/>
      <c r="E78" s="180"/>
      <c r="F78" s="181"/>
      <c r="G78" s="26" t="str">
        <f>IF(AC78="","",VLOOKUP(AC78,都個人!$B:$G,5,FALSE))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C78" s="52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C79" s="52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C80" s="52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C81" s="52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53"/>
    </row>
    <row r="85" spans="1:32" ht="34.5" customHeight="1">
      <c r="AC85" s="52"/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基本登録!$B$11</f>
        <v>令和8年度　東京都個人選手権大会　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C86" s="52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IF(VLOOKUP(AC94,都個人!$B:$G,2,FALSE)="","",VLOOKUP(AC94,都個人!$B:$G,2,FALSE))</f>
        <v/>
      </c>
      <c r="Y87" s="203"/>
      <c r="Z87" s="203"/>
      <c r="AA87" s="204"/>
      <c r="AC87" s="52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C88" s="52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108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C89" s="52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C90" s="52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/>
      <c r="P91" s="22"/>
      <c r="Q91" s="22"/>
      <c r="R91" s="22" t="s">
        <v>128</v>
      </c>
      <c r="S91" s="193" t="str">
        <f>AC94</f>
        <v/>
      </c>
      <c r="T91" s="194"/>
      <c r="U91" s="194"/>
      <c r="V91" s="23" t="s">
        <v>129</v>
      </c>
      <c r="X91" s="183"/>
      <c r="Y91" s="187"/>
      <c r="Z91" s="188"/>
      <c r="AA91" s="189"/>
      <c r="AC91" s="52"/>
      <c r="AF91" s="11"/>
    </row>
    <row r="92" spans="1:32" ht="4.5" customHeight="1">
      <c r="AC92" s="52"/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予選</v>
      </c>
      <c r="I93" s="197"/>
      <c r="J93" s="197"/>
      <c r="K93" s="197"/>
      <c r="L93" s="198"/>
      <c r="M93" s="196" t="str">
        <f ca="1">IFERROR(VLOOKUP(D86,基本登録!$B$8:$I$14,6,FALSE),"")</f>
        <v>決勝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>競射</v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/>
      </c>
      <c r="X93" s="197"/>
      <c r="Y93" s="197"/>
      <c r="Z93" s="197"/>
      <c r="AA93" s="198"/>
      <c r="AC93" s="52"/>
      <c r="AF93" s="11"/>
    </row>
    <row r="94" spans="1:32" ht="21.75" customHeight="1">
      <c r="A94" s="25" t="str">
        <f>基本登録!$A$17</f>
        <v>１</v>
      </c>
      <c r="B94" s="179" t="str">
        <f>IF(AC94="","",VLOOKUP(AC94,都個人!$B:$G,4,FALSE))</f>
        <v/>
      </c>
      <c r="C94" s="180"/>
      <c r="D94" s="180"/>
      <c r="E94" s="180"/>
      <c r="F94" s="181"/>
      <c r="G94" s="26" t="str">
        <f>IF(AC94="","",VLOOKUP(AC94,都個人!$B:$G,5,FALSE))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52" t="str">
        <f>都個人!$B$7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IF(AC95="","",VLOOKUP(AC95,都個人!$B:$G,4,FALSE))</f>
        <v/>
      </c>
      <c r="C95" s="180"/>
      <c r="D95" s="180"/>
      <c r="E95" s="180"/>
      <c r="F95" s="181"/>
      <c r="G95" s="26" t="str">
        <f>IF(AC95="","",VLOOKUP(AC95,都個人!$B:$G,5,FALSE))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52"/>
      <c r="AF95" s="11"/>
    </row>
    <row r="96" spans="1:32" ht="21.75" customHeight="1">
      <c r="A96" s="24" t="str">
        <f>基本登録!$A$19</f>
        <v>３</v>
      </c>
      <c r="B96" s="179" t="str">
        <f>IF(AC96="","",VLOOKUP(AC96,都個人!$B:$G,4,FALSE))</f>
        <v/>
      </c>
      <c r="C96" s="180"/>
      <c r="D96" s="180"/>
      <c r="E96" s="180"/>
      <c r="F96" s="181"/>
      <c r="G96" s="26" t="str">
        <f>IF(AC96="","",VLOOKUP(AC96,都個人!$B:$G,5,FALSE))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52"/>
      <c r="AF96" s="11"/>
    </row>
    <row r="97" spans="1:32" ht="21.75" customHeight="1">
      <c r="A97" s="24" t="str">
        <f>基本登録!$A$20</f>
        <v>４</v>
      </c>
      <c r="B97" s="179" t="str">
        <f>IF(AC97="","",VLOOKUP(AC97,都個人!$B:$G,4,FALSE))</f>
        <v/>
      </c>
      <c r="C97" s="180"/>
      <c r="D97" s="180"/>
      <c r="E97" s="180"/>
      <c r="F97" s="181"/>
      <c r="G97" s="26" t="str">
        <f>IF(AC97="","",VLOOKUP(AC97,都個人!$B:$G,5,FALSE))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C97" s="52"/>
      <c r="AF97" s="11"/>
    </row>
    <row r="98" spans="1:32" ht="21.75" customHeight="1">
      <c r="A98" s="24" t="str">
        <f>基本登録!$A$21</f>
        <v>５</v>
      </c>
      <c r="B98" s="179" t="str">
        <f>IF(AC98="","",VLOOKUP(AC98,都個人!$B:$G,4,FALSE))</f>
        <v/>
      </c>
      <c r="C98" s="180"/>
      <c r="D98" s="180"/>
      <c r="E98" s="180"/>
      <c r="F98" s="181"/>
      <c r="G98" s="26" t="str">
        <f>IF(AC98="","",VLOOKUP(AC98,都個人!$B:$G,5,FALSE))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C98" s="52"/>
      <c r="AF98" s="11"/>
    </row>
    <row r="99" spans="1:32" ht="21.75" customHeight="1">
      <c r="A99" s="24" t="str">
        <f>基本登録!$A$22</f>
        <v>補</v>
      </c>
      <c r="B99" s="179" t="str">
        <f>IF(AC99="","",VLOOKUP(AC99,都個人!$B:$G,4,FALSE))</f>
        <v/>
      </c>
      <c r="C99" s="180"/>
      <c r="D99" s="180"/>
      <c r="E99" s="180"/>
      <c r="F99" s="181"/>
      <c r="G99" s="26" t="str">
        <f>IF(AC99="","",VLOOKUP(AC99,都個人!$B:$G,5,FALSE))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C99" s="52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C100" s="52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C101" s="52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C102" s="52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53"/>
    </row>
    <row r="106" spans="1:32" ht="34.5" customHeight="1">
      <c r="AC106" s="52"/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基本登録!$B$11</f>
        <v>令和8年度　東京都個人選手権大会　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C107" s="52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IF(VLOOKUP(AC115,都個人!$B:$G,2,FALSE)="","",VLOOKUP(AC115,都個人!$B:$G,2,FALSE))</f>
        <v/>
      </c>
      <c r="Y108" s="203"/>
      <c r="Z108" s="203"/>
      <c r="AA108" s="204"/>
      <c r="AC108" s="52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C109" s="52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108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C110" s="52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C111" s="52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/>
      <c r="Q112" s="22"/>
      <c r="R112" s="22" t="s">
        <v>128</v>
      </c>
      <c r="S112" s="193" t="str">
        <f>AC115</f>
        <v/>
      </c>
      <c r="T112" s="194"/>
      <c r="U112" s="194"/>
      <c r="V112" s="23" t="s">
        <v>129</v>
      </c>
      <c r="X112" s="183"/>
      <c r="Y112" s="187"/>
      <c r="Z112" s="188"/>
      <c r="AA112" s="189"/>
      <c r="AC112" s="52"/>
      <c r="AF112" s="11"/>
    </row>
    <row r="113" spans="1:32" ht="4.5" customHeight="1">
      <c r="AC113" s="52"/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予選</v>
      </c>
      <c r="I114" s="197"/>
      <c r="J114" s="197"/>
      <c r="K114" s="197"/>
      <c r="L114" s="198"/>
      <c r="M114" s="196" t="str">
        <f ca="1">IFERROR(VLOOKUP(D107,基本登録!$B$8:$I$14,6,FALSE),"")</f>
        <v>決勝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>競射</v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/>
      </c>
      <c r="X114" s="197"/>
      <c r="Y114" s="197"/>
      <c r="Z114" s="197"/>
      <c r="AA114" s="198"/>
      <c r="AC114" s="52"/>
      <c r="AF114" s="11"/>
    </row>
    <row r="115" spans="1:32" ht="21.75" customHeight="1">
      <c r="A115" s="25" t="str">
        <f>基本登録!$A$17</f>
        <v>１</v>
      </c>
      <c r="B115" s="179" t="str">
        <f>IF(AC115="","",VLOOKUP(AC115,都個人!$B:$G,4,FALSE))</f>
        <v/>
      </c>
      <c r="C115" s="180"/>
      <c r="D115" s="180"/>
      <c r="E115" s="180"/>
      <c r="F115" s="181"/>
      <c r="G115" s="26" t="str">
        <f>IF(AC115="","",VLOOKUP(AC115,都個人!$B:$G,5,FALSE))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52" t="str">
        <f>都個人!$B$8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IF(AC116="","",VLOOKUP(AC116,都個人!$B:$G,4,FALSE))</f>
        <v/>
      </c>
      <c r="C116" s="180"/>
      <c r="D116" s="180"/>
      <c r="E116" s="180"/>
      <c r="F116" s="181"/>
      <c r="G116" s="26" t="str">
        <f>IF(AC116="","",VLOOKUP(AC116,都個人!$B:$G,5,FALSE))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52"/>
      <c r="AF116" s="11"/>
    </row>
    <row r="117" spans="1:32" ht="21.75" customHeight="1">
      <c r="A117" s="24" t="str">
        <f>基本登録!$A$19</f>
        <v>３</v>
      </c>
      <c r="B117" s="179" t="str">
        <f>IF(AC117="","",VLOOKUP(AC117,都個人!$B:$G,4,FALSE))</f>
        <v/>
      </c>
      <c r="C117" s="180"/>
      <c r="D117" s="180"/>
      <c r="E117" s="180"/>
      <c r="F117" s="181"/>
      <c r="G117" s="26" t="str">
        <f>IF(AC117="","",VLOOKUP(AC117,都個人!$B:$G,5,FALSE))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52"/>
      <c r="AF117" s="11"/>
    </row>
    <row r="118" spans="1:32" ht="21.75" customHeight="1">
      <c r="A118" s="24" t="str">
        <f>基本登録!$A$20</f>
        <v>４</v>
      </c>
      <c r="B118" s="179" t="str">
        <f>IF(AC118="","",VLOOKUP(AC118,都個人!$B:$G,4,FALSE))</f>
        <v/>
      </c>
      <c r="C118" s="180"/>
      <c r="D118" s="180"/>
      <c r="E118" s="180"/>
      <c r="F118" s="181"/>
      <c r="G118" s="26" t="str">
        <f>IF(AC118="","",VLOOKUP(AC118,都個人!$B:$G,5,FALSE))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C118" s="52"/>
      <c r="AF118" s="11"/>
    </row>
    <row r="119" spans="1:32" ht="21.75" customHeight="1">
      <c r="A119" s="24" t="str">
        <f>基本登録!$A$21</f>
        <v>５</v>
      </c>
      <c r="B119" s="179" t="str">
        <f>IF(AC119="","",VLOOKUP(AC119,都個人!$B:$G,4,FALSE))</f>
        <v/>
      </c>
      <c r="C119" s="180"/>
      <c r="D119" s="180"/>
      <c r="E119" s="180"/>
      <c r="F119" s="181"/>
      <c r="G119" s="26" t="str">
        <f>IF(AC119="","",VLOOKUP(AC119,都個人!$B:$G,5,FALSE))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C119" s="52"/>
      <c r="AF119" s="11"/>
    </row>
    <row r="120" spans="1:32" ht="21.75" customHeight="1">
      <c r="A120" s="24" t="str">
        <f>基本登録!$A$22</f>
        <v>補</v>
      </c>
      <c r="B120" s="179" t="str">
        <f>IF(AC120="","",VLOOKUP(AC120,都個人!$B:$G,4,FALSE))</f>
        <v/>
      </c>
      <c r="C120" s="180"/>
      <c r="D120" s="180"/>
      <c r="E120" s="180"/>
      <c r="F120" s="181"/>
      <c r="G120" s="26" t="str">
        <f>IF(AC120="","",VLOOKUP(AC120,都個人!$B:$G,5,FALSE))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C120" s="52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C121" s="52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C122" s="52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C123" s="52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53"/>
    </row>
    <row r="127" spans="1:32" ht="34.5" customHeight="1">
      <c r="AC127" s="52"/>
      <c r="AF127" s="11"/>
    </row>
    <row r="128" spans="1:32" ht="24.75" customHeight="1">
      <c r="A128" s="199" t="s">
        <v>119</v>
      </c>
      <c r="B128" s="199"/>
      <c r="C128" s="199"/>
      <c r="D128" s="232" t="str">
        <f ca="1">基本登録!$B$11</f>
        <v>令和8年度　東京都個人選手権大会　立順票</v>
      </c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190" t="s">
        <v>120</v>
      </c>
      <c r="Y128" s="191"/>
      <c r="Z128" s="191"/>
      <c r="AA128" s="192"/>
    </row>
    <row r="129" spans="1:33" ht="26.25" customHeight="1">
      <c r="A129" s="200"/>
      <c r="B129" s="200"/>
      <c r="C129" s="200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02" t="str">
        <f>IF(VLOOKUP(AC136,都個人!$B:$G,2,FALSE)="","",VLOOKUP(AC136,都個人!$B:$G,2,FALSE))</f>
        <v/>
      </c>
      <c r="Y129" s="203"/>
      <c r="Z129" s="203"/>
      <c r="AA129" s="204"/>
    </row>
    <row r="130" spans="1:33" ht="27" customHeight="1">
      <c r="A130" s="169" t="s">
        <v>121</v>
      </c>
      <c r="B130" s="177"/>
      <c r="C130" s="178"/>
      <c r="D130" s="208"/>
      <c r="E130" s="30" t="s">
        <v>122</v>
      </c>
      <c r="F130" s="208"/>
      <c r="G130" s="190" t="s">
        <v>123</v>
      </c>
      <c r="H130" s="191"/>
      <c r="I130" s="192"/>
      <c r="J130" s="213" t="str">
        <f>基本登録!$B$2</f>
        <v>基本登録シートの学校番号に入力して下さい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X130" s="205"/>
      <c r="Y130" s="206"/>
      <c r="Z130" s="206"/>
      <c r="AA130" s="207"/>
    </row>
    <row r="131" spans="1:33" ht="9.75" customHeight="1">
      <c r="A131" s="214">
        <f>基本登録!$B$1</f>
        <v>0</v>
      </c>
      <c r="B131" s="215"/>
      <c r="C131" s="216"/>
      <c r="D131" s="209"/>
      <c r="E131" s="223" t="s">
        <v>108</v>
      </c>
      <c r="F131" s="211"/>
      <c r="G131" s="226" t="s">
        <v>124</v>
      </c>
      <c r="H131" s="227"/>
      <c r="I131" s="228"/>
      <c r="J131" s="213">
        <f>基本登録!$B$3</f>
        <v>0</v>
      </c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36"/>
      <c r="X131" s="36"/>
    </row>
    <row r="132" spans="1:33" ht="16.5" customHeight="1">
      <c r="A132" s="217"/>
      <c r="B132" s="218"/>
      <c r="C132" s="219"/>
      <c r="D132" s="209"/>
      <c r="E132" s="224"/>
      <c r="F132" s="211"/>
      <c r="G132" s="229"/>
      <c r="H132" s="230"/>
      <c r="I132" s="231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X132" s="182" t="s">
        <v>125</v>
      </c>
      <c r="Y132" s="184" t="s">
        <v>126</v>
      </c>
      <c r="Z132" s="185"/>
      <c r="AA132" s="186"/>
    </row>
    <row r="133" spans="1:33" ht="27" customHeight="1">
      <c r="A133" s="220"/>
      <c r="B133" s="221"/>
      <c r="C133" s="222"/>
      <c r="D133" s="210"/>
      <c r="E133" s="225"/>
      <c r="F133" s="212"/>
      <c r="G133" s="190" t="s">
        <v>127</v>
      </c>
      <c r="H133" s="191"/>
      <c r="I133" s="192"/>
      <c r="J133" s="28"/>
      <c r="K133" s="29"/>
      <c r="L133" s="29"/>
      <c r="M133" s="29"/>
      <c r="N133" s="29"/>
      <c r="O133" s="29"/>
      <c r="P133" s="22"/>
      <c r="Q133" s="22"/>
      <c r="R133" s="22" t="s">
        <v>128</v>
      </c>
      <c r="S133" s="193" t="str">
        <f>AC136</f>
        <v/>
      </c>
      <c r="T133" s="194"/>
      <c r="U133" s="194"/>
      <c r="V133" s="23" t="s">
        <v>129</v>
      </c>
      <c r="X133" s="183"/>
      <c r="Y133" s="187"/>
      <c r="Z133" s="188"/>
      <c r="AA133" s="189"/>
    </row>
    <row r="134" spans="1:33" ht="4.5" customHeight="1"/>
    <row r="135" spans="1:33" ht="21.75" customHeight="1">
      <c r="A135" s="24" t="s">
        <v>130</v>
      </c>
      <c r="B135" s="174" t="s">
        <v>131</v>
      </c>
      <c r="C135" s="195"/>
      <c r="D135" s="195"/>
      <c r="E135" s="195"/>
      <c r="F135" s="176"/>
      <c r="G135" s="32" t="s">
        <v>102</v>
      </c>
      <c r="H135" s="196" t="str">
        <f ca="1">IFERROR(VLOOKUP(D128,基本登録!$B$8:$I$14,5,FALSE),"")</f>
        <v>予選</v>
      </c>
      <c r="I135" s="197"/>
      <c r="J135" s="197"/>
      <c r="K135" s="197"/>
      <c r="L135" s="198"/>
      <c r="M135" s="196" t="str">
        <f ca="1">IFERROR(VLOOKUP(D128,基本登録!$B$8:$I$14,6,FALSE),"")</f>
        <v>決勝</v>
      </c>
      <c r="N135" s="197"/>
      <c r="O135" s="197"/>
      <c r="P135" s="197"/>
      <c r="Q135" s="198"/>
      <c r="R135" s="196" t="str">
        <f ca="1">IFERROR(IF(VLOOKUP(D128,基本登録!$B$8:$I$14,7,FALSE)="","",VLOOKUP(D128,基本登録!$B$8:$I$14,7,FALSE)),"")</f>
        <v>競射</v>
      </c>
      <c r="S135" s="197"/>
      <c r="T135" s="197"/>
      <c r="U135" s="197"/>
      <c r="V135" s="198"/>
      <c r="W135" s="196" t="str">
        <f ca="1">IFERROR(IF(VLOOKUP(D128,基本登録!$B$8:$I$14,8,FALSE)="","",VLOOKUP(D128,基本登録!$B$8:$I$14,8,FALSE)),"")</f>
        <v/>
      </c>
      <c r="X135" s="197"/>
      <c r="Y135" s="197"/>
      <c r="Z135" s="197"/>
      <c r="AA135" s="198"/>
      <c r="AF135" s="27"/>
    </row>
    <row r="136" spans="1:33" ht="21.75" customHeight="1">
      <c r="A136" s="25" t="str">
        <f>基本登録!$A$17</f>
        <v>１</v>
      </c>
      <c r="B136" s="179" t="str">
        <f>IF(AC136="","",VLOOKUP(AC136,都個人!$B:$G,4,FALSE))</f>
        <v/>
      </c>
      <c r="C136" s="180"/>
      <c r="D136" s="180"/>
      <c r="E136" s="180"/>
      <c r="F136" s="181"/>
      <c r="G136" s="26" t="str">
        <f>IF(AC136="","",VLOOKUP(AC136,都個人!$B:$G,5,FALSE))</f>
        <v/>
      </c>
      <c r="H136" s="31"/>
      <c r="I136" s="31"/>
      <c r="J136" s="31"/>
      <c r="K136" s="21"/>
      <c r="L136" s="34"/>
      <c r="M136" s="31"/>
      <c r="N136" s="31"/>
      <c r="O136" s="31"/>
      <c r="P136" s="21"/>
      <c r="Q136" s="34"/>
      <c r="R136" s="31"/>
      <c r="S136" s="31"/>
      <c r="T136" s="31"/>
      <c r="U136" s="21"/>
      <c r="V136" s="34"/>
      <c r="W136" s="31"/>
      <c r="X136" s="31"/>
      <c r="Y136" s="31"/>
      <c r="Z136" s="21"/>
      <c r="AA136" s="34"/>
      <c r="AC136" s="52" t="str">
        <f>都個人!$B$9</f>
        <v/>
      </c>
      <c r="AF136" s="11"/>
      <c r="AG136" s="35"/>
    </row>
    <row r="137" spans="1:33" ht="21.75" customHeight="1">
      <c r="A137" s="24" t="str">
        <f>基本登録!$A$18</f>
        <v>２</v>
      </c>
      <c r="B137" s="179" t="str">
        <f>IF(AC137="","",VLOOKUP(AC137,都個人!$B:$G,4,FALSE))</f>
        <v/>
      </c>
      <c r="C137" s="180"/>
      <c r="D137" s="180"/>
      <c r="E137" s="180"/>
      <c r="F137" s="181"/>
      <c r="G137" s="26" t="str">
        <f>IF(AC137="","",VLOOKUP(AC137,都個人!$B:$G,5,FALSE))</f>
        <v/>
      </c>
      <c r="H137" s="31"/>
      <c r="I137" s="31"/>
      <c r="J137" s="31"/>
      <c r="K137" s="21"/>
      <c r="L137" s="34"/>
      <c r="M137" s="31"/>
      <c r="N137" s="31"/>
      <c r="O137" s="31"/>
      <c r="P137" s="21"/>
      <c r="Q137" s="34"/>
      <c r="R137" s="31"/>
      <c r="S137" s="31"/>
      <c r="T137" s="31"/>
      <c r="U137" s="21"/>
      <c r="V137" s="34"/>
      <c r="W137" s="31"/>
      <c r="X137" s="31"/>
      <c r="Y137" s="31"/>
      <c r="Z137" s="21"/>
      <c r="AA137" s="34"/>
      <c r="AC137" s="52"/>
      <c r="AF137" s="11"/>
    </row>
    <row r="138" spans="1:33" ht="21.75" customHeight="1">
      <c r="A138" s="24" t="str">
        <f>基本登録!$A$19</f>
        <v>３</v>
      </c>
      <c r="B138" s="179" t="str">
        <f>IF(AC138="","",VLOOKUP(AC138,都個人!$B:$G,4,FALSE))</f>
        <v/>
      </c>
      <c r="C138" s="180"/>
      <c r="D138" s="180"/>
      <c r="E138" s="180"/>
      <c r="F138" s="181"/>
      <c r="G138" s="26" t="str">
        <f>IF(AC138="","",VLOOKUP(AC138,都個人!$B:$G,5,FALSE))</f>
        <v/>
      </c>
      <c r="H138" s="31"/>
      <c r="I138" s="31"/>
      <c r="J138" s="31"/>
      <c r="K138" s="21"/>
      <c r="L138" s="34"/>
      <c r="M138" s="31"/>
      <c r="N138" s="31"/>
      <c r="O138" s="31"/>
      <c r="P138" s="21"/>
      <c r="Q138" s="34"/>
      <c r="R138" s="31"/>
      <c r="S138" s="31"/>
      <c r="T138" s="31"/>
      <c r="U138" s="21"/>
      <c r="V138" s="34"/>
      <c r="W138" s="31"/>
      <c r="X138" s="31"/>
      <c r="Y138" s="31"/>
      <c r="Z138" s="21"/>
      <c r="AA138" s="34"/>
      <c r="AC138" s="52"/>
      <c r="AF138" s="11"/>
    </row>
    <row r="139" spans="1:33" ht="21.75" customHeight="1">
      <c r="A139" s="24" t="str">
        <f>基本登録!$A$20</f>
        <v>４</v>
      </c>
      <c r="B139" s="179" t="str">
        <f>IF(AC139="","",VLOOKUP(AC139,都個人!$B:$G,4,FALSE))</f>
        <v/>
      </c>
      <c r="C139" s="180"/>
      <c r="D139" s="180"/>
      <c r="E139" s="180"/>
      <c r="F139" s="181"/>
      <c r="G139" s="26" t="str">
        <f>IF(AC139="","",VLOOKUP(AC139,都個人!$B:$G,5,FALSE))</f>
        <v/>
      </c>
      <c r="H139" s="31"/>
      <c r="I139" s="31"/>
      <c r="J139" s="31"/>
      <c r="K139" s="21"/>
      <c r="L139" s="34"/>
      <c r="M139" s="31"/>
      <c r="N139" s="31"/>
      <c r="O139" s="31"/>
      <c r="P139" s="21"/>
      <c r="Q139" s="34"/>
      <c r="R139" s="31"/>
      <c r="S139" s="31"/>
      <c r="T139" s="31"/>
      <c r="U139" s="21"/>
      <c r="V139" s="34"/>
      <c r="W139" s="31"/>
      <c r="X139" s="31"/>
      <c r="Y139" s="31"/>
      <c r="Z139" s="21"/>
      <c r="AA139" s="34"/>
      <c r="AC139" s="52"/>
      <c r="AF139" s="11"/>
    </row>
    <row r="140" spans="1:33" ht="21.75" customHeight="1">
      <c r="A140" s="24" t="str">
        <f>基本登録!$A$21</f>
        <v>５</v>
      </c>
      <c r="B140" s="179" t="str">
        <f>IF(AC140="","",VLOOKUP(AC140,都個人!$B:$G,4,FALSE))</f>
        <v/>
      </c>
      <c r="C140" s="180"/>
      <c r="D140" s="180"/>
      <c r="E140" s="180"/>
      <c r="F140" s="181"/>
      <c r="G140" s="26" t="str">
        <f>IF(AC140="","",VLOOKUP(AC140,都個人!$B:$G,5,FALSE))</f>
        <v/>
      </c>
      <c r="H140" s="31"/>
      <c r="I140" s="31"/>
      <c r="J140" s="31"/>
      <c r="K140" s="21"/>
      <c r="L140" s="34"/>
      <c r="M140" s="31"/>
      <c r="N140" s="31"/>
      <c r="O140" s="31"/>
      <c r="P140" s="21"/>
      <c r="Q140" s="34"/>
      <c r="R140" s="31"/>
      <c r="S140" s="31"/>
      <c r="T140" s="31"/>
      <c r="U140" s="21"/>
      <c r="V140" s="34"/>
      <c r="W140" s="31"/>
      <c r="X140" s="31"/>
      <c r="Y140" s="31"/>
      <c r="Z140" s="21"/>
      <c r="AA140" s="34"/>
      <c r="AC140" s="52"/>
      <c r="AF140" s="11"/>
    </row>
    <row r="141" spans="1:33" ht="21.75" customHeight="1">
      <c r="A141" s="24" t="str">
        <f>基本登録!$A$22</f>
        <v>補</v>
      </c>
      <c r="B141" s="179" t="str">
        <f>IF(AC141="","",VLOOKUP(AC141,都個人!$B:$G,4,FALSE))</f>
        <v/>
      </c>
      <c r="C141" s="180"/>
      <c r="D141" s="180"/>
      <c r="E141" s="180"/>
      <c r="F141" s="181"/>
      <c r="G141" s="26" t="str">
        <f>IF(AC141="","",VLOOKUP(AC141,都個人!$B:$G,5,FALSE))</f>
        <v/>
      </c>
      <c r="H141" s="24"/>
      <c r="I141" s="24"/>
      <c r="J141" s="24"/>
      <c r="K141" s="33"/>
      <c r="L141" s="34"/>
      <c r="M141" s="24"/>
      <c r="N141" s="24"/>
      <c r="O141" s="24"/>
      <c r="P141" s="33"/>
      <c r="Q141" s="34"/>
      <c r="R141" s="24"/>
      <c r="S141" s="24"/>
      <c r="T141" s="24"/>
      <c r="U141" s="33"/>
      <c r="V141" s="34"/>
      <c r="W141" s="24"/>
      <c r="X141" s="24"/>
      <c r="Y141" s="24"/>
      <c r="Z141" s="33"/>
      <c r="AA141" s="34"/>
      <c r="AC141" s="52"/>
      <c r="AF141" s="11"/>
    </row>
    <row r="142" spans="1:33" ht="19.5" customHeight="1">
      <c r="A142" s="169"/>
      <c r="B142" s="170"/>
      <c r="C142" s="170"/>
      <c r="D142" s="170"/>
      <c r="E142" s="170"/>
      <c r="F142" s="170"/>
      <c r="G142" s="171"/>
      <c r="H142" s="172" t="s">
        <v>132</v>
      </c>
      <c r="I142" s="173"/>
      <c r="J142" s="173"/>
      <c r="K142" s="173"/>
      <c r="L142" s="34"/>
      <c r="M142" s="172" t="s">
        <v>132</v>
      </c>
      <c r="N142" s="173"/>
      <c r="O142" s="173"/>
      <c r="P142" s="173"/>
      <c r="Q142" s="34"/>
      <c r="R142" s="172" t="s">
        <v>132</v>
      </c>
      <c r="S142" s="173"/>
      <c r="T142" s="173"/>
      <c r="U142" s="173"/>
      <c r="V142" s="34"/>
      <c r="W142" s="172" t="s">
        <v>132</v>
      </c>
      <c r="X142" s="173"/>
      <c r="Y142" s="173"/>
      <c r="Z142" s="173"/>
      <c r="AA142" s="34"/>
      <c r="AC142" s="52"/>
      <c r="AF142" s="11"/>
    </row>
    <row r="143" spans="1:33" ht="24.75" customHeight="1">
      <c r="A143" s="174"/>
      <c r="B143" s="175"/>
      <c r="C143" s="175"/>
      <c r="D143" s="175"/>
      <c r="E143" s="175"/>
      <c r="F143" s="175"/>
      <c r="G143" s="176"/>
      <c r="H143" s="169"/>
      <c r="I143" s="177"/>
      <c r="J143" s="177"/>
      <c r="K143" s="177"/>
      <c r="L143" s="178"/>
      <c r="M143" s="169"/>
      <c r="N143" s="177"/>
      <c r="O143" s="177"/>
      <c r="P143" s="177"/>
      <c r="Q143" s="178"/>
      <c r="R143" s="169"/>
      <c r="S143" s="177"/>
      <c r="T143" s="177"/>
      <c r="U143" s="177"/>
      <c r="V143" s="178"/>
      <c r="W143" s="169"/>
      <c r="X143" s="177"/>
      <c r="Y143" s="177"/>
      <c r="Z143" s="177"/>
      <c r="AA143" s="178"/>
      <c r="AC143" s="52"/>
      <c r="AF143" s="11"/>
    </row>
    <row r="144" spans="1:33" ht="4.5" customHeight="1">
      <c r="A144" s="165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AC144" s="52"/>
      <c r="AF144" s="11"/>
    </row>
    <row r="145" spans="1:32">
      <c r="A145" s="167" t="s">
        <v>136</v>
      </c>
      <c r="B145" s="167"/>
      <c r="C145" s="47" t="str">
        <f>基本登録!$A$23</f>
        <v>①（　）内の大会の個人の部は一人１枚使用すること（関東予選・総合体育大会・個人選手権大会）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/>
      <c r="R145" s="45"/>
      <c r="S145" s="44"/>
      <c r="T145" s="44"/>
      <c r="U145" s="40"/>
      <c r="V145" s="40"/>
      <c r="W145" s="40"/>
      <c r="X145" s="40"/>
      <c r="Y145" s="40"/>
      <c r="Z145" s="40"/>
      <c r="AA145" s="40"/>
    </row>
    <row r="146" spans="1:32">
      <c r="A146" s="43"/>
      <c r="B146" s="43"/>
      <c r="C146" s="47" t="str">
        <f>基本登録!$A$24</f>
        <v>②顧問の捺印のないものは無効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6"/>
      <c r="R146" s="44"/>
      <c r="S146" s="44"/>
      <c r="T146" s="44"/>
      <c r="U146" s="168" t="s">
        <v>139</v>
      </c>
      <c r="V146" s="168"/>
      <c r="W146" s="168"/>
      <c r="X146" s="168"/>
      <c r="Y146" s="168"/>
      <c r="Z146" s="168"/>
      <c r="AA146" s="168"/>
    </row>
    <row r="147" spans="1:32" s="37" customFormat="1">
      <c r="A147" s="41"/>
      <c r="B147" s="41"/>
      <c r="C147" s="42" t="str">
        <f>基本登録!$A$25</f>
        <v>③A4用紙に印刷すること（A4用紙1枚につき立順票は二部出力。切り取って使用すること）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168"/>
      <c r="V147" s="168"/>
      <c r="W147" s="168"/>
      <c r="X147" s="168"/>
      <c r="Y147" s="168"/>
      <c r="Z147" s="168"/>
      <c r="AA147" s="168"/>
      <c r="AC147" s="53"/>
    </row>
    <row r="148" spans="1:32" ht="34.5" customHeight="1">
      <c r="AC148" s="52"/>
      <c r="AF148" s="11"/>
    </row>
    <row r="149" spans="1:32" ht="24.75" customHeight="1">
      <c r="A149" s="199" t="s">
        <v>119</v>
      </c>
      <c r="B149" s="199"/>
      <c r="C149" s="199"/>
      <c r="D149" s="232" t="str">
        <f ca="1">基本登録!$B$11</f>
        <v>令和8年度　東京都個人選手権大会　立順票</v>
      </c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190" t="s">
        <v>120</v>
      </c>
      <c r="Y149" s="191"/>
      <c r="Z149" s="191"/>
      <c r="AA149" s="192"/>
      <c r="AC149" s="52"/>
      <c r="AF149" s="11"/>
    </row>
    <row r="150" spans="1:32" ht="26.25" customHeight="1">
      <c r="A150" s="200"/>
      <c r="B150" s="200"/>
      <c r="C150" s="200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02" t="str">
        <f>IF(VLOOKUP(AC157,都個人!$B:$G,2,FALSE)="","",VLOOKUP(AC157,都個人!$B:$G,2,FALSE))</f>
        <v/>
      </c>
      <c r="Y150" s="203"/>
      <c r="Z150" s="203"/>
      <c r="AA150" s="204"/>
      <c r="AC150" s="52"/>
      <c r="AF150" s="11"/>
    </row>
    <row r="151" spans="1:32" ht="27" customHeight="1">
      <c r="A151" s="169" t="s">
        <v>121</v>
      </c>
      <c r="B151" s="177"/>
      <c r="C151" s="178"/>
      <c r="D151" s="208"/>
      <c r="E151" s="30" t="s">
        <v>122</v>
      </c>
      <c r="F151" s="208"/>
      <c r="G151" s="190" t="s">
        <v>123</v>
      </c>
      <c r="H151" s="191"/>
      <c r="I151" s="192"/>
      <c r="J151" s="213" t="str">
        <f>基本登録!$B$2</f>
        <v>基本登録シートの学校番号に入力して下さい</v>
      </c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X151" s="205"/>
      <c r="Y151" s="206"/>
      <c r="Z151" s="206"/>
      <c r="AA151" s="207"/>
      <c r="AC151" s="52"/>
      <c r="AF151" s="11"/>
    </row>
    <row r="152" spans="1:32" ht="9.75" customHeight="1">
      <c r="A152" s="214">
        <f>基本登録!$B$1</f>
        <v>0</v>
      </c>
      <c r="B152" s="215"/>
      <c r="C152" s="216"/>
      <c r="D152" s="209"/>
      <c r="E152" s="223" t="s">
        <v>108</v>
      </c>
      <c r="F152" s="211"/>
      <c r="G152" s="226" t="s">
        <v>124</v>
      </c>
      <c r="H152" s="227"/>
      <c r="I152" s="228"/>
      <c r="J152" s="213">
        <f>基本登録!$B$3</f>
        <v>0</v>
      </c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36"/>
      <c r="X152" s="36"/>
      <c r="AC152" s="52"/>
      <c r="AF152" s="11"/>
    </row>
    <row r="153" spans="1:32" ht="16.5" customHeight="1">
      <c r="A153" s="217"/>
      <c r="B153" s="218"/>
      <c r="C153" s="219"/>
      <c r="D153" s="209"/>
      <c r="E153" s="224"/>
      <c r="F153" s="211"/>
      <c r="G153" s="229"/>
      <c r="H153" s="230"/>
      <c r="I153" s="231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X153" s="182" t="s">
        <v>125</v>
      </c>
      <c r="Y153" s="184" t="s">
        <v>126</v>
      </c>
      <c r="Z153" s="185"/>
      <c r="AA153" s="186"/>
      <c r="AC153" s="52"/>
      <c r="AF153" s="11"/>
    </row>
    <row r="154" spans="1:32" ht="27" customHeight="1">
      <c r="A154" s="220"/>
      <c r="B154" s="221"/>
      <c r="C154" s="222"/>
      <c r="D154" s="210"/>
      <c r="E154" s="225"/>
      <c r="F154" s="212"/>
      <c r="G154" s="190" t="s">
        <v>127</v>
      </c>
      <c r="H154" s="191"/>
      <c r="I154" s="192"/>
      <c r="J154" s="28"/>
      <c r="K154" s="29"/>
      <c r="L154" s="29"/>
      <c r="M154" s="29"/>
      <c r="N154" s="29"/>
      <c r="O154" s="29"/>
      <c r="P154" s="22"/>
      <c r="Q154" s="22"/>
      <c r="R154" s="22" t="s">
        <v>128</v>
      </c>
      <c r="S154" s="193" t="str">
        <f>AC157</f>
        <v/>
      </c>
      <c r="T154" s="194"/>
      <c r="U154" s="194"/>
      <c r="V154" s="23" t="s">
        <v>129</v>
      </c>
      <c r="X154" s="183"/>
      <c r="Y154" s="187"/>
      <c r="Z154" s="188"/>
      <c r="AA154" s="189"/>
      <c r="AC154" s="52"/>
      <c r="AF154" s="11"/>
    </row>
    <row r="155" spans="1:32" ht="4.5" customHeight="1">
      <c r="AC155" s="52"/>
      <c r="AF155" s="11"/>
    </row>
    <row r="156" spans="1:32" ht="21.75" customHeight="1">
      <c r="A156" s="24" t="s">
        <v>130</v>
      </c>
      <c r="B156" s="174" t="s">
        <v>131</v>
      </c>
      <c r="C156" s="195"/>
      <c r="D156" s="195"/>
      <c r="E156" s="195"/>
      <c r="F156" s="176"/>
      <c r="G156" s="32" t="s">
        <v>102</v>
      </c>
      <c r="H156" s="196" t="str">
        <f ca="1">IFERROR(VLOOKUP(D149,基本登録!$B$8:$I$14,5,FALSE),"")</f>
        <v>予選</v>
      </c>
      <c r="I156" s="197"/>
      <c r="J156" s="197"/>
      <c r="K156" s="197"/>
      <c r="L156" s="198"/>
      <c r="M156" s="196" t="str">
        <f ca="1">IFERROR(VLOOKUP(D149,基本登録!$B$8:$I$14,6,FALSE),"")</f>
        <v>決勝</v>
      </c>
      <c r="N156" s="197"/>
      <c r="O156" s="197"/>
      <c r="P156" s="197"/>
      <c r="Q156" s="198"/>
      <c r="R156" s="196" t="str">
        <f ca="1">IFERROR(IF(VLOOKUP(D149,基本登録!$B$8:$I$14,7,FALSE)="","",VLOOKUP(D149,基本登録!$B$8:$I$14,7,FALSE)),"")</f>
        <v>競射</v>
      </c>
      <c r="S156" s="197"/>
      <c r="T156" s="197"/>
      <c r="U156" s="197"/>
      <c r="V156" s="198"/>
      <c r="W156" s="196" t="str">
        <f ca="1">IFERROR(IF(VLOOKUP(D149,基本登録!$B$8:$I$14,8,FALSE)="","",VLOOKUP(D149,基本登録!$B$8:$I$14,8,FALSE)),"")</f>
        <v/>
      </c>
      <c r="X156" s="197"/>
      <c r="Y156" s="197"/>
      <c r="Z156" s="197"/>
      <c r="AA156" s="198"/>
      <c r="AC156" s="52"/>
      <c r="AF156" s="11"/>
    </row>
    <row r="157" spans="1:32" ht="21.75" customHeight="1">
      <c r="A157" s="25" t="str">
        <f>基本登録!$A$17</f>
        <v>１</v>
      </c>
      <c r="B157" s="179" t="str">
        <f>IF(AC157="","",VLOOKUP(AC157,都個人!$B:$G,4,FALSE))</f>
        <v/>
      </c>
      <c r="C157" s="180"/>
      <c r="D157" s="180"/>
      <c r="E157" s="180"/>
      <c r="F157" s="181"/>
      <c r="G157" s="26" t="str">
        <f>IF(AC157="","",VLOOKUP(AC157,都個人!$B:$G,5,FALSE))</f>
        <v/>
      </c>
      <c r="H157" s="31"/>
      <c r="I157" s="31"/>
      <c r="J157" s="31"/>
      <c r="K157" s="21"/>
      <c r="L157" s="34"/>
      <c r="M157" s="31"/>
      <c r="N157" s="31"/>
      <c r="O157" s="31"/>
      <c r="P157" s="21"/>
      <c r="Q157" s="34"/>
      <c r="R157" s="31"/>
      <c r="S157" s="31"/>
      <c r="T157" s="31"/>
      <c r="U157" s="21"/>
      <c r="V157" s="34"/>
      <c r="W157" s="31"/>
      <c r="X157" s="31"/>
      <c r="Y157" s="31"/>
      <c r="Z157" s="21"/>
      <c r="AA157" s="34"/>
      <c r="AC157" s="52" t="str">
        <f>都個人!$B$10</f>
        <v/>
      </c>
      <c r="AF157" s="11"/>
    </row>
    <row r="158" spans="1:32" ht="21.75" customHeight="1">
      <c r="A158" s="24" t="str">
        <f>基本登録!$A$18</f>
        <v>２</v>
      </c>
      <c r="B158" s="179" t="str">
        <f>IF(AC158="","",VLOOKUP(AC158,都個人!$B:$G,4,FALSE))</f>
        <v/>
      </c>
      <c r="C158" s="180"/>
      <c r="D158" s="180"/>
      <c r="E158" s="180"/>
      <c r="F158" s="181"/>
      <c r="G158" s="26" t="str">
        <f>IF(AC158="","",VLOOKUP(AC158,都個人!$B:$G,5,FALSE))</f>
        <v/>
      </c>
      <c r="H158" s="31"/>
      <c r="I158" s="31"/>
      <c r="J158" s="31"/>
      <c r="K158" s="21"/>
      <c r="L158" s="34"/>
      <c r="M158" s="31"/>
      <c r="N158" s="31"/>
      <c r="O158" s="31"/>
      <c r="P158" s="21"/>
      <c r="Q158" s="34"/>
      <c r="R158" s="31"/>
      <c r="S158" s="31"/>
      <c r="T158" s="31"/>
      <c r="U158" s="21"/>
      <c r="V158" s="34"/>
      <c r="W158" s="31"/>
      <c r="X158" s="31"/>
      <c r="Y158" s="31"/>
      <c r="Z158" s="21"/>
      <c r="AA158" s="34"/>
      <c r="AC158" s="52"/>
      <c r="AF158" s="11"/>
    </row>
    <row r="159" spans="1:32" ht="21.75" customHeight="1">
      <c r="A159" s="24" t="str">
        <f>基本登録!$A$19</f>
        <v>３</v>
      </c>
      <c r="B159" s="179" t="str">
        <f>IF(AC159="","",VLOOKUP(AC159,都個人!$B:$G,4,FALSE))</f>
        <v/>
      </c>
      <c r="C159" s="180"/>
      <c r="D159" s="180"/>
      <c r="E159" s="180"/>
      <c r="F159" s="181"/>
      <c r="G159" s="26" t="str">
        <f>IF(AC159="","",VLOOKUP(AC159,都個人!$B:$G,5,FALSE))</f>
        <v/>
      </c>
      <c r="H159" s="31"/>
      <c r="I159" s="31"/>
      <c r="J159" s="31"/>
      <c r="K159" s="21"/>
      <c r="L159" s="34"/>
      <c r="M159" s="31"/>
      <c r="N159" s="31"/>
      <c r="O159" s="31"/>
      <c r="P159" s="21"/>
      <c r="Q159" s="34"/>
      <c r="R159" s="31"/>
      <c r="S159" s="31"/>
      <c r="T159" s="31"/>
      <c r="U159" s="21"/>
      <c r="V159" s="34"/>
      <c r="W159" s="31"/>
      <c r="X159" s="31"/>
      <c r="Y159" s="31"/>
      <c r="Z159" s="21"/>
      <c r="AA159" s="34"/>
      <c r="AC159" s="52"/>
      <c r="AF159" s="11"/>
    </row>
    <row r="160" spans="1:32" ht="21.75" customHeight="1">
      <c r="A160" s="24" t="str">
        <f>基本登録!$A$20</f>
        <v>４</v>
      </c>
      <c r="B160" s="179" t="str">
        <f>IF(AC160="","",VLOOKUP(AC160,都個人!$B:$G,4,FALSE))</f>
        <v/>
      </c>
      <c r="C160" s="180"/>
      <c r="D160" s="180"/>
      <c r="E160" s="180"/>
      <c r="F160" s="181"/>
      <c r="G160" s="26" t="str">
        <f>IF(AC160="","",VLOOKUP(AC160,都個人!$B:$G,5,FALSE))</f>
        <v/>
      </c>
      <c r="H160" s="31"/>
      <c r="I160" s="31"/>
      <c r="J160" s="31"/>
      <c r="K160" s="21"/>
      <c r="L160" s="34"/>
      <c r="M160" s="31"/>
      <c r="N160" s="31"/>
      <c r="O160" s="31"/>
      <c r="P160" s="21"/>
      <c r="Q160" s="34"/>
      <c r="R160" s="31"/>
      <c r="S160" s="31"/>
      <c r="T160" s="31"/>
      <c r="U160" s="21"/>
      <c r="V160" s="34"/>
      <c r="W160" s="31"/>
      <c r="X160" s="31"/>
      <c r="Y160" s="31"/>
      <c r="Z160" s="21"/>
      <c r="AA160" s="34"/>
      <c r="AC160" s="52"/>
      <c r="AF160" s="11"/>
    </row>
    <row r="161" spans="1:32" ht="21.75" customHeight="1">
      <c r="A161" s="24" t="str">
        <f>基本登録!$A$21</f>
        <v>５</v>
      </c>
      <c r="B161" s="179" t="str">
        <f>IF(AC161="","",VLOOKUP(AC161,都個人!$B:$G,4,FALSE))</f>
        <v/>
      </c>
      <c r="C161" s="180"/>
      <c r="D161" s="180"/>
      <c r="E161" s="180"/>
      <c r="F161" s="181"/>
      <c r="G161" s="26" t="str">
        <f>IF(AC161="","",VLOOKUP(AC161,都個人!$B:$G,5,FALSE))</f>
        <v/>
      </c>
      <c r="H161" s="31"/>
      <c r="I161" s="31"/>
      <c r="J161" s="31"/>
      <c r="K161" s="21"/>
      <c r="L161" s="34"/>
      <c r="M161" s="31"/>
      <c r="N161" s="31"/>
      <c r="O161" s="31"/>
      <c r="P161" s="21"/>
      <c r="Q161" s="34"/>
      <c r="R161" s="31"/>
      <c r="S161" s="31"/>
      <c r="T161" s="31"/>
      <c r="U161" s="21"/>
      <c r="V161" s="34"/>
      <c r="W161" s="31"/>
      <c r="X161" s="31"/>
      <c r="Y161" s="31"/>
      <c r="Z161" s="21"/>
      <c r="AA161" s="34"/>
      <c r="AC161" s="52"/>
      <c r="AF161" s="11"/>
    </row>
    <row r="162" spans="1:32" ht="21.75" customHeight="1">
      <c r="A162" s="24" t="str">
        <f>基本登録!$A$22</f>
        <v>補</v>
      </c>
      <c r="B162" s="179" t="str">
        <f>IF(AC162="","",VLOOKUP(AC162,都個人!$B:$G,4,FALSE))</f>
        <v/>
      </c>
      <c r="C162" s="180"/>
      <c r="D162" s="180"/>
      <c r="E162" s="180"/>
      <c r="F162" s="181"/>
      <c r="G162" s="26" t="str">
        <f>IF(AC162="","",VLOOKUP(AC162,都個人!$B:$G,5,FALSE))</f>
        <v/>
      </c>
      <c r="H162" s="24"/>
      <c r="I162" s="24"/>
      <c r="J162" s="24"/>
      <c r="K162" s="33"/>
      <c r="L162" s="34"/>
      <c r="M162" s="24"/>
      <c r="N162" s="24"/>
      <c r="O162" s="24"/>
      <c r="P162" s="33"/>
      <c r="Q162" s="34"/>
      <c r="R162" s="24"/>
      <c r="S162" s="24"/>
      <c r="T162" s="24"/>
      <c r="U162" s="33"/>
      <c r="V162" s="34"/>
      <c r="W162" s="24"/>
      <c r="X162" s="24"/>
      <c r="Y162" s="24"/>
      <c r="Z162" s="33"/>
      <c r="AA162" s="34"/>
      <c r="AC162" s="52"/>
      <c r="AF162" s="11"/>
    </row>
    <row r="163" spans="1:32" ht="19.5" customHeight="1">
      <c r="A163" s="169"/>
      <c r="B163" s="170"/>
      <c r="C163" s="170"/>
      <c r="D163" s="170"/>
      <c r="E163" s="170"/>
      <c r="F163" s="170"/>
      <c r="G163" s="171"/>
      <c r="H163" s="172" t="s">
        <v>132</v>
      </c>
      <c r="I163" s="173"/>
      <c r="J163" s="173"/>
      <c r="K163" s="173"/>
      <c r="L163" s="34"/>
      <c r="M163" s="172" t="s">
        <v>132</v>
      </c>
      <c r="N163" s="173"/>
      <c r="O163" s="173"/>
      <c r="P163" s="173"/>
      <c r="Q163" s="34"/>
      <c r="R163" s="172" t="s">
        <v>132</v>
      </c>
      <c r="S163" s="173"/>
      <c r="T163" s="173"/>
      <c r="U163" s="173"/>
      <c r="V163" s="34"/>
      <c r="W163" s="172" t="s">
        <v>132</v>
      </c>
      <c r="X163" s="173"/>
      <c r="Y163" s="173"/>
      <c r="Z163" s="173"/>
      <c r="AA163" s="34"/>
      <c r="AC163" s="52"/>
      <c r="AF163" s="11"/>
    </row>
    <row r="164" spans="1:32" ht="24.75" customHeight="1">
      <c r="A164" s="174"/>
      <c r="B164" s="175"/>
      <c r="C164" s="175"/>
      <c r="D164" s="175"/>
      <c r="E164" s="175"/>
      <c r="F164" s="175"/>
      <c r="G164" s="176"/>
      <c r="H164" s="169"/>
      <c r="I164" s="177"/>
      <c r="J164" s="177"/>
      <c r="K164" s="177"/>
      <c r="L164" s="178"/>
      <c r="M164" s="169"/>
      <c r="N164" s="177"/>
      <c r="O164" s="177"/>
      <c r="P164" s="177"/>
      <c r="Q164" s="178"/>
      <c r="R164" s="169"/>
      <c r="S164" s="177"/>
      <c r="T164" s="177"/>
      <c r="U164" s="177"/>
      <c r="V164" s="178"/>
      <c r="W164" s="169"/>
      <c r="X164" s="177"/>
      <c r="Y164" s="177"/>
      <c r="Z164" s="177"/>
      <c r="AA164" s="178"/>
      <c r="AC164" s="52"/>
      <c r="AF164" s="11"/>
    </row>
    <row r="165" spans="1:32" ht="4.5" customHeight="1">
      <c r="A165" s="165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AC165" s="52"/>
      <c r="AF165" s="11"/>
    </row>
    <row r="166" spans="1:32">
      <c r="A166" s="167" t="s">
        <v>136</v>
      </c>
      <c r="B166" s="167"/>
      <c r="C166" s="47" t="str">
        <f>基本登録!$A$23</f>
        <v>①（　）内の大会の個人の部は一人１枚使用すること（関東予選・総合体育大会・個人選手権大会）</v>
      </c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4"/>
      <c r="R166" s="45"/>
      <c r="S166" s="44"/>
      <c r="T166" s="44"/>
      <c r="U166" s="40"/>
      <c r="V166" s="40"/>
      <c r="W166" s="40"/>
      <c r="X166" s="40"/>
      <c r="Y166" s="40"/>
      <c r="Z166" s="40"/>
      <c r="AA166" s="40"/>
    </row>
    <row r="167" spans="1:32">
      <c r="A167" s="43"/>
      <c r="B167" s="43"/>
      <c r="C167" s="47" t="str">
        <f>基本登録!$A$24</f>
        <v>②顧問の捺印のないものは無効</v>
      </c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6"/>
      <c r="R167" s="44"/>
      <c r="S167" s="44"/>
      <c r="T167" s="44"/>
      <c r="U167" s="168" t="s">
        <v>139</v>
      </c>
      <c r="V167" s="168"/>
      <c r="W167" s="168"/>
      <c r="X167" s="168"/>
      <c r="Y167" s="168"/>
      <c r="Z167" s="168"/>
      <c r="AA167" s="168"/>
    </row>
    <row r="168" spans="1:32" s="37" customFormat="1">
      <c r="A168" s="41"/>
      <c r="B168" s="41"/>
      <c r="C168" s="42" t="str">
        <f>基本登録!$A$25</f>
        <v>③A4用紙に印刷すること（A4用紙1枚につき立順票は二部出力。切り取って使用すること）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168"/>
      <c r="V168" s="168"/>
      <c r="W168" s="168"/>
      <c r="X168" s="168"/>
      <c r="Y168" s="168"/>
      <c r="Z168" s="168"/>
      <c r="AA168" s="168"/>
      <c r="AC168" s="53"/>
    </row>
    <row r="169" spans="1:32" ht="34.5" customHeight="1">
      <c r="AC169" s="52"/>
      <c r="AF169" s="11"/>
    </row>
    <row r="170" spans="1:32" ht="24.75" customHeight="1">
      <c r="A170" s="199" t="s">
        <v>119</v>
      </c>
      <c r="B170" s="199"/>
      <c r="C170" s="199"/>
      <c r="D170" s="232" t="str">
        <f ca="1">基本登録!$B$11</f>
        <v>令和8年度　東京都個人選手権大会　立順票</v>
      </c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190" t="s">
        <v>120</v>
      </c>
      <c r="Y170" s="191"/>
      <c r="Z170" s="191"/>
      <c r="AA170" s="192"/>
      <c r="AC170" s="52"/>
      <c r="AF170" s="11"/>
    </row>
    <row r="171" spans="1:32" ht="26.25" customHeight="1">
      <c r="A171" s="200"/>
      <c r="B171" s="200"/>
      <c r="C171" s="200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02" t="str">
        <f>IF(VLOOKUP(AC178,都個人!$B:$G,2,FALSE)="","",VLOOKUP(AC178,都個人!$B:$G,2,FALSE))</f>
        <v/>
      </c>
      <c r="Y171" s="203"/>
      <c r="Z171" s="203"/>
      <c r="AA171" s="204"/>
      <c r="AC171" s="52"/>
      <c r="AF171" s="11"/>
    </row>
    <row r="172" spans="1:32" ht="27" customHeight="1">
      <c r="A172" s="169" t="s">
        <v>121</v>
      </c>
      <c r="B172" s="177"/>
      <c r="C172" s="178"/>
      <c r="D172" s="208"/>
      <c r="E172" s="30" t="s">
        <v>122</v>
      </c>
      <c r="F172" s="208"/>
      <c r="G172" s="190" t="s">
        <v>123</v>
      </c>
      <c r="H172" s="191"/>
      <c r="I172" s="192"/>
      <c r="J172" s="213" t="str">
        <f>基本登録!$B$2</f>
        <v>基本登録シートの学校番号に入力して下さい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X172" s="205"/>
      <c r="Y172" s="206"/>
      <c r="Z172" s="206"/>
      <c r="AA172" s="207"/>
      <c r="AC172" s="52"/>
      <c r="AF172" s="11"/>
    </row>
    <row r="173" spans="1:32" ht="9.75" customHeight="1">
      <c r="A173" s="214">
        <f>基本登録!$B$1</f>
        <v>0</v>
      </c>
      <c r="B173" s="215"/>
      <c r="C173" s="216"/>
      <c r="D173" s="209"/>
      <c r="E173" s="223" t="s">
        <v>108</v>
      </c>
      <c r="F173" s="211"/>
      <c r="G173" s="226" t="s">
        <v>124</v>
      </c>
      <c r="H173" s="227"/>
      <c r="I173" s="228"/>
      <c r="J173" s="213">
        <f>基本登録!$B$3</f>
        <v>0</v>
      </c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36"/>
      <c r="X173" s="36"/>
      <c r="AC173" s="52"/>
      <c r="AF173" s="11"/>
    </row>
    <row r="174" spans="1:32" ht="16.5" customHeight="1">
      <c r="A174" s="217"/>
      <c r="B174" s="218"/>
      <c r="C174" s="219"/>
      <c r="D174" s="209"/>
      <c r="E174" s="224"/>
      <c r="F174" s="211"/>
      <c r="G174" s="229"/>
      <c r="H174" s="230"/>
      <c r="I174" s="231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X174" s="182" t="s">
        <v>125</v>
      </c>
      <c r="Y174" s="184" t="s">
        <v>126</v>
      </c>
      <c r="Z174" s="185"/>
      <c r="AA174" s="186"/>
      <c r="AC174" s="52"/>
      <c r="AF174" s="11"/>
    </row>
    <row r="175" spans="1:32" ht="27" customHeight="1">
      <c r="A175" s="220"/>
      <c r="B175" s="221"/>
      <c r="C175" s="222"/>
      <c r="D175" s="210"/>
      <c r="E175" s="225"/>
      <c r="F175" s="212"/>
      <c r="G175" s="190" t="s">
        <v>127</v>
      </c>
      <c r="H175" s="191"/>
      <c r="I175" s="192"/>
      <c r="J175" s="28"/>
      <c r="K175" s="29"/>
      <c r="L175" s="29"/>
      <c r="M175" s="29"/>
      <c r="N175" s="29"/>
      <c r="O175" s="29"/>
      <c r="P175" s="22"/>
      <c r="Q175" s="22"/>
      <c r="R175" s="22" t="s">
        <v>128</v>
      </c>
      <c r="S175" s="193" t="str">
        <f>AC178</f>
        <v/>
      </c>
      <c r="T175" s="194"/>
      <c r="U175" s="194"/>
      <c r="V175" s="23" t="s">
        <v>129</v>
      </c>
      <c r="X175" s="183"/>
      <c r="Y175" s="187"/>
      <c r="Z175" s="188"/>
      <c r="AA175" s="189"/>
      <c r="AC175" s="52"/>
      <c r="AF175" s="11"/>
    </row>
    <row r="176" spans="1:32" ht="4.5" customHeight="1">
      <c r="AC176" s="52"/>
      <c r="AF176" s="11"/>
    </row>
    <row r="177" spans="1:32" ht="21.75" customHeight="1">
      <c r="A177" s="24" t="s">
        <v>130</v>
      </c>
      <c r="B177" s="174" t="s">
        <v>131</v>
      </c>
      <c r="C177" s="195"/>
      <c r="D177" s="195"/>
      <c r="E177" s="195"/>
      <c r="F177" s="176"/>
      <c r="G177" s="32" t="s">
        <v>102</v>
      </c>
      <c r="H177" s="196" t="str">
        <f ca="1">IFERROR(VLOOKUP(D170,基本登録!$B$8:$I$14,5,FALSE),"")</f>
        <v>予選</v>
      </c>
      <c r="I177" s="197"/>
      <c r="J177" s="197"/>
      <c r="K177" s="197"/>
      <c r="L177" s="198"/>
      <c r="M177" s="196" t="str">
        <f ca="1">IFERROR(VLOOKUP(D170,基本登録!$B$8:$I$14,6,FALSE),"")</f>
        <v>決勝</v>
      </c>
      <c r="N177" s="197"/>
      <c r="O177" s="197"/>
      <c r="P177" s="197"/>
      <c r="Q177" s="198"/>
      <c r="R177" s="196" t="str">
        <f ca="1">IFERROR(IF(VLOOKUP(D170,基本登録!$B$8:$I$14,7,FALSE)="","",VLOOKUP(D170,基本登録!$B$8:$I$14,7,FALSE)),"")</f>
        <v>競射</v>
      </c>
      <c r="S177" s="197"/>
      <c r="T177" s="197"/>
      <c r="U177" s="197"/>
      <c r="V177" s="198"/>
      <c r="W177" s="196" t="str">
        <f ca="1">IFERROR(IF(VLOOKUP(D170,基本登録!$B$8:$I$14,8,FALSE)="","",VLOOKUP(D170,基本登録!$B$8:$I$14,8,FALSE)),"")</f>
        <v/>
      </c>
      <c r="X177" s="197"/>
      <c r="Y177" s="197"/>
      <c r="Z177" s="197"/>
      <c r="AA177" s="198"/>
      <c r="AC177" s="52"/>
      <c r="AF177" s="11"/>
    </row>
    <row r="178" spans="1:32" ht="21.75" customHeight="1">
      <c r="A178" s="25" t="str">
        <f>基本登録!$A$17</f>
        <v>１</v>
      </c>
      <c r="B178" s="179" t="str">
        <f>IF(AC178="","",VLOOKUP(AC178,都個人!$B:$G,4,FALSE))</f>
        <v/>
      </c>
      <c r="C178" s="180"/>
      <c r="D178" s="180"/>
      <c r="E178" s="180"/>
      <c r="F178" s="181"/>
      <c r="G178" s="26" t="str">
        <f>IF(AC178="","",VLOOKUP(AC178,都個人!$B:$G,5,FALSE))</f>
        <v/>
      </c>
      <c r="H178" s="31"/>
      <c r="I178" s="31"/>
      <c r="J178" s="31"/>
      <c r="K178" s="21"/>
      <c r="L178" s="34"/>
      <c r="M178" s="31"/>
      <c r="N178" s="31"/>
      <c r="O178" s="31"/>
      <c r="P178" s="21"/>
      <c r="Q178" s="34"/>
      <c r="R178" s="31"/>
      <c r="S178" s="31"/>
      <c r="T178" s="31"/>
      <c r="U178" s="21"/>
      <c r="V178" s="34"/>
      <c r="W178" s="31"/>
      <c r="X178" s="31"/>
      <c r="Y178" s="31"/>
      <c r="Z178" s="21"/>
      <c r="AA178" s="34"/>
      <c r="AC178" s="52" t="str">
        <f>都個人!$B$11</f>
        <v/>
      </c>
      <c r="AF178" s="11"/>
    </row>
    <row r="179" spans="1:32" ht="21.75" customHeight="1">
      <c r="A179" s="24" t="str">
        <f>基本登録!$A$18</f>
        <v>２</v>
      </c>
      <c r="B179" s="179" t="str">
        <f>IF(AC179="","",VLOOKUP(AC179,都個人!$B:$G,4,FALSE))</f>
        <v/>
      </c>
      <c r="C179" s="180"/>
      <c r="D179" s="180"/>
      <c r="E179" s="180"/>
      <c r="F179" s="181"/>
      <c r="G179" s="26" t="str">
        <f>IF(AC179="","",VLOOKUP(AC179,都個人!$B:$G,5,FALSE))</f>
        <v/>
      </c>
      <c r="H179" s="31"/>
      <c r="I179" s="31"/>
      <c r="J179" s="31"/>
      <c r="K179" s="21"/>
      <c r="L179" s="34"/>
      <c r="M179" s="31"/>
      <c r="N179" s="31"/>
      <c r="O179" s="31"/>
      <c r="P179" s="21"/>
      <c r="Q179" s="34"/>
      <c r="R179" s="31"/>
      <c r="S179" s="31"/>
      <c r="T179" s="31"/>
      <c r="U179" s="21"/>
      <c r="V179" s="34"/>
      <c r="W179" s="31"/>
      <c r="X179" s="31"/>
      <c r="Y179" s="31"/>
      <c r="Z179" s="21"/>
      <c r="AA179" s="34"/>
      <c r="AC179" s="52"/>
      <c r="AF179" s="11"/>
    </row>
    <row r="180" spans="1:32" ht="21.75" customHeight="1">
      <c r="A180" s="24" t="str">
        <f>基本登録!$A$19</f>
        <v>３</v>
      </c>
      <c r="B180" s="179" t="str">
        <f>IF(AC180="","",VLOOKUP(AC180,都個人!$B:$G,4,FALSE))</f>
        <v/>
      </c>
      <c r="C180" s="180"/>
      <c r="D180" s="180"/>
      <c r="E180" s="180"/>
      <c r="F180" s="181"/>
      <c r="G180" s="26" t="str">
        <f>IF(AC180="","",VLOOKUP(AC180,都個人!$B:$G,5,FALSE))</f>
        <v/>
      </c>
      <c r="H180" s="31"/>
      <c r="I180" s="31"/>
      <c r="J180" s="31"/>
      <c r="K180" s="21"/>
      <c r="L180" s="34"/>
      <c r="M180" s="31"/>
      <c r="N180" s="31"/>
      <c r="O180" s="31"/>
      <c r="P180" s="21"/>
      <c r="Q180" s="34"/>
      <c r="R180" s="31"/>
      <c r="S180" s="31"/>
      <c r="T180" s="31"/>
      <c r="U180" s="21"/>
      <c r="V180" s="34"/>
      <c r="W180" s="31"/>
      <c r="X180" s="31"/>
      <c r="Y180" s="31"/>
      <c r="Z180" s="21"/>
      <c r="AA180" s="34"/>
      <c r="AC180" s="52"/>
      <c r="AF180" s="11"/>
    </row>
    <row r="181" spans="1:32" ht="21.75" customHeight="1">
      <c r="A181" s="24" t="str">
        <f>基本登録!$A$20</f>
        <v>４</v>
      </c>
      <c r="B181" s="179" t="str">
        <f>IF(AC181="","",VLOOKUP(AC181,都個人!$B:$G,4,FALSE))</f>
        <v/>
      </c>
      <c r="C181" s="180"/>
      <c r="D181" s="180"/>
      <c r="E181" s="180"/>
      <c r="F181" s="181"/>
      <c r="G181" s="26" t="str">
        <f>IF(AC181="","",VLOOKUP(AC181,都個人!$B:$G,5,FALSE))</f>
        <v/>
      </c>
      <c r="H181" s="31"/>
      <c r="I181" s="31"/>
      <c r="J181" s="31"/>
      <c r="K181" s="21"/>
      <c r="L181" s="34"/>
      <c r="M181" s="31"/>
      <c r="N181" s="31"/>
      <c r="O181" s="31"/>
      <c r="P181" s="21"/>
      <c r="Q181" s="34"/>
      <c r="R181" s="31"/>
      <c r="S181" s="31"/>
      <c r="T181" s="31"/>
      <c r="U181" s="21"/>
      <c r="V181" s="34"/>
      <c r="W181" s="31"/>
      <c r="X181" s="31"/>
      <c r="Y181" s="31"/>
      <c r="Z181" s="21"/>
      <c r="AA181" s="34"/>
      <c r="AC181" s="52"/>
      <c r="AF181" s="11"/>
    </row>
    <row r="182" spans="1:32" ht="21.75" customHeight="1">
      <c r="A182" s="24" t="str">
        <f>基本登録!$A$21</f>
        <v>５</v>
      </c>
      <c r="B182" s="179" t="str">
        <f>IF(AC182="","",VLOOKUP(AC182,都個人!$B:$G,4,FALSE))</f>
        <v/>
      </c>
      <c r="C182" s="180"/>
      <c r="D182" s="180"/>
      <c r="E182" s="180"/>
      <c r="F182" s="181"/>
      <c r="G182" s="26" t="str">
        <f>IF(AC182="","",VLOOKUP(AC182,都個人!$B:$G,5,FALSE))</f>
        <v/>
      </c>
      <c r="H182" s="31"/>
      <c r="I182" s="31"/>
      <c r="J182" s="31"/>
      <c r="K182" s="21"/>
      <c r="L182" s="34"/>
      <c r="M182" s="31"/>
      <c r="N182" s="31"/>
      <c r="O182" s="31"/>
      <c r="P182" s="21"/>
      <c r="Q182" s="34"/>
      <c r="R182" s="31"/>
      <c r="S182" s="31"/>
      <c r="T182" s="31"/>
      <c r="U182" s="21"/>
      <c r="V182" s="34"/>
      <c r="W182" s="31"/>
      <c r="X182" s="31"/>
      <c r="Y182" s="31"/>
      <c r="Z182" s="21"/>
      <c r="AA182" s="34"/>
      <c r="AC182" s="52"/>
      <c r="AF182" s="11"/>
    </row>
    <row r="183" spans="1:32" ht="21.75" customHeight="1">
      <c r="A183" s="24" t="str">
        <f>基本登録!$A$22</f>
        <v>補</v>
      </c>
      <c r="B183" s="179" t="str">
        <f>IF(AC183="","",VLOOKUP(AC183,都個人!$B:$G,4,FALSE))</f>
        <v/>
      </c>
      <c r="C183" s="180"/>
      <c r="D183" s="180"/>
      <c r="E183" s="180"/>
      <c r="F183" s="181"/>
      <c r="G183" s="26" t="str">
        <f>IF(AC183="","",VLOOKUP(AC183,都個人!$B:$G,5,FALSE))</f>
        <v/>
      </c>
      <c r="H183" s="24"/>
      <c r="I183" s="24"/>
      <c r="J183" s="24"/>
      <c r="K183" s="33"/>
      <c r="L183" s="34"/>
      <c r="M183" s="24"/>
      <c r="N183" s="24"/>
      <c r="O183" s="24"/>
      <c r="P183" s="33"/>
      <c r="Q183" s="34"/>
      <c r="R183" s="24"/>
      <c r="S183" s="24"/>
      <c r="T183" s="24"/>
      <c r="U183" s="33"/>
      <c r="V183" s="34"/>
      <c r="W183" s="24"/>
      <c r="X183" s="24"/>
      <c r="Y183" s="24"/>
      <c r="Z183" s="33"/>
      <c r="AA183" s="34"/>
      <c r="AC183" s="52"/>
      <c r="AF183" s="11"/>
    </row>
    <row r="184" spans="1:32" ht="19.5" customHeight="1">
      <c r="A184" s="169"/>
      <c r="B184" s="170"/>
      <c r="C184" s="170"/>
      <c r="D184" s="170"/>
      <c r="E184" s="170"/>
      <c r="F184" s="170"/>
      <c r="G184" s="171"/>
      <c r="H184" s="172" t="s">
        <v>132</v>
      </c>
      <c r="I184" s="173"/>
      <c r="J184" s="173"/>
      <c r="K184" s="173"/>
      <c r="L184" s="34"/>
      <c r="M184" s="172" t="s">
        <v>132</v>
      </c>
      <c r="N184" s="173"/>
      <c r="O184" s="173"/>
      <c r="P184" s="173"/>
      <c r="Q184" s="34"/>
      <c r="R184" s="172" t="s">
        <v>132</v>
      </c>
      <c r="S184" s="173"/>
      <c r="T184" s="173"/>
      <c r="U184" s="173"/>
      <c r="V184" s="34"/>
      <c r="W184" s="172" t="s">
        <v>132</v>
      </c>
      <c r="X184" s="173"/>
      <c r="Y184" s="173"/>
      <c r="Z184" s="173"/>
      <c r="AA184" s="34"/>
      <c r="AC184" s="52"/>
      <c r="AF184" s="11"/>
    </row>
    <row r="185" spans="1:32" ht="24.75" customHeight="1">
      <c r="A185" s="174"/>
      <c r="B185" s="175"/>
      <c r="C185" s="175"/>
      <c r="D185" s="175"/>
      <c r="E185" s="175"/>
      <c r="F185" s="175"/>
      <c r="G185" s="176"/>
      <c r="H185" s="169"/>
      <c r="I185" s="177"/>
      <c r="J185" s="177"/>
      <c r="K185" s="177"/>
      <c r="L185" s="178"/>
      <c r="M185" s="169"/>
      <c r="N185" s="177"/>
      <c r="O185" s="177"/>
      <c r="P185" s="177"/>
      <c r="Q185" s="178"/>
      <c r="R185" s="169"/>
      <c r="S185" s="177"/>
      <c r="T185" s="177"/>
      <c r="U185" s="177"/>
      <c r="V185" s="178"/>
      <c r="W185" s="169"/>
      <c r="X185" s="177"/>
      <c r="Y185" s="177"/>
      <c r="Z185" s="177"/>
      <c r="AA185" s="178"/>
      <c r="AC185" s="52"/>
      <c r="AF185" s="11"/>
    </row>
    <row r="186" spans="1:32" ht="4.5" customHeight="1">
      <c r="A186" s="165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AC186" s="52"/>
      <c r="AF186" s="11"/>
    </row>
    <row r="187" spans="1:32">
      <c r="A187" s="167" t="s">
        <v>136</v>
      </c>
      <c r="B187" s="167"/>
      <c r="C187" s="47" t="str">
        <f>基本登録!$A$23</f>
        <v>①（　）内の大会の個人の部は一人１枚使用すること（関東予選・総合体育大会・個人選手権大会）</v>
      </c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4"/>
      <c r="R187" s="45"/>
      <c r="S187" s="44"/>
      <c r="T187" s="44"/>
      <c r="U187" s="40"/>
      <c r="V187" s="40"/>
      <c r="W187" s="40"/>
      <c r="X187" s="40"/>
      <c r="Y187" s="40"/>
      <c r="Z187" s="40"/>
      <c r="AA187" s="40"/>
    </row>
    <row r="188" spans="1:32">
      <c r="A188" s="43"/>
      <c r="B188" s="43"/>
      <c r="C188" s="47" t="str">
        <f>基本登録!$A$24</f>
        <v>②顧問の捺印のないものは無効</v>
      </c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6"/>
      <c r="R188" s="44"/>
      <c r="S188" s="44"/>
      <c r="T188" s="44"/>
      <c r="U188" s="168" t="s">
        <v>139</v>
      </c>
      <c r="V188" s="168"/>
      <c r="W188" s="168"/>
      <c r="X188" s="168"/>
      <c r="Y188" s="168"/>
      <c r="Z188" s="168"/>
      <c r="AA188" s="168"/>
    </row>
    <row r="189" spans="1:32" s="37" customFormat="1">
      <c r="A189" s="41"/>
      <c r="B189" s="41"/>
      <c r="C189" s="42" t="str">
        <f>基本登録!$A$25</f>
        <v>③A4用紙に印刷すること（A4用紙1枚につき立順票は二部出力。切り取って使用すること）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168"/>
      <c r="V189" s="168"/>
      <c r="W189" s="168"/>
      <c r="X189" s="168"/>
      <c r="Y189" s="168"/>
      <c r="Z189" s="168"/>
      <c r="AA189" s="168"/>
      <c r="AC189" s="53"/>
    </row>
    <row r="190" spans="1:32" ht="34.5" customHeight="1">
      <c r="AC190" s="52"/>
      <c r="AF190" s="11"/>
    </row>
    <row r="191" spans="1:32" ht="24.75" customHeight="1">
      <c r="A191" s="199" t="s">
        <v>119</v>
      </c>
      <c r="B191" s="199"/>
      <c r="C191" s="199"/>
      <c r="D191" s="201" t="str">
        <f ca="1">基本登録!$B$11</f>
        <v>令和8年度　東京都個人選手権大会　立順票</v>
      </c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190" t="s">
        <v>120</v>
      </c>
      <c r="Y191" s="191"/>
      <c r="Z191" s="191"/>
      <c r="AA191" s="192"/>
      <c r="AC191" s="52"/>
      <c r="AF191" s="11"/>
    </row>
    <row r="192" spans="1:32" ht="26.25" customHeight="1">
      <c r="A192" s="200"/>
      <c r="B192" s="200"/>
      <c r="C192" s="200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2" t="str">
        <f>IF(VLOOKUP(AC199,都個人!$B:$G,2,FALSE)="","",VLOOKUP(AC199,都個人!$B:$G,2,FALSE))</f>
        <v/>
      </c>
      <c r="Y192" s="203"/>
      <c r="Z192" s="203"/>
      <c r="AA192" s="204"/>
      <c r="AC192" s="52"/>
      <c r="AF192" s="11"/>
    </row>
    <row r="193" spans="1:32" ht="27" customHeight="1">
      <c r="A193" s="169" t="s">
        <v>121</v>
      </c>
      <c r="B193" s="177"/>
      <c r="C193" s="178"/>
      <c r="D193" s="208"/>
      <c r="E193" s="30" t="s">
        <v>122</v>
      </c>
      <c r="F193" s="208"/>
      <c r="G193" s="190" t="s">
        <v>123</v>
      </c>
      <c r="H193" s="191"/>
      <c r="I193" s="192"/>
      <c r="J193" s="213" t="str">
        <f>基本登録!$B$2</f>
        <v>基本登録シートの学校番号に入力して下さい</v>
      </c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X193" s="205"/>
      <c r="Y193" s="206"/>
      <c r="Z193" s="206"/>
      <c r="AA193" s="207"/>
      <c r="AC193" s="52"/>
      <c r="AF193" s="11"/>
    </row>
    <row r="194" spans="1:32" ht="9.75" customHeight="1">
      <c r="A194" s="214">
        <f>基本登録!$B$1</f>
        <v>0</v>
      </c>
      <c r="B194" s="215"/>
      <c r="C194" s="216"/>
      <c r="D194" s="209"/>
      <c r="E194" s="223" t="s">
        <v>108</v>
      </c>
      <c r="F194" s="211"/>
      <c r="G194" s="226" t="s">
        <v>124</v>
      </c>
      <c r="H194" s="227"/>
      <c r="I194" s="228"/>
      <c r="J194" s="213">
        <f>基本登録!$B$3</f>
        <v>0</v>
      </c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36"/>
      <c r="X194" s="36"/>
      <c r="AC194" s="52"/>
      <c r="AF194" s="11"/>
    </row>
    <row r="195" spans="1:32" ht="16.5" customHeight="1">
      <c r="A195" s="217"/>
      <c r="B195" s="218"/>
      <c r="C195" s="219"/>
      <c r="D195" s="209"/>
      <c r="E195" s="224"/>
      <c r="F195" s="211"/>
      <c r="G195" s="229"/>
      <c r="H195" s="230"/>
      <c r="I195" s="231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X195" s="182" t="s">
        <v>125</v>
      </c>
      <c r="Y195" s="184" t="s">
        <v>126</v>
      </c>
      <c r="Z195" s="185"/>
      <c r="AA195" s="186"/>
      <c r="AC195" s="52"/>
      <c r="AF195" s="11"/>
    </row>
    <row r="196" spans="1:32" ht="27" customHeight="1">
      <c r="A196" s="220"/>
      <c r="B196" s="221"/>
      <c r="C196" s="222"/>
      <c r="D196" s="210"/>
      <c r="E196" s="225"/>
      <c r="F196" s="212"/>
      <c r="G196" s="190" t="s">
        <v>127</v>
      </c>
      <c r="H196" s="191"/>
      <c r="I196" s="192"/>
      <c r="J196" s="28"/>
      <c r="K196" s="29"/>
      <c r="L196" s="29"/>
      <c r="M196" s="29"/>
      <c r="N196" s="29"/>
      <c r="O196" s="29"/>
      <c r="P196" s="22"/>
      <c r="Q196" s="22"/>
      <c r="R196" s="22" t="s">
        <v>128</v>
      </c>
      <c r="S196" s="193" t="str">
        <f>AC199</f>
        <v/>
      </c>
      <c r="T196" s="194"/>
      <c r="U196" s="194"/>
      <c r="V196" s="23" t="s">
        <v>129</v>
      </c>
      <c r="X196" s="183"/>
      <c r="Y196" s="187"/>
      <c r="Z196" s="188"/>
      <c r="AA196" s="189"/>
      <c r="AC196" s="52"/>
      <c r="AF196" s="11"/>
    </row>
    <row r="197" spans="1:32" ht="4.5" customHeight="1">
      <c r="AC197" s="52"/>
      <c r="AF197" s="11"/>
    </row>
    <row r="198" spans="1:32" ht="21.75" customHeight="1">
      <c r="A198" s="24" t="s">
        <v>130</v>
      </c>
      <c r="B198" s="174" t="s">
        <v>131</v>
      </c>
      <c r="C198" s="195"/>
      <c r="D198" s="195"/>
      <c r="E198" s="195"/>
      <c r="F198" s="176"/>
      <c r="G198" s="32" t="s">
        <v>102</v>
      </c>
      <c r="H198" s="196" t="str">
        <f ca="1">IFERROR(VLOOKUP(D191,基本登録!$B$8:$I$14,5,FALSE),"")</f>
        <v>予選</v>
      </c>
      <c r="I198" s="197"/>
      <c r="J198" s="197"/>
      <c r="K198" s="197"/>
      <c r="L198" s="198"/>
      <c r="M198" s="196" t="str">
        <f ca="1">IFERROR(VLOOKUP(D191,基本登録!$B$8:$I$14,6,FALSE),"")</f>
        <v>決勝</v>
      </c>
      <c r="N198" s="197"/>
      <c r="O198" s="197"/>
      <c r="P198" s="197"/>
      <c r="Q198" s="198"/>
      <c r="R198" s="196" t="str">
        <f ca="1">IFERROR(IF(VLOOKUP(D191,基本登録!$B$8:$I$14,7,FALSE)="","",VLOOKUP(D191,基本登録!$B$8:$I$14,7,FALSE)),"")</f>
        <v>競射</v>
      </c>
      <c r="S198" s="197"/>
      <c r="T198" s="197"/>
      <c r="U198" s="197"/>
      <c r="V198" s="198"/>
      <c r="W198" s="196" t="str">
        <f ca="1">IFERROR(IF(VLOOKUP(D191,基本登録!$B$8:$I$14,8,FALSE)="","",VLOOKUP(D191,基本登録!$B$8:$I$14,8,FALSE)),"")</f>
        <v/>
      </c>
      <c r="X198" s="197"/>
      <c r="Y198" s="197"/>
      <c r="Z198" s="197"/>
      <c r="AA198" s="198"/>
      <c r="AC198" s="52"/>
      <c r="AF198" s="11"/>
    </row>
    <row r="199" spans="1:32" ht="21.75" customHeight="1">
      <c r="A199" s="25" t="str">
        <f>基本登録!$A$17</f>
        <v>１</v>
      </c>
      <c r="B199" s="179" t="str">
        <f>IF(AC199="","",VLOOKUP(AC199,都個人!$B:$G,4,FALSE))</f>
        <v/>
      </c>
      <c r="C199" s="180"/>
      <c r="D199" s="180"/>
      <c r="E199" s="180"/>
      <c r="F199" s="181"/>
      <c r="G199" s="26" t="str">
        <f>IF(AC199="","",VLOOKUP(AC199,都個人!$B:$G,5,FALSE))</f>
        <v/>
      </c>
      <c r="H199" s="31"/>
      <c r="I199" s="31"/>
      <c r="J199" s="31"/>
      <c r="K199" s="21"/>
      <c r="L199" s="34"/>
      <c r="M199" s="31"/>
      <c r="N199" s="31"/>
      <c r="O199" s="31"/>
      <c r="P199" s="21"/>
      <c r="Q199" s="34"/>
      <c r="R199" s="31"/>
      <c r="S199" s="31"/>
      <c r="T199" s="31"/>
      <c r="U199" s="21"/>
      <c r="V199" s="34"/>
      <c r="W199" s="31"/>
      <c r="X199" s="31"/>
      <c r="Y199" s="31"/>
      <c r="Z199" s="21"/>
      <c r="AA199" s="34"/>
      <c r="AC199" s="52" t="str">
        <f>都個人!$B$12</f>
        <v/>
      </c>
      <c r="AF199" s="11"/>
    </row>
    <row r="200" spans="1:32" ht="21.75" customHeight="1">
      <c r="A200" s="24" t="str">
        <f>基本登録!$A$18</f>
        <v>２</v>
      </c>
      <c r="B200" s="179" t="str">
        <f>IF(AC200="","",VLOOKUP(AC200,都個人!$B:$G,4,FALSE))</f>
        <v/>
      </c>
      <c r="C200" s="180"/>
      <c r="D200" s="180"/>
      <c r="E200" s="180"/>
      <c r="F200" s="181"/>
      <c r="G200" s="26" t="str">
        <f>IF(AC200="","",VLOOKUP(AC200,都個人!$B:$G,5,FALSE))</f>
        <v/>
      </c>
      <c r="H200" s="31"/>
      <c r="I200" s="31"/>
      <c r="J200" s="31"/>
      <c r="K200" s="21"/>
      <c r="L200" s="34"/>
      <c r="M200" s="31"/>
      <c r="N200" s="31"/>
      <c r="O200" s="31"/>
      <c r="P200" s="21"/>
      <c r="Q200" s="34"/>
      <c r="R200" s="31"/>
      <c r="S200" s="31"/>
      <c r="T200" s="31"/>
      <c r="U200" s="21"/>
      <c r="V200" s="34"/>
      <c r="W200" s="31"/>
      <c r="X200" s="31"/>
      <c r="Y200" s="31"/>
      <c r="Z200" s="21"/>
      <c r="AA200" s="34"/>
      <c r="AC200" s="52"/>
      <c r="AF200" s="11"/>
    </row>
    <row r="201" spans="1:32" ht="21.75" customHeight="1">
      <c r="A201" s="24" t="str">
        <f>基本登録!$A$19</f>
        <v>３</v>
      </c>
      <c r="B201" s="179" t="str">
        <f>IF(AC201="","",VLOOKUP(AC201,都個人!$B:$G,4,FALSE))</f>
        <v/>
      </c>
      <c r="C201" s="180"/>
      <c r="D201" s="180"/>
      <c r="E201" s="180"/>
      <c r="F201" s="181"/>
      <c r="G201" s="26" t="str">
        <f>IF(AC201="","",VLOOKUP(AC201,都個人!$B:$G,5,FALSE))</f>
        <v/>
      </c>
      <c r="H201" s="31"/>
      <c r="I201" s="31"/>
      <c r="J201" s="31"/>
      <c r="K201" s="21"/>
      <c r="L201" s="34"/>
      <c r="M201" s="31"/>
      <c r="N201" s="31"/>
      <c r="O201" s="31"/>
      <c r="P201" s="21"/>
      <c r="Q201" s="34"/>
      <c r="R201" s="31"/>
      <c r="S201" s="31"/>
      <c r="T201" s="31"/>
      <c r="U201" s="21"/>
      <c r="V201" s="34"/>
      <c r="W201" s="31"/>
      <c r="X201" s="31"/>
      <c r="Y201" s="31"/>
      <c r="Z201" s="21"/>
      <c r="AA201" s="34"/>
      <c r="AC201" s="52"/>
      <c r="AF201" s="11"/>
    </row>
    <row r="202" spans="1:32" ht="21.75" customHeight="1">
      <c r="A202" s="24" t="str">
        <f>基本登録!$A$20</f>
        <v>４</v>
      </c>
      <c r="B202" s="179" t="str">
        <f>IF(AC202="","",VLOOKUP(AC202,都個人!$B:$G,4,FALSE))</f>
        <v/>
      </c>
      <c r="C202" s="180"/>
      <c r="D202" s="180"/>
      <c r="E202" s="180"/>
      <c r="F202" s="181"/>
      <c r="G202" s="26" t="str">
        <f>IF(AC202="","",VLOOKUP(AC202,都個人!$B:$G,5,FALSE))</f>
        <v/>
      </c>
      <c r="H202" s="31"/>
      <c r="I202" s="31"/>
      <c r="J202" s="31"/>
      <c r="K202" s="21"/>
      <c r="L202" s="34"/>
      <c r="M202" s="31"/>
      <c r="N202" s="31"/>
      <c r="O202" s="31"/>
      <c r="P202" s="21"/>
      <c r="Q202" s="34"/>
      <c r="R202" s="31"/>
      <c r="S202" s="31"/>
      <c r="T202" s="31"/>
      <c r="U202" s="21"/>
      <c r="V202" s="34"/>
      <c r="W202" s="31"/>
      <c r="X202" s="31"/>
      <c r="Y202" s="31"/>
      <c r="Z202" s="21"/>
      <c r="AA202" s="34"/>
      <c r="AC202" s="52"/>
      <c r="AF202" s="11"/>
    </row>
    <row r="203" spans="1:32" ht="21.75" customHeight="1">
      <c r="A203" s="24" t="str">
        <f>基本登録!$A$21</f>
        <v>５</v>
      </c>
      <c r="B203" s="179" t="str">
        <f>IF(AC203="","",VLOOKUP(AC203,都個人!$B:$G,4,FALSE))</f>
        <v/>
      </c>
      <c r="C203" s="180"/>
      <c r="D203" s="180"/>
      <c r="E203" s="180"/>
      <c r="F203" s="181"/>
      <c r="G203" s="26" t="str">
        <f>IF(AC203="","",VLOOKUP(AC203,都個人!$B:$G,5,FALSE))</f>
        <v/>
      </c>
      <c r="H203" s="31"/>
      <c r="I203" s="31"/>
      <c r="J203" s="31"/>
      <c r="K203" s="21"/>
      <c r="L203" s="34"/>
      <c r="M203" s="31"/>
      <c r="N203" s="31"/>
      <c r="O203" s="31"/>
      <c r="P203" s="21"/>
      <c r="Q203" s="34"/>
      <c r="R203" s="31"/>
      <c r="S203" s="31"/>
      <c r="T203" s="31"/>
      <c r="U203" s="21"/>
      <c r="V203" s="34"/>
      <c r="W203" s="31"/>
      <c r="X203" s="31"/>
      <c r="Y203" s="31"/>
      <c r="Z203" s="21"/>
      <c r="AA203" s="34"/>
      <c r="AC203" s="52"/>
      <c r="AF203" s="11"/>
    </row>
    <row r="204" spans="1:32" ht="21.75" customHeight="1">
      <c r="A204" s="24" t="str">
        <f>基本登録!$A$22</f>
        <v>補</v>
      </c>
      <c r="B204" s="179" t="str">
        <f>IF(AC204="","",VLOOKUP(AC204,都個人!$B:$G,4,FALSE))</f>
        <v/>
      </c>
      <c r="C204" s="180"/>
      <c r="D204" s="180"/>
      <c r="E204" s="180"/>
      <c r="F204" s="181"/>
      <c r="G204" s="26" t="str">
        <f>IF(AC204="","",VLOOKUP(AC204,都個人!$B:$G,5,FALSE))</f>
        <v/>
      </c>
      <c r="H204" s="24"/>
      <c r="I204" s="24"/>
      <c r="J204" s="24"/>
      <c r="K204" s="33"/>
      <c r="L204" s="34"/>
      <c r="M204" s="24"/>
      <c r="N204" s="24"/>
      <c r="O204" s="24"/>
      <c r="P204" s="33"/>
      <c r="Q204" s="34"/>
      <c r="R204" s="24"/>
      <c r="S204" s="24"/>
      <c r="T204" s="24"/>
      <c r="U204" s="33"/>
      <c r="V204" s="34"/>
      <c r="W204" s="24"/>
      <c r="X204" s="24"/>
      <c r="Y204" s="24"/>
      <c r="Z204" s="33"/>
      <c r="AA204" s="34"/>
      <c r="AC204" s="52"/>
      <c r="AF204" s="11"/>
    </row>
    <row r="205" spans="1:32" ht="19.5" customHeight="1">
      <c r="A205" s="169"/>
      <c r="B205" s="170"/>
      <c r="C205" s="170"/>
      <c r="D205" s="170"/>
      <c r="E205" s="170"/>
      <c r="F205" s="170"/>
      <c r="G205" s="171"/>
      <c r="H205" s="172" t="s">
        <v>132</v>
      </c>
      <c r="I205" s="173"/>
      <c r="J205" s="173"/>
      <c r="K205" s="173"/>
      <c r="L205" s="34"/>
      <c r="M205" s="172" t="s">
        <v>132</v>
      </c>
      <c r="N205" s="173"/>
      <c r="O205" s="173"/>
      <c r="P205" s="173"/>
      <c r="Q205" s="34"/>
      <c r="R205" s="172" t="s">
        <v>132</v>
      </c>
      <c r="S205" s="173"/>
      <c r="T205" s="173"/>
      <c r="U205" s="173"/>
      <c r="V205" s="34"/>
      <c r="W205" s="172" t="s">
        <v>132</v>
      </c>
      <c r="X205" s="173"/>
      <c r="Y205" s="173"/>
      <c r="Z205" s="173"/>
      <c r="AA205" s="34"/>
      <c r="AC205" s="52"/>
      <c r="AF205" s="11"/>
    </row>
    <row r="206" spans="1:32" ht="24.75" customHeight="1">
      <c r="A206" s="174"/>
      <c r="B206" s="175"/>
      <c r="C206" s="175"/>
      <c r="D206" s="175"/>
      <c r="E206" s="175"/>
      <c r="F206" s="175"/>
      <c r="G206" s="176"/>
      <c r="H206" s="169"/>
      <c r="I206" s="177"/>
      <c r="J206" s="177"/>
      <c r="K206" s="177"/>
      <c r="L206" s="178"/>
      <c r="M206" s="169"/>
      <c r="N206" s="177"/>
      <c r="O206" s="177"/>
      <c r="P206" s="177"/>
      <c r="Q206" s="178"/>
      <c r="R206" s="169"/>
      <c r="S206" s="177"/>
      <c r="T206" s="177"/>
      <c r="U206" s="177"/>
      <c r="V206" s="178"/>
      <c r="W206" s="169"/>
      <c r="X206" s="177"/>
      <c r="Y206" s="177"/>
      <c r="Z206" s="177"/>
      <c r="AA206" s="178"/>
      <c r="AC206" s="52"/>
      <c r="AF206" s="11"/>
    </row>
    <row r="207" spans="1:32" ht="4.5" customHeight="1">
      <c r="A207" s="165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AC207" s="52"/>
      <c r="AF207" s="11"/>
    </row>
    <row r="208" spans="1:32">
      <c r="A208" s="167" t="s">
        <v>136</v>
      </c>
      <c r="B208" s="167"/>
      <c r="C208" s="47" t="str">
        <f>基本登録!$A$23</f>
        <v>①（　）内の大会の個人の部は一人１枚使用すること（関東予選・総合体育大会・個人選手権大会）</v>
      </c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4"/>
      <c r="R208" s="45"/>
      <c r="S208" s="44"/>
      <c r="T208" s="44"/>
      <c r="U208" s="40"/>
      <c r="V208" s="40"/>
      <c r="W208" s="40"/>
      <c r="X208" s="40"/>
      <c r="Y208" s="40"/>
      <c r="Z208" s="40"/>
      <c r="AA208" s="40"/>
    </row>
    <row r="209" spans="1:32">
      <c r="A209" s="43"/>
      <c r="B209" s="43"/>
      <c r="C209" s="47" t="str">
        <f>基本登録!$A$24</f>
        <v>②顧問の捺印のないものは無効</v>
      </c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6"/>
      <c r="R209" s="44"/>
      <c r="S209" s="44"/>
      <c r="T209" s="44"/>
      <c r="U209" s="168" t="s">
        <v>139</v>
      </c>
      <c r="V209" s="168"/>
      <c r="W209" s="168"/>
      <c r="X209" s="168"/>
      <c r="Y209" s="168"/>
      <c r="Z209" s="168"/>
      <c r="AA209" s="168"/>
    </row>
    <row r="210" spans="1:32" s="37" customFormat="1">
      <c r="A210" s="41"/>
      <c r="B210" s="41"/>
      <c r="C210" s="42" t="str">
        <f>基本登録!$A$25</f>
        <v>③A4用紙に印刷すること（A4用紙1枚につき立順票は二部出力。切り取って使用すること）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168"/>
      <c r="V210" s="168"/>
      <c r="W210" s="168"/>
      <c r="X210" s="168"/>
      <c r="Y210" s="168"/>
      <c r="Z210" s="168"/>
      <c r="AA210" s="168"/>
      <c r="AC210" s="53"/>
    </row>
    <row r="211" spans="1:32" ht="34.5" customHeight="1">
      <c r="AC211" s="52"/>
      <c r="AF211" s="11"/>
    </row>
    <row r="212" spans="1:32" ht="24.75" customHeight="1">
      <c r="A212" s="199" t="s">
        <v>119</v>
      </c>
      <c r="B212" s="199"/>
      <c r="C212" s="199"/>
      <c r="D212" s="201" t="str">
        <f ca="1">基本登録!$B$11</f>
        <v>令和8年度　東京都個人選手権大会　立順票</v>
      </c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190" t="s">
        <v>120</v>
      </c>
      <c r="Y212" s="191"/>
      <c r="Z212" s="191"/>
      <c r="AA212" s="192"/>
      <c r="AC212" s="52"/>
      <c r="AF212" s="11"/>
    </row>
    <row r="213" spans="1:32" ht="26.25" customHeight="1">
      <c r="A213" s="200"/>
      <c r="B213" s="200"/>
      <c r="C213" s="200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2" t="str">
        <f>IF(VLOOKUP(AC220,都個人!$B:$G,2,FALSE)="","",VLOOKUP(AC220,都個人!$B:$G,2,FALSE))</f>
        <v/>
      </c>
      <c r="Y213" s="203"/>
      <c r="Z213" s="203"/>
      <c r="AA213" s="204"/>
      <c r="AC213" s="52"/>
      <c r="AF213" s="11"/>
    </row>
    <row r="214" spans="1:32" ht="27" customHeight="1">
      <c r="A214" s="169" t="s">
        <v>121</v>
      </c>
      <c r="B214" s="177"/>
      <c r="C214" s="178"/>
      <c r="D214" s="208"/>
      <c r="E214" s="30" t="s">
        <v>122</v>
      </c>
      <c r="F214" s="208"/>
      <c r="G214" s="190" t="s">
        <v>123</v>
      </c>
      <c r="H214" s="191"/>
      <c r="I214" s="192"/>
      <c r="J214" s="213" t="str">
        <f>基本登録!$B$2</f>
        <v>基本登録シートの学校番号に入力して下さい</v>
      </c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X214" s="205"/>
      <c r="Y214" s="206"/>
      <c r="Z214" s="206"/>
      <c r="AA214" s="207"/>
      <c r="AC214" s="52"/>
      <c r="AF214" s="11"/>
    </row>
    <row r="215" spans="1:32" ht="9.75" customHeight="1">
      <c r="A215" s="214">
        <f>基本登録!$B$1</f>
        <v>0</v>
      </c>
      <c r="B215" s="215"/>
      <c r="C215" s="216"/>
      <c r="D215" s="209"/>
      <c r="E215" s="223" t="s">
        <v>108</v>
      </c>
      <c r="F215" s="211"/>
      <c r="G215" s="226" t="s">
        <v>124</v>
      </c>
      <c r="H215" s="227"/>
      <c r="I215" s="228"/>
      <c r="J215" s="213">
        <f>基本登録!$B$3</f>
        <v>0</v>
      </c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36"/>
      <c r="X215" s="36"/>
      <c r="AC215" s="52"/>
      <c r="AF215" s="11"/>
    </row>
    <row r="216" spans="1:32" ht="16.5" customHeight="1">
      <c r="A216" s="217"/>
      <c r="B216" s="218"/>
      <c r="C216" s="219"/>
      <c r="D216" s="209"/>
      <c r="E216" s="224"/>
      <c r="F216" s="211"/>
      <c r="G216" s="229"/>
      <c r="H216" s="230"/>
      <c r="I216" s="231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X216" s="182" t="s">
        <v>125</v>
      </c>
      <c r="Y216" s="184" t="s">
        <v>126</v>
      </c>
      <c r="Z216" s="185"/>
      <c r="AA216" s="186"/>
      <c r="AC216" s="52"/>
      <c r="AF216" s="11"/>
    </row>
    <row r="217" spans="1:32" ht="27" customHeight="1">
      <c r="A217" s="220"/>
      <c r="B217" s="221"/>
      <c r="C217" s="222"/>
      <c r="D217" s="210"/>
      <c r="E217" s="225"/>
      <c r="F217" s="212"/>
      <c r="G217" s="190" t="s">
        <v>127</v>
      </c>
      <c r="H217" s="191"/>
      <c r="I217" s="192"/>
      <c r="J217" s="28"/>
      <c r="K217" s="29"/>
      <c r="L217" s="29"/>
      <c r="M217" s="29"/>
      <c r="N217" s="29"/>
      <c r="O217" s="29"/>
      <c r="P217" s="22"/>
      <c r="Q217" s="22"/>
      <c r="R217" s="22" t="s">
        <v>128</v>
      </c>
      <c r="S217" s="193" t="str">
        <f>AC220</f>
        <v/>
      </c>
      <c r="T217" s="194"/>
      <c r="U217" s="194"/>
      <c r="V217" s="23" t="s">
        <v>129</v>
      </c>
      <c r="X217" s="183"/>
      <c r="Y217" s="187"/>
      <c r="Z217" s="188"/>
      <c r="AA217" s="189"/>
      <c r="AC217" s="52"/>
      <c r="AF217" s="11"/>
    </row>
    <row r="218" spans="1:32" ht="4.5" customHeight="1">
      <c r="AC218" s="52"/>
      <c r="AF218" s="11"/>
    </row>
    <row r="219" spans="1:32" ht="21.75" customHeight="1">
      <c r="A219" s="24" t="s">
        <v>130</v>
      </c>
      <c r="B219" s="174" t="s">
        <v>131</v>
      </c>
      <c r="C219" s="195"/>
      <c r="D219" s="195"/>
      <c r="E219" s="195"/>
      <c r="F219" s="176"/>
      <c r="G219" s="32" t="s">
        <v>102</v>
      </c>
      <c r="H219" s="196" t="str">
        <f ca="1">IFERROR(VLOOKUP(D212,基本登録!$B$8:$I$14,5,FALSE),"")</f>
        <v>予選</v>
      </c>
      <c r="I219" s="197"/>
      <c r="J219" s="197"/>
      <c r="K219" s="197"/>
      <c r="L219" s="198"/>
      <c r="M219" s="196" t="str">
        <f ca="1">IFERROR(VLOOKUP(D212,基本登録!$B$8:$I$14,6,FALSE),"")</f>
        <v>決勝</v>
      </c>
      <c r="N219" s="197"/>
      <c r="O219" s="197"/>
      <c r="P219" s="197"/>
      <c r="Q219" s="198"/>
      <c r="R219" s="196" t="str">
        <f ca="1">IFERROR(IF(VLOOKUP(D212,基本登録!$B$8:$I$14,7,FALSE)="","",VLOOKUP(D212,基本登録!$B$8:$I$14,7,FALSE)),"")</f>
        <v>競射</v>
      </c>
      <c r="S219" s="197"/>
      <c r="T219" s="197"/>
      <c r="U219" s="197"/>
      <c r="V219" s="198"/>
      <c r="W219" s="196" t="str">
        <f ca="1">IFERROR(IF(VLOOKUP(D212,基本登録!$B$8:$I$14,8,FALSE)="","",VLOOKUP(D212,基本登録!$B$8:$I$14,8,FALSE)),"")</f>
        <v/>
      </c>
      <c r="X219" s="197"/>
      <c r="Y219" s="197"/>
      <c r="Z219" s="197"/>
      <c r="AA219" s="198"/>
      <c r="AC219" s="52"/>
      <c r="AF219" s="11"/>
    </row>
    <row r="220" spans="1:32" ht="21.75" customHeight="1">
      <c r="A220" s="25" t="str">
        <f>基本登録!$A$17</f>
        <v>１</v>
      </c>
      <c r="B220" s="179" t="str">
        <f>IF(AC220="","",VLOOKUP(AC220,都個人!$B:$G,4,FALSE))</f>
        <v/>
      </c>
      <c r="C220" s="180"/>
      <c r="D220" s="180"/>
      <c r="E220" s="180"/>
      <c r="F220" s="181"/>
      <c r="G220" s="26" t="str">
        <f>IF(AC220="","",VLOOKUP(AC220,都個人!$B:$G,5,FALSE))</f>
        <v/>
      </c>
      <c r="H220" s="31"/>
      <c r="I220" s="31"/>
      <c r="J220" s="31"/>
      <c r="K220" s="21"/>
      <c r="L220" s="34"/>
      <c r="M220" s="31"/>
      <c r="N220" s="31"/>
      <c r="O220" s="31"/>
      <c r="P220" s="21"/>
      <c r="Q220" s="34"/>
      <c r="R220" s="31"/>
      <c r="S220" s="31"/>
      <c r="T220" s="31"/>
      <c r="U220" s="21"/>
      <c r="V220" s="34"/>
      <c r="W220" s="31"/>
      <c r="X220" s="31"/>
      <c r="Y220" s="31"/>
      <c r="Z220" s="21"/>
      <c r="AA220" s="34"/>
      <c r="AC220" s="52" t="str">
        <f>都個人!$B$13</f>
        <v/>
      </c>
      <c r="AF220" s="11"/>
    </row>
    <row r="221" spans="1:32" ht="21.75" customHeight="1">
      <c r="A221" s="24" t="str">
        <f>基本登録!$A$18</f>
        <v>２</v>
      </c>
      <c r="B221" s="179" t="str">
        <f>IF(AC221="","",VLOOKUP(AC221,都個人!$B:$G,4,FALSE))</f>
        <v/>
      </c>
      <c r="C221" s="180"/>
      <c r="D221" s="180"/>
      <c r="E221" s="180"/>
      <c r="F221" s="181"/>
      <c r="G221" s="26" t="str">
        <f>IF(AC221="","",VLOOKUP(AC221,都個人!$B:$G,5,FALSE))</f>
        <v/>
      </c>
      <c r="H221" s="31"/>
      <c r="I221" s="31"/>
      <c r="J221" s="31"/>
      <c r="K221" s="21"/>
      <c r="L221" s="34"/>
      <c r="M221" s="31"/>
      <c r="N221" s="31"/>
      <c r="O221" s="31"/>
      <c r="P221" s="21"/>
      <c r="Q221" s="34"/>
      <c r="R221" s="31"/>
      <c r="S221" s="31"/>
      <c r="T221" s="31"/>
      <c r="U221" s="21"/>
      <c r="V221" s="34"/>
      <c r="W221" s="31"/>
      <c r="X221" s="31"/>
      <c r="Y221" s="31"/>
      <c r="Z221" s="21"/>
      <c r="AA221" s="34"/>
      <c r="AC221" s="52"/>
      <c r="AF221" s="11"/>
    </row>
    <row r="222" spans="1:32" ht="21.75" customHeight="1">
      <c r="A222" s="24" t="str">
        <f>基本登録!$A$19</f>
        <v>３</v>
      </c>
      <c r="B222" s="179" t="str">
        <f>IF(AC222="","",VLOOKUP(AC222,都個人!$B:$G,4,FALSE))</f>
        <v/>
      </c>
      <c r="C222" s="180"/>
      <c r="D222" s="180"/>
      <c r="E222" s="180"/>
      <c r="F222" s="181"/>
      <c r="G222" s="26" t="str">
        <f>IF(AC222="","",VLOOKUP(AC222,都個人!$B:$G,5,FALSE))</f>
        <v/>
      </c>
      <c r="H222" s="31"/>
      <c r="I222" s="31"/>
      <c r="J222" s="31"/>
      <c r="K222" s="21"/>
      <c r="L222" s="34"/>
      <c r="M222" s="31"/>
      <c r="N222" s="31"/>
      <c r="O222" s="31"/>
      <c r="P222" s="21"/>
      <c r="Q222" s="34"/>
      <c r="R222" s="31"/>
      <c r="S222" s="31"/>
      <c r="T222" s="31"/>
      <c r="U222" s="21"/>
      <c r="V222" s="34"/>
      <c r="W222" s="31"/>
      <c r="X222" s="31"/>
      <c r="Y222" s="31"/>
      <c r="Z222" s="21"/>
      <c r="AA222" s="34"/>
      <c r="AC222" s="52"/>
      <c r="AF222" s="11"/>
    </row>
    <row r="223" spans="1:32" ht="21.75" customHeight="1">
      <c r="A223" s="24" t="str">
        <f>基本登録!$A$20</f>
        <v>４</v>
      </c>
      <c r="B223" s="179" t="str">
        <f>IF(AC223="","",VLOOKUP(AC223,都個人!$B:$G,4,FALSE))</f>
        <v/>
      </c>
      <c r="C223" s="180"/>
      <c r="D223" s="180"/>
      <c r="E223" s="180"/>
      <c r="F223" s="181"/>
      <c r="G223" s="26" t="str">
        <f>IF(AC223="","",VLOOKUP(AC223,都個人!$B:$G,5,FALSE))</f>
        <v/>
      </c>
      <c r="H223" s="31"/>
      <c r="I223" s="31"/>
      <c r="J223" s="31"/>
      <c r="K223" s="21"/>
      <c r="L223" s="34"/>
      <c r="M223" s="31"/>
      <c r="N223" s="31"/>
      <c r="O223" s="31"/>
      <c r="P223" s="21"/>
      <c r="Q223" s="34"/>
      <c r="R223" s="31"/>
      <c r="S223" s="31"/>
      <c r="T223" s="31"/>
      <c r="U223" s="21"/>
      <c r="V223" s="34"/>
      <c r="W223" s="31"/>
      <c r="X223" s="31"/>
      <c r="Y223" s="31"/>
      <c r="Z223" s="21"/>
      <c r="AA223" s="34"/>
      <c r="AC223" s="52"/>
      <c r="AF223" s="11"/>
    </row>
    <row r="224" spans="1:32" ht="21.75" customHeight="1">
      <c r="A224" s="24" t="str">
        <f>基本登録!$A$21</f>
        <v>５</v>
      </c>
      <c r="B224" s="179" t="str">
        <f>IF(AC224="","",VLOOKUP(AC224,都個人!$B:$G,4,FALSE))</f>
        <v/>
      </c>
      <c r="C224" s="180"/>
      <c r="D224" s="180"/>
      <c r="E224" s="180"/>
      <c r="F224" s="181"/>
      <c r="G224" s="26" t="str">
        <f>IF(AC224="","",VLOOKUP(AC224,都個人!$B:$G,5,FALSE))</f>
        <v/>
      </c>
      <c r="H224" s="31"/>
      <c r="I224" s="31"/>
      <c r="J224" s="31"/>
      <c r="K224" s="21"/>
      <c r="L224" s="34"/>
      <c r="M224" s="31"/>
      <c r="N224" s="31"/>
      <c r="O224" s="31"/>
      <c r="P224" s="21"/>
      <c r="Q224" s="34"/>
      <c r="R224" s="31"/>
      <c r="S224" s="31"/>
      <c r="T224" s="31"/>
      <c r="U224" s="21"/>
      <c r="V224" s="34"/>
      <c r="W224" s="31"/>
      <c r="X224" s="31"/>
      <c r="Y224" s="31"/>
      <c r="Z224" s="21"/>
      <c r="AA224" s="34"/>
      <c r="AC224" s="52"/>
      <c r="AF224" s="11"/>
    </row>
    <row r="225" spans="1:32" ht="21.75" customHeight="1">
      <c r="A225" s="24" t="str">
        <f>基本登録!$A$22</f>
        <v>補</v>
      </c>
      <c r="B225" s="179" t="str">
        <f>IF(AC225="","",VLOOKUP(AC225,都個人!$B:$G,4,FALSE))</f>
        <v/>
      </c>
      <c r="C225" s="180"/>
      <c r="D225" s="180"/>
      <c r="E225" s="180"/>
      <c r="F225" s="181"/>
      <c r="G225" s="26" t="str">
        <f>IF(AC225="","",VLOOKUP(AC225,都個人!$B:$G,5,FALSE))</f>
        <v/>
      </c>
      <c r="H225" s="24"/>
      <c r="I225" s="24"/>
      <c r="J225" s="24"/>
      <c r="K225" s="33"/>
      <c r="L225" s="34"/>
      <c r="M225" s="24"/>
      <c r="N225" s="24"/>
      <c r="O225" s="24"/>
      <c r="P225" s="33"/>
      <c r="Q225" s="34"/>
      <c r="R225" s="24"/>
      <c r="S225" s="24"/>
      <c r="T225" s="24"/>
      <c r="U225" s="33"/>
      <c r="V225" s="34"/>
      <c r="W225" s="24"/>
      <c r="X225" s="24"/>
      <c r="Y225" s="24"/>
      <c r="Z225" s="33"/>
      <c r="AA225" s="34"/>
      <c r="AC225" s="52"/>
      <c r="AF225" s="11"/>
    </row>
    <row r="226" spans="1:32" ht="19.5" customHeight="1">
      <c r="A226" s="169"/>
      <c r="B226" s="170"/>
      <c r="C226" s="170"/>
      <c r="D226" s="170"/>
      <c r="E226" s="170"/>
      <c r="F226" s="170"/>
      <c r="G226" s="171"/>
      <c r="H226" s="172" t="s">
        <v>132</v>
      </c>
      <c r="I226" s="173"/>
      <c r="J226" s="173"/>
      <c r="K226" s="173"/>
      <c r="L226" s="34"/>
      <c r="M226" s="172" t="s">
        <v>132</v>
      </c>
      <c r="N226" s="173"/>
      <c r="O226" s="173"/>
      <c r="P226" s="173"/>
      <c r="Q226" s="34"/>
      <c r="R226" s="172" t="s">
        <v>132</v>
      </c>
      <c r="S226" s="173"/>
      <c r="T226" s="173"/>
      <c r="U226" s="173"/>
      <c r="V226" s="34"/>
      <c r="W226" s="172" t="s">
        <v>132</v>
      </c>
      <c r="X226" s="173"/>
      <c r="Y226" s="173"/>
      <c r="Z226" s="173"/>
      <c r="AA226" s="34"/>
      <c r="AC226" s="52"/>
      <c r="AF226" s="11"/>
    </row>
    <row r="227" spans="1:32" ht="24.75" customHeight="1">
      <c r="A227" s="174"/>
      <c r="B227" s="175"/>
      <c r="C227" s="175"/>
      <c r="D227" s="175"/>
      <c r="E227" s="175"/>
      <c r="F227" s="175"/>
      <c r="G227" s="176"/>
      <c r="H227" s="169"/>
      <c r="I227" s="177"/>
      <c r="J227" s="177"/>
      <c r="K227" s="177"/>
      <c r="L227" s="178"/>
      <c r="M227" s="169"/>
      <c r="N227" s="177"/>
      <c r="O227" s="177"/>
      <c r="P227" s="177"/>
      <c r="Q227" s="178"/>
      <c r="R227" s="169"/>
      <c r="S227" s="177"/>
      <c r="T227" s="177"/>
      <c r="U227" s="177"/>
      <c r="V227" s="178"/>
      <c r="W227" s="169"/>
      <c r="X227" s="177"/>
      <c r="Y227" s="177"/>
      <c r="Z227" s="177"/>
      <c r="AA227" s="178"/>
      <c r="AC227" s="52"/>
      <c r="AF227" s="11"/>
    </row>
    <row r="228" spans="1:32" ht="4.5" customHeight="1">
      <c r="A228" s="165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AC228" s="52"/>
      <c r="AF228" s="11"/>
    </row>
    <row r="229" spans="1:32">
      <c r="A229" s="167" t="s">
        <v>136</v>
      </c>
      <c r="B229" s="167"/>
      <c r="C229" s="47" t="str">
        <f>基本登録!$A$23</f>
        <v>①（　）内の大会の個人の部は一人１枚使用すること（関東予選・総合体育大会・個人選手権大会）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4"/>
      <c r="R229" s="45"/>
      <c r="S229" s="44"/>
      <c r="T229" s="44"/>
      <c r="U229" s="40"/>
      <c r="V229" s="40"/>
      <c r="W229" s="40"/>
      <c r="X229" s="40"/>
      <c r="Y229" s="40"/>
      <c r="Z229" s="40"/>
      <c r="AA229" s="40"/>
    </row>
    <row r="230" spans="1:32">
      <c r="A230" s="43"/>
      <c r="B230" s="43"/>
      <c r="C230" s="47" t="str">
        <f>基本登録!$A$24</f>
        <v>②顧問の捺印のないものは無効</v>
      </c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6"/>
      <c r="R230" s="44"/>
      <c r="S230" s="44"/>
      <c r="T230" s="44"/>
      <c r="U230" s="168" t="s">
        <v>139</v>
      </c>
      <c r="V230" s="168"/>
      <c r="W230" s="168"/>
      <c r="X230" s="168"/>
      <c r="Y230" s="168"/>
      <c r="Z230" s="168"/>
      <c r="AA230" s="168"/>
    </row>
    <row r="231" spans="1:32" s="37" customFormat="1">
      <c r="A231" s="41"/>
      <c r="B231" s="41"/>
      <c r="C231" s="42" t="str">
        <f>基本登録!$A$25</f>
        <v>③A4用紙に印刷すること（A4用紙1枚につき立順票は二部出力。切り取って使用すること）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168"/>
      <c r="V231" s="168"/>
      <c r="W231" s="168"/>
      <c r="X231" s="168"/>
      <c r="Y231" s="168"/>
      <c r="Z231" s="168"/>
      <c r="AA231" s="168"/>
      <c r="AC231" s="53"/>
    </row>
    <row r="232" spans="1:32" ht="34.5" customHeight="1">
      <c r="AC232" s="52"/>
      <c r="AF232" s="11"/>
    </row>
    <row r="233" spans="1:32" ht="24.75" customHeight="1">
      <c r="A233" s="199" t="s">
        <v>119</v>
      </c>
      <c r="B233" s="199"/>
      <c r="C233" s="199"/>
      <c r="D233" s="201" t="str">
        <f ca="1">基本登録!$B$11</f>
        <v>令和8年度　東京都個人選手権大会　立順票</v>
      </c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190" t="s">
        <v>120</v>
      </c>
      <c r="Y233" s="191"/>
      <c r="Z233" s="191"/>
      <c r="AA233" s="192"/>
      <c r="AC233" s="52"/>
      <c r="AF233" s="11"/>
    </row>
    <row r="234" spans="1:32" ht="26.25" customHeight="1">
      <c r="A234" s="200"/>
      <c r="B234" s="200"/>
      <c r="C234" s="200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2" t="str">
        <f>IF(VLOOKUP(AC241,都個人!$B:$G,2,FALSE)="","",VLOOKUP(AC241,都個人!$B:$G,2,FALSE))</f>
        <v/>
      </c>
      <c r="Y234" s="203"/>
      <c r="Z234" s="203"/>
      <c r="AA234" s="204"/>
      <c r="AC234" s="52"/>
      <c r="AF234" s="11"/>
    </row>
    <row r="235" spans="1:32" ht="27" customHeight="1">
      <c r="A235" s="169" t="s">
        <v>121</v>
      </c>
      <c r="B235" s="177"/>
      <c r="C235" s="178"/>
      <c r="D235" s="208"/>
      <c r="E235" s="30" t="s">
        <v>122</v>
      </c>
      <c r="F235" s="208"/>
      <c r="G235" s="190" t="s">
        <v>123</v>
      </c>
      <c r="H235" s="191"/>
      <c r="I235" s="192"/>
      <c r="J235" s="213" t="str">
        <f>基本登録!$B$2</f>
        <v>基本登録シートの学校番号に入力して下さい</v>
      </c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X235" s="205"/>
      <c r="Y235" s="206"/>
      <c r="Z235" s="206"/>
      <c r="AA235" s="207"/>
      <c r="AC235" s="52"/>
      <c r="AF235" s="11"/>
    </row>
    <row r="236" spans="1:32" ht="9.75" customHeight="1">
      <c r="A236" s="214">
        <f>基本登録!$B$1</f>
        <v>0</v>
      </c>
      <c r="B236" s="215"/>
      <c r="C236" s="216"/>
      <c r="D236" s="209"/>
      <c r="E236" s="223" t="s">
        <v>108</v>
      </c>
      <c r="F236" s="211"/>
      <c r="G236" s="226" t="s">
        <v>124</v>
      </c>
      <c r="H236" s="227"/>
      <c r="I236" s="228"/>
      <c r="J236" s="213">
        <f>基本登録!$B$3</f>
        <v>0</v>
      </c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36"/>
      <c r="X236" s="36"/>
      <c r="AC236" s="52"/>
      <c r="AF236" s="11"/>
    </row>
    <row r="237" spans="1:32" ht="16.5" customHeight="1">
      <c r="A237" s="217"/>
      <c r="B237" s="218"/>
      <c r="C237" s="219"/>
      <c r="D237" s="209"/>
      <c r="E237" s="224"/>
      <c r="F237" s="211"/>
      <c r="G237" s="229"/>
      <c r="H237" s="230"/>
      <c r="I237" s="231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X237" s="182" t="s">
        <v>125</v>
      </c>
      <c r="Y237" s="184" t="s">
        <v>126</v>
      </c>
      <c r="Z237" s="185"/>
      <c r="AA237" s="186"/>
      <c r="AC237" s="52"/>
      <c r="AF237" s="11"/>
    </row>
    <row r="238" spans="1:32" ht="27" customHeight="1">
      <c r="A238" s="220"/>
      <c r="B238" s="221"/>
      <c r="C238" s="222"/>
      <c r="D238" s="210"/>
      <c r="E238" s="225"/>
      <c r="F238" s="212"/>
      <c r="G238" s="190" t="s">
        <v>127</v>
      </c>
      <c r="H238" s="191"/>
      <c r="I238" s="192"/>
      <c r="J238" s="28"/>
      <c r="K238" s="29"/>
      <c r="L238" s="29"/>
      <c r="M238" s="29"/>
      <c r="N238" s="29"/>
      <c r="O238" s="29"/>
      <c r="P238" s="22"/>
      <c r="Q238" s="22"/>
      <c r="R238" s="22" t="s">
        <v>128</v>
      </c>
      <c r="S238" s="193" t="str">
        <f>AC241</f>
        <v/>
      </c>
      <c r="T238" s="194"/>
      <c r="U238" s="194"/>
      <c r="V238" s="23" t="s">
        <v>129</v>
      </c>
      <c r="X238" s="183"/>
      <c r="Y238" s="187"/>
      <c r="Z238" s="188"/>
      <c r="AA238" s="189"/>
      <c r="AC238" s="52"/>
      <c r="AF238" s="11"/>
    </row>
    <row r="239" spans="1:32" ht="4.5" customHeight="1">
      <c r="AC239" s="52"/>
      <c r="AF239" s="11"/>
    </row>
    <row r="240" spans="1:32" ht="21.75" customHeight="1">
      <c r="A240" s="24" t="s">
        <v>130</v>
      </c>
      <c r="B240" s="174" t="s">
        <v>131</v>
      </c>
      <c r="C240" s="195"/>
      <c r="D240" s="195"/>
      <c r="E240" s="195"/>
      <c r="F240" s="176"/>
      <c r="G240" s="32" t="s">
        <v>102</v>
      </c>
      <c r="H240" s="196" t="str">
        <f ca="1">IFERROR(VLOOKUP(D233,基本登録!$B$8:$I$14,5,FALSE),"")</f>
        <v>予選</v>
      </c>
      <c r="I240" s="197"/>
      <c r="J240" s="197"/>
      <c r="K240" s="197"/>
      <c r="L240" s="198"/>
      <c r="M240" s="196" t="str">
        <f ca="1">IFERROR(VLOOKUP(D233,基本登録!$B$8:$I$14,6,FALSE),"")</f>
        <v>決勝</v>
      </c>
      <c r="N240" s="197"/>
      <c r="O240" s="197"/>
      <c r="P240" s="197"/>
      <c r="Q240" s="198"/>
      <c r="R240" s="196" t="str">
        <f ca="1">IFERROR(IF(VLOOKUP(D233,基本登録!$B$8:$I$14,7,FALSE)="","",VLOOKUP(D233,基本登録!$B$8:$I$14,7,FALSE)),"")</f>
        <v>競射</v>
      </c>
      <c r="S240" s="197"/>
      <c r="T240" s="197"/>
      <c r="U240" s="197"/>
      <c r="V240" s="198"/>
      <c r="W240" s="196" t="str">
        <f ca="1">IFERROR(IF(VLOOKUP(D233,基本登録!$B$8:$I$14,8,FALSE)="","",VLOOKUP(D233,基本登録!$B$8:$I$14,8,FALSE)),"")</f>
        <v/>
      </c>
      <c r="X240" s="197"/>
      <c r="Y240" s="197"/>
      <c r="Z240" s="197"/>
      <c r="AA240" s="198"/>
      <c r="AC240" s="52"/>
      <c r="AF240" s="11"/>
    </row>
    <row r="241" spans="1:32" ht="21.75" customHeight="1">
      <c r="A241" s="25" t="str">
        <f>基本登録!$A$17</f>
        <v>１</v>
      </c>
      <c r="B241" s="179" t="str">
        <f>IF(AC241="","",VLOOKUP(AC241,都個人!$B:$G,4,FALSE))</f>
        <v/>
      </c>
      <c r="C241" s="180"/>
      <c r="D241" s="180"/>
      <c r="E241" s="180"/>
      <c r="F241" s="181"/>
      <c r="G241" s="26" t="str">
        <f>IF(AC241="","",VLOOKUP(AC241,都個人!$B:$G,5,FALSE))</f>
        <v/>
      </c>
      <c r="H241" s="31"/>
      <c r="I241" s="31"/>
      <c r="J241" s="31"/>
      <c r="K241" s="21"/>
      <c r="L241" s="34"/>
      <c r="M241" s="31"/>
      <c r="N241" s="31"/>
      <c r="O241" s="31"/>
      <c r="P241" s="21"/>
      <c r="Q241" s="34"/>
      <c r="R241" s="31"/>
      <c r="S241" s="31"/>
      <c r="T241" s="31"/>
      <c r="U241" s="21"/>
      <c r="V241" s="34"/>
      <c r="W241" s="31"/>
      <c r="X241" s="31"/>
      <c r="Y241" s="31"/>
      <c r="Z241" s="21"/>
      <c r="AA241" s="34"/>
      <c r="AC241" s="52" t="str">
        <f>都個人!$B$14</f>
        <v/>
      </c>
      <c r="AF241" s="11"/>
    </row>
    <row r="242" spans="1:32" ht="21.75" customHeight="1">
      <c r="A242" s="24" t="str">
        <f>基本登録!$A$18</f>
        <v>２</v>
      </c>
      <c r="B242" s="179" t="str">
        <f>IF(AC242="","",VLOOKUP(AC242,都個人!$B:$G,4,FALSE))</f>
        <v/>
      </c>
      <c r="C242" s="180"/>
      <c r="D242" s="180"/>
      <c r="E242" s="180"/>
      <c r="F242" s="181"/>
      <c r="G242" s="26" t="str">
        <f>IF(AC242="","",VLOOKUP(AC242,都個人!$B:$G,5,FALSE))</f>
        <v/>
      </c>
      <c r="H242" s="31"/>
      <c r="I242" s="31"/>
      <c r="J242" s="31"/>
      <c r="K242" s="21"/>
      <c r="L242" s="34"/>
      <c r="M242" s="31"/>
      <c r="N242" s="31"/>
      <c r="O242" s="31"/>
      <c r="P242" s="21"/>
      <c r="Q242" s="34"/>
      <c r="R242" s="31"/>
      <c r="S242" s="31"/>
      <c r="T242" s="31"/>
      <c r="U242" s="21"/>
      <c r="V242" s="34"/>
      <c r="W242" s="31"/>
      <c r="X242" s="31"/>
      <c r="Y242" s="31"/>
      <c r="Z242" s="21"/>
      <c r="AA242" s="34"/>
      <c r="AC242" s="52"/>
      <c r="AF242" s="11"/>
    </row>
    <row r="243" spans="1:32" ht="21.75" customHeight="1">
      <c r="A243" s="24" t="str">
        <f>基本登録!$A$19</f>
        <v>３</v>
      </c>
      <c r="B243" s="179" t="str">
        <f>IF(AC243="","",VLOOKUP(AC243,都個人!$B:$G,4,FALSE))</f>
        <v/>
      </c>
      <c r="C243" s="180"/>
      <c r="D243" s="180"/>
      <c r="E243" s="180"/>
      <c r="F243" s="181"/>
      <c r="G243" s="26" t="str">
        <f>IF(AC243="","",VLOOKUP(AC243,都個人!$B:$G,5,FALSE))</f>
        <v/>
      </c>
      <c r="H243" s="31"/>
      <c r="I243" s="31"/>
      <c r="J243" s="31"/>
      <c r="K243" s="21"/>
      <c r="L243" s="34"/>
      <c r="M243" s="31"/>
      <c r="N243" s="31"/>
      <c r="O243" s="31"/>
      <c r="P243" s="21"/>
      <c r="Q243" s="34"/>
      <c r="R243" s="31"/>
      <c r="S243" s="31"/>
      <c r="T243" s="31"/>
      <c r="U243" s="21"/>
      <c r="V243" s="34"/>
      <c r="W243" s="31"/>
      <c r="X243" s="31"/>
      <c r="Y243" s="31"/>
      <c r="Z243" s="21"/>
      <c r="AA243" s="34"/>
      <c r="AC243" s="52"/>
      <c r="AF243" s="11"/>
    </row>
    <row r="244" spans="1:32" ht="21.75" customHeight="1">
      <c r="A244" s="24" t="str">
        <f>基本登録!$A$20</f>
        <v>４</v>
      </c>
      <c r="B244" s="179" t="str">
        <f>IF(AC244="","",VLOOKUP(AC244,都個人!$B:$G,4,FALSE))</f>
        <v/>
      </c>
      <c r="C244" s="180"/>
      <c r="D244" s="180"/>
      <c r="E244" s="180"/>
      <c r="F244" s="181"/>
      <c r="G244" s="26" t="str">
        <f>IF(AC244="","",VLOOKUP(AC244,都個人!$B:$G,5,FALSE))</f>
        <v/>
      </c>
      <c r="H244" s="31"/>
      <c r="I244" s="31"/>
      <c r="J244" s="31"/>
      <c r="K244" s="21"/>
      <c r="L244" s="34"/>
      <c r="M244" s="31"/>
      <c r="N244" s="31"/>
      <c r="O244" s="31"/>
      <c r="P244" s="21"/>
      <c r="Q244" s="34"/>
      <c r="R244" s="31"/>
      <c r="S244" s="31"/>
      <c r="T244" s="31"/>
      <c r="U244" s="21"/>
      <c r="V244" s="34"/>
      <c r="W244" s="31"/>
      <c r="X244" s="31"/>
      <c r="Y244" s="31"/>
      <c r="Z244" s="21"/>
      <c r="AA244" s="34"/>
      <c r="AC244" s="52"/>
      <c r="AF244" s="11"/>
    </row>
    <row r="245" spans="1:32" ht="21.75" customHeight="1">
      <c r="A245" s="24" t="str">
        <f>基本登録!$A$21</f>
        <v>５</v>
      </c>
      <c r="B245" s="179" t="str">
        <f>IF(AC245="","",VLOOKUP(AC245,都個人!$B:$G,4,FALSE))</f>
        <v/>
      </c>
      <c r="C245" s="180"/>
      <c r="D245" s="180"/>
      <c r="E245" s="180"/>
      <c r="F245" s="181"/>
      <c r="G245" s="26" t="str">
        <f>IF(AC245="","",VLOOKUP(AC245,都個人!$B:$G,5,FALSE))</f>
        <v/>
      </c>
      <c r="H245" s="31"/>
      <c r="I245" s="31"/>
      <c r="J245" s="31"/>
      <c r="K245" s="21"/>
      <c r="L245" s="34"/>
      <c r="M245" s="31"/>
      <c r="N245" s="31"/>
      <c r="O245" s="31"/>
      <c r="P245" s="21"/>
      <c r="Q245" s="34"/>
      <c r="R245" s="31"/>
      <c r="S245" s="31"/>
      <c r="T245" s="31"/>
      <c r="U245" s="21"/>
      <c r="V245" s="34"/>
      <c r="W245" s="31"/>
      <c r="X245" s="31"/>
      <c r="Y245" s="31"/>
      <c r="Z245" s="21"/>
      <c r="AA245" s="34"/>
      <c r="AC245" s="52"/>
      <c r="AF245" s="11"/>
    </row>
    <row r="246" spans="1:32" ht="21.75" customHeight="1">
      <c r="A246" s="24" t="str">
        <f>基本登録!$A$22</f>
        <v>補</v>
      </c>
      <c r="B246" s="179" t="str">
        <f>IF(AC246="","",VLOOKUP(AC246,都個人!$B:$G,4,FALSE))</f>
        <v/>
      </c>
      <c r="C246" s="180"/>
      <c r="D246" s="180"/>
      <c r="E246" s="180"/>
      <c r="F246" s="181"/>
      <c r="G246" s="26" t="str">
        <f>IF(AC246="","",VLOOKUP(AC246,都個人!$B:$G,5,FALSE))</f>
        <v/>
      </c>
      <c r="H246" s="24"/>
      <c r="I246" s="24"/>
      <c r="J246" s="24"/>
      <c r="K246" s="33"/>
      <c r="L246" s="34"/>
      <c r="M246" s="24"/>
      <c r="N246" s="24"/>
      <c r="O246" s="24"/>
      <c r="P246" s="33"/>
      <c r="Q246" s="34"/>
      <c r="R246" s="24"/>
      <c r="S246" s="24"/>
      <c r="T246" s="24"/>
      <c r="U246" s="33"/>
      <c r="V246" s="34"/>
      <c r="W246" s="24"/>
      <c r="X246" s="24"/>
      <c r="Y246" s="24"/>
      <c r="Z246" s="33"/>
      <c r="AA246" s="34"/>
      <c r="AC246" s="52"/>
      <c r="AF246" s="11"/>
    </row>
    <row r="247" spans="1:32" ht="19.5" customHeight="1">
      <c r="A247" s="169"/>
      <c r="B247" s="170"/>
      <c r="C247" s="170"/>
      <c r="D247" s="170"/>
      <c r="E247" s="170"/>
      <c r="F247" s="170"/>
      <c r="G247" s="171"/>
      <c r="H247" s="172" t="s">
        <v>132</v>
      </c>
      <c r="I247" s="173"/>
      <c r="J247" s="173"/>
      <c r="K247" s="173"/>
      <c r="L247" s="34"/>
      <c r="M247" s="172" t="s">
        <v>132</v>
      </c>
      <c r="N247" s="173"/>
      <c r="O247" s="173"/>
      <c r="P247" s="173"/>
      <c r="Q247" s="34"/>
      <c r="R247" s="172" t="s">
        <v>132</v>
      </c>
      <c r="S247" s="173"/>
      <c r="T247" s="173"/>
      <c r="U247" s="173"/>
      <c r="V247" s="34"/>
      <c r="W247" s="172" t="s">
        <v>132</v>
      </c>
      <c r="X247" s="173"/>
      <c r="Y247" s="173"/>
      <c r="Z247" s="173"/>
      <c r="AA247" s="34"/>
      <c r="AC247" s="52"/>
      <c r="AF247" s="11"/>
    </row>
    <row r="248" spans="1:32" ht="24.75" customHeight="1">
      <c r="A248" s="174"/>
      <c r="B248" s="175"/>
      <c r="C248" s="175"/>
      <c r="D248" s="175"/>
      <c r="E248" s="175"/>
      <c r="F248" s="175"/>
      <c r="G248" s="176"/>
      <c r="H248" s="169"/>
      <c r="I248" s="177"/>
      <c r="J248" s="177"/>
      <c r="K248" s="177"/>
      <c r="L248" s="178"/>
      <c r="M248" s="169"/>
      <c r="N248" s="177"/>
      <c r="O248" s="177"/>
      <c r="P248" s="177"/>
      <c r="Q248" s="178"/>
      <c r="R248" s="169"/>
      <c r="S248" s="177"/>
      <c r="T248" s="177"/>
      <c r="U248" s="177"/>
      <c r="V248" s="178"/>
      <c r="W248" s="169"/>
      <c r="X248" s="177"/>
      <c r="Y248" s="177"/>
      <c r="Z248" s="177"/>
      <c r="AA248" s="178"/>
      <c r="AC248" s="52"/>
      <c r="AF248" s="11"/>
    </row>
    <row r="249" spans="1:32" ht="4.5" customHeight="1">
      <c r="A249" s="165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AC249" s="52"/>
      <c r="AF249" s="11"/>
    </row>
    <row r="250" spans="1:32">
      <c r="A250" s="167" t="s">
        <v>136</v>
      </c>
      <c r="B250" s="167"/>
      <c r="C250" s="47" t="str">
        <f>基本登録!$A$23</f>
        <v>①（　）内の大会の個人の部は一人１枚使用すること（関東予選・総合体育大会・個人選手権大会）</v>
      </c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4"/>
      <c r="R250" s="45"/>
      <c r="S250" s="44"/>
      <c r="T250" s="44"/>
      <c r="U250" s="40"/>
      <c r="V250" s="40"/>
      <c r="W250" s="40"/>
      <c r="X250" s="40"/>
      <c r="Y250" s="40"/>
      <c r="Z250" s="40"/>
      <c r="AA250" s="40"/>
    </row>
    <row r="251" spans="1:32">
      <c r="A251" s="43"/>
      <c r="B251" s="43"/>
      <c r="C251" s="47" t="str">
        <f>基本登録!$A$24</f>
        <v>②顧問の捺印のないものは無効</v>
      </c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6"/>
      <c r="R251" s="44"/>
      <c r="S251" s="44"/>
      <c r="T251" s="44"/>
      <c r="U251" s="168" t="s">
        <v>139</v>
      </c>
      <c r="V251" s="168"/>
      <c r="W251" s="168"/>
      <c r="X251" s="168"/>
      <c r="Y251" s="168"/>
      <c r="Z251" s="168"/>
      <c r="AA251" s="168"/>
    </row>
    <row r="252" spans="1:32" s="37" customFormat="1">
      <c r="A252" s="41"/>
      <c r="B252" s="41"/>
      <c r="C252" s="42" t="str">
        <f>基本登録!$A$25</f>
        <v>③A4用紙に印刷すること（A4用紙1枚につき立順票は二部出力。切り取って使用すること）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168"/>
      <c r="V252" s="168"/>
      <c r="W252" s="168"/>
      <c r="X252" s="168"/>
      <c r="Y252" s="168"/>
      <c r="Z252" s="168"/>
      <c r="AA252" s="168"/>
      <c r="AC252" s="53"/>
    </row>
    <row r="253" spans="1:32" ht="34.5" customHeight="1">
      <c r="AC253" s="52"/>
      <c r="AF253" s="11"/>
    </row>
    <row r="254" spans="1:32" ht="24.75" customHeight="1">
      <c r="A254" s="199" t="s">
        <v>119</v>
      </c>
      <c r="B254" s="199"/>
      <c r="C254" s="199"/>
      <c r="D254" s="201" t="str">
        <f ca="1">基本登録!$B$11</f>
        <v>令和8年度　東京都個人選手権大会　立順票</v>
      </c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190" t="s">
        <v>120</v>
      </c>
      <c r="Y254" s="191"/>
      <c r="Z254" s="191"/>
      <c r="AA254" s="192"/>
      <c r="AC254" s="52"/>
      <c r="AF254" s="11"/>
    </row>
    <row r="255" spans="1:32" ht="26.25" customHeight="1">
      <c r="A255" s="200"/>
      <c r="B255" s="200"/>
      <c r="C255" s="200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2" t="str">
        <f>IF(VLOOKUP(AC262,都個人!$B:$G,2,FALSE)="","",VLOOKUP(AC262,都個人!$B:$G,2,FALSE))</f>
        <v/>
      </c>
      <c r="Y255" s="203"/>
      <c r="Z255" s="203"/>
      <c r="AA255" s="204"/>
      <c r="AC255" s="52"/>
      <c r="AF255" s="11"/>
    </row>
    <row r="256" spans="1:32" ht="27" customHeight="1">
      <c r="A256" s="169" t="s">
        <v>121</v>
      </c>
      <c r="B256" s="177"/>
      <c r="C256" s="178"/>
      <c r="D256" s="208"/>
      <c r="E256" s="30" t="s">
        <v>122</v>
      </c>
      <c r="F256" s="208"/>
      <c r="G256" s="190" t="s">
        <v>123</v>
      </c>
      <c r="H256" s="191"/>
      <c r="I256" s="192"/>
      <c r="J256" s="213" t="str">
        <f>基本登録!$B$2</f>
        <v>基本登録シートの学校番号に入力して下さい</v>
      </c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X256" s="205"/>
      <c r="Y256" s="206"/>
      <c r="Z256" s="206"/>
      <c r="AA256" s="207"/>
      <c r="AC256" s="52"/>
      <c r="AF256" s="11"/>
    </row>
    <row r="257" spans="1:32" ht="9.75" customHeight="1">
      <c r="A257" s="214">
        <f>基本登録!$B$1</f>
        <v>0</v>
      </c>
      <c r="B257" s="215"/>
      <c r="C257" s="216"/>
      <c r="D257" s="209"/>
      <c r="E257" s="223" t="s">
        <v>108</v>
      </c>
      <c r="F257" s="211"/>
      <c r="G257" s="226" t="s">
        <v>124</v>
      </c>
      <c r="H257" s="227"/>
      <c r="I257" s="228"/>
      <c r="J257" s="213">
        <f>基本登録!$B$3</f>
        <v>0</v>
      </c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36"/>
      <c r="X257" s="36"/>
      <c r="AC257" s="52"/>
      <c r="AF257" s="11"/>
    </row>
    <row r="258" spans="1:32" ht="16.5" customHeight="1">
      <c r="A258" s="217"/>
      <c r="B258" s="218"/>
      <c r="C258" s="219"/>
      <c r="D258" s="209"/>
      <c r="E258" s="224"/>
      <c r="F258" s="211"/>
      <c r="G258" s="229"/>
      <c r="H258" s="230"/>
      <c r="I258" s="231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X258" s="182" t="s">
        <v>125</v>
      </c>
      <c r="Y258" s="184" t="s">
        <v>126</v>
      </c>
      <c r="Z258" s="185"/>
      <c r="AA258" s="186"/>
      <c r="AC258" s="52"/>
      <c r="AF258" s="11"/>
    </row>
    <row r="259" spans="1:32" ht="27" customHeight="1">
      <c r="A259" s="220"/>
      <c r="B259" s="221"/>
      <c r="C259" s="222"/>
      <c r="D259" s="210"/>
      <c r="E259" s="225"/>
      <c r="F259" s="212"/>
      <c r="G259" s="190" t="s">
        <v>127</v>
      </c>
      <c r="H259" s="191"/>
      <c r="I259" s="192"/>
      <c r="J259" s="28"/>
      <c r="K259" s="29"/>
      <c r="L259" s="29"/>
      <c r="M259" s="29"/>
      <c r="N259" s="29"/>
      <c r="O259" s="29"/>
      <c r="P259" s="22"/>
      <c r="Q259" s="22"/>
      <c r="R259" s="22" t="s">
        <v>128</v>
      </c>
      <c r="S259" s="193" t="str">
        <f>AC262</f>
        <v/>
      </c>
      <c r="T259" s="194"/>
      <c r="U259" s="194"/>
      <c r="V259" s="23" t="s">
        <v>129</v>
      </c>
      <c r="X259" s="183"/>
      <c r="Y259" s="187"/>
      <c r="Z259" s="188"/>
      <c r="AA259" s="189"/>
      <c r="AC259" s="52"/>
      <c r="AF259" s="11"/>
    </row>
    <row r="260" spans="1:32" ht="4.5" customHeight="1">
      <c r="AC260" s="52"/>
      <c r="AF260" s="11"/>
    </row>
    <row r="261" spans="1:32" ht="21.75" customHeight="1">
      <c r="A261" s="24" t="s">
        <v>130</v>
      </c>
      <c r="B261" s="174" t="s">
        <v>131</v>
      </c>
      <c r="C261" s="195"/>
      <c r="D261" s="195"/>
      <c r="E261" s="195"/>
      <c r="F261" s="176"/>
      <c r="G261" s="32" t="s">
        <v>102</v>
      </c>
      <c r="H261" s="196" t="str">
        <f ca="1">IFERROR(VLOOKUP(D254,基本登録!$B$8:$I$14,5,FALSE),"")</f>
        <v>予選</v>
      </c>
      <c r="I261" s="197"/>
      <c r="J261" s="197"/>
      <c r="K261" s="197"/>
      <c r="L261" s="198"/>
      <c r="M261" s="196" t="str">
        <f ca="1">IFERROR(VLOOKUP(D254,基本登録!$B$8:$I$14,6,FALSE),"")</f>
        <v>決勝</v>
      </c>
      <c r="N261" s="197"/>
      <c r="O261" s="197"/>
      <c r="P261" s="197"/>
      <c r="Q261" s="198"/>
      <c r="R261" s="196" t="str">
        <f ca="1">IFERROR(IF(VLOOKUP(D254,基本登録!$B$8:$I$14,7,FALSE)="","",VLOOKUP(D254,基本登録!$B$8:$I$14,7,FALSE)),"")</f>
        <v>競射</v>
      </c>
      <c r="S261" s="197"/>
      <c r="T261" s="197"/>
      <c r="U261" s="197"/>
      <c r="V261" s="198"/>
      <c r="W261" s="196" t="str">
        <f ca="1">IFERROR(IF(VLOOKUP(D254,基本登録!$B$8:$I$14,8,FALSE)="","",VLOOKUP(D254,基本登録!$B$8:$I$14,8,FALSE)),"")</f>
        <v/>
      </c>
      <c r="X261" s="197"/>
      <c r="Y261" s="197"/>
      <c r="Z261" s="197"/>
      <c r="AA261" s="198"/>
      <c r="AC261" s="52"/>
      <c r="AF261" s="11"/>
    </row>
    <row r="262" spans="1:32" ht="21.75" customHeight="1">
      <c r="A262" s="25" t="str">
        <f>基本登録!$A$17</f>
        <v>１</v>
      </c>
      <c r="B262" s="179" t="str">
        <f>IF(AC262="","",VLOOKUP(AC262,都個人!$B:$G,4,FALSE))</f>
        <v/>
      </c>
      <c r="C262" s="180"/>
      <c r="D262" s="180"/>
      <c r="E262" s="180"/>
      <c r="F262" s="181"/>
      <c r="G262" s="26" t="str">
        <f>IF(AC262="","",VLOOKUP(AC262,都個人!$B:$G,5,FALSE))</f>
        <v/>
      </c>
      <c r="H262" s="31"/>
      <c r="I262" s="31"/>
      <c r="J262" s="31"/>
      <c r="K262" s="21"/>
      <c r="L262" s="34"/>
      <c r="M262" s="31"/>
      <c r="N262" s="31"/>
      <c r="O262" s="31"/>
      <c r="P262" s="21"/>
      <c r="Q262" s="34"/>
      <c r="R262" s="31"/>
      <c r="S262" s="31"/>
      <c r="T262" s="31"/>
      <c r="U262" s="21"/>
      <c r="V262" s="34"/>
      <c r="W262" s="31"/>
      <c r="X262" s="31"/>
      <c r="Y262" s="31"/>
      <c r="Z262" s="21"/>
      <c r="AA262" s="34"/>
      <c r="AC262" s="52" t="str">
        <f>都個人!$B$15</f>
        <v/>
      </c>
      <c r="AF262" s="11"/>
    </row>
    <row r="263" spans="1:32" ht="21.75" customHeight="1">
      <c r="A263" s="24" t="str">
        <f>基本登録!$A$18</f>
        <v>２</v>
      </c>
      <c r="B263" s="179" t="str">
        <f>IF(AC263="","",VLOOKUP(AC263,都個人!$B:$G,4,FALSE))</f>
        <v/>
      </c>
      <c r="C263" s="180"/>
      <c r="D263" s="180"/>
      <c r="E263" s="180"/>
      <c r="F263" s="181"/>
      <c r="G263" s="26" t="str">
        <f>IF(AC263="","",VLOOKUP(AC263,都個人!$B:$G,5,FALSE))</f>
        <v/>
      </c>
      <c r="H263" s="31"/>
      <c r="I263" s="31"/>
      <c r="J263" s="31"/>
      <c r="K263" s="21"/>
      <c r="L263" s="34"/>
      <c r="M263" s="31"/>
      <c r="N263" s="31"/>
      <c r="O263" s="31"/>
      <c r="P263" s="21"/>
      <c r="Q263" s="34"/>
      <c r="R263" s="31"/>
      <c r="S263" s="31"/>
      <c r="T263" s="31"/>
      <c r="U263" s="21"/>
      <c r="V263" s="34"/>
      <c r="W263" s="31"/>
      <c r="X263" s="31"/>
      <c r="Y263" s="31"/>
      <c r="Z263" s="21"/>
      <c r="AA263" s="34"/>
      <c r="AC263" s="52"/>
      <c r="AF263" s="11"/>
    </row>
    <row r="264" spans="1:32" ht="21.75" customHeight="1">
      <c r="A264" s="24" t="str">
        <f>基本登録!$A$19</f>
        <v>３</v>
      </c>
      <c r="B264" s="179" t="str">
        <f>IF(AC264="","",VLOOKUP(AC264,都個人!$B:$G,4,FALSE))</f>
        <v/>
      </c>
      <c r="C264" s="180"/>
      <c r="D264" s="180"/>
      <c r="E264" s="180"/>
      <c r="F264" s="181"/>
      <c r="G264" s="26" t="str">
        <f>IF(AC264="","",VLOOKUP(AC264,都個人!$B:$G,5,FALSE))</f>
        <v/>
      </c>
      <c r="H264" s="31"/>
      <c r="I264" s="31"/>
      <c r="J264" s="31"/>
      <c r="K264" s="21"/>
      <c r="L264" s="34"/>
      <c r="M264" s="31"/>
      <c r="N264" s="31"/>
      <c r="O264" s="31"/>
      <c r="P264" s="21"/>
      <c r="Q264" s="34"/>
      <c r="R264" s="31"/>
      <c r="S264" s="31"/>
      <c r="T264" s="31"/>
      <c r="U264" s="21"/>
      <c r="V264" s="34"/>
      <c r="W264" s="31"/>
      <c r="X264" s="31"/>
      <c r="Y264" s="31"/>
      <c r="Z264" s="21"/>
      <c r="AA264" s="34"/>
      <c r="AC264" s="52"/>
      <c r="AF264" s="11"/>
    </row>
    <row r="265" spans="1:32" ht="21.75" customHeight="1">
      <c r="A265" s="24" t="str">
        <f>基本登録!$A$20</f>
        <v>４</v>
      </c>
      <c r="B265" s="179" t="str">
        <f>IF(AC265="","",VLOOKUP(AC265,都個人!$B:$G,4,FALSE))</f>
        <v/>
      </c>
      <c r="C265" s="180"/>
      <c r="D265" s="180"/>
      <c r="E265" s="180"/>
      <c r="F265" s="181"/>
      <c r="G265" s="26" t="str">
        <f>IF(AC265="","",VLOOKUP(AC265,都個人!$B:$G,5,FALSE))</f>
        <v/>
      </c>
      <c r="H265" s="31"/>
      <c r="I265" s="31"/>
      <c r="J265" s="31"/>
      <c r="K265" s="21"/>
      <c r="L265" s="34"/>
      <c r="M265" s="31"/>
      <c r="N265" s="31"/>
      <c r="O265" s="31"/>
      <c r="P265" s="21"/>
      <c r="Q265" s="34"/>
      <c r="R265" s="31"/>
      <c r="S265" s="31"/>
      <c r="T265" s="31"/>
      <c r="U265" s="21"/>
      <c r="V265" s="34"/>
      <c r="W265" s="31"/>
      <c r="X265" s="31"/>
      <c r="Y265" s="31"/>
      <c r="Z265" s="21"/>
      <c r="AA265" s="34"/>
      <c r="AC265" s="52"/>
      <c r="AF265" s="11"/>
    </row>
    <row r="266" spans="1:32" ht="21.75" customHeight="1">
      <c r="A266" s="24" t="str">
        <f>基本登録!$A$21</f>
        <v>５</v>
      </c>
      <c r="B266" s="179" t="str">
        <f>IF(AC266="","",VLOOKUP(AC266,都個人!$B:$G,4,FALSE))</f>
        <v/>
      </c>
      <c r="C266" s="180"/>
      <c r="D266" s="180"/>
      <c r="E266" s="180"/>
      <c r="F266" s="181"/>
      <c r="G266" s="26" t="str">
        <f>IF(AC266="","",VLOOKUP(AC266,都個人!$B:$G,5,FALSE))</f>
        <v/>
      </c>
      <c r="H266" s="31"/>
      <c r="I266" s="31"/>
      <c r="J266" s="31"/>
      <c r="K266" s="21"/>
      <c r="L266" s="34"/>
      <c r="M266" s="31"/>
      <c r="N266" s="31"/>
      <c r="O266" s="31"/>
      <c r="P266" s="21"/>
      <c r="Q266" s="34"/>
      <c r="R266" s="31"/>
      <c r="S266" s="31"/>
      <c r="T266" s="31"/>
      <c r="U266" s="21"/>
      <c r="V266" s="34"/>
      <c r="W266" s="31"/>
      <c r="X266" s="31"/>
      <c r="Y266" s="31"/>
      <c r="Z266" s="21"/>
      <c r="AA266" s="34"/>
      <c r="AC266" s="52"/>
      <c r="AF266" s="11"/>
    </row>
    <row r="267" spans="1:32" ht="21.75" customHeight="1">
      <c r="A267" s="24" t="str">
        <f>基本登録!$A$22</f>
        <v>補</v>
      </c>
      <c r="B267" s="179" t="str">
        <f>IF(AC267="","",VLOOKUP(AC267,都個人!$B:$G,4,FALSE))</f>
        <v/>
      </c>
      <c r="C267" s="180"/>
      <c r="D267" s="180"/>
      <c r="E267" s="180"/>
      <c r="F267" s="181"/>
      <c r="G267" s="26" t="str">
        <f>IF(AC267="","",VLOOKUP(AC267,都個人!$B:$G,5,FALSE))</f>
        <v/>
      </c>
      <c r="H267" s="24"/>
      <c r="I267" s="24"/>
      <c r="J267" s="24"/>
      <c r="K267" s="33"/>
      <c r="L267" s="34"/>
      <c r="M267" s="24"/>
      <c r="N267" s="24"/>
      <c r="O267" s="24"/>
      <c r="P267" s="33"/>
      <c r="Q267" s="34"/>
      <c r="R267" s="24"/>
      <c r="S267" s="24"/>
      <c r="T267" s="24"/>
      <c r="U267" s="33"/>
      <c r="V267" s="34"/>
      <c r="W267" s="24"/>
      <c r="X267" s="24"/>
      <c r="Y267" s="24"/>
      <c r="Z267" s="33"/>
      <c r="AA267" s="34"/>
      <c r="AC267" s="52"/>
      <c r="AF267" s="11"/>
    </row>
    <row r="268" spans="1:32" ht="19.5" customHeight="1">
      <c r="A268" s="169"/>
      <c r="B268" s="170"/>
      <c r="C268" s="170"/>
      <c r="D268" s="170"/>
      <c r="E268" s="170"/>
      <c r="F268" s="170"/>
      <c r="G268" s="171"/>
      <c r="H268" s="172" t="s">
        <v>132</v>
      </c>
      <c r="I268" s="173"/>
      <c r="J268" s="173"/>
      <c r="K268" s="173"/>
      <c r="L268" s="34"/>
      <c r="M268" s="172" t="s">
        <v>132</v>
      </c>
      <c r="N268" s="173"/>
      <c r="O268" s="173"/>
      <c r="P268" s="173"/>
      <c r="Q268" s="34"/>
      <c r="R268" s="172" t="s">
        <v>132</v>
      </c>
      <c r="S268" s="173"/>
      <c r="T268" s="173"/>
      <c r="U268" s="173"/>
      <c r="V268" s="34"/>
      <c r="W268" s="172" t="s">
        <v>132</v>
      </c>
      <c r="X268" s="173"/>
      <c r="Y268" s="173"/>
      <c r="Z268" s="173"/>
      <c r="AA268" s="34"/>
      <c r="AC268" s="52"/>
      <c r="AF268" s="11"/>
    </row>
    <row r="269" spans="1:32" ht="24.75" customHeight="1">
      <c r="A269" s="174"/>
      <c r="B269" s="175"/>
      <c r="C269" s="175"/>
      <c r="D269" s="175"/>
      <c r="E269" s="175"/>
      <c r="F269" s="175"/>
      <c r="G269" s="176"/>
      <c r="H269" s="169"/>
      <c r="I269" s="177"/>
      <c r="J269" s="177"/>
      <c r="K269" s="177"/>
      <c r="L269" s="178"/>
      <c r="M269" s="169"/>
      <c r="N269" s="177"/>
      <c r="O269" s="177"/>
      <c r="P269" s="177"/>
      <c r="Q269" s="178"/>
      <c r="R269" s="169"/>
      <c r="S269" s="177"/>
      <c r="T269" s="177"/>
      <c r="U269" s="177"/>
      <c r="V269" s="178"/>
      <c r="W269" s="169"/>
      <c r="X269" s="177"/>
      <c r="Y269" s="177"/>
      <c r="Z269" s="177"/>
      <c r="AA269" s="178"/>
      <c r="AC269" s="52"/>
      <c r="AF269" s="11"/>
    </row>
    <row r="270" spans="1:32" ht="4.5" customHeight="1">
      <c r="A270" s="165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AC270" s="52"/>
      <c r="AF270" s="11"/>
    </row>
    <row r="271" spans="1:32">
      <c r="A271" s="167" t="s">
        <v>136</v>
      </c>
      <c r="B271" s="167"/>
      <c r="C271" s="47" t="str">
        <f>基本登録!$A$23</f>
        <v>①（　）内の大会の個人の部は一人１枚使用すること（関東予選・総合体育大会・個人選手権大会）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4"/>
      <c r="R271" s="45"/>
      <c r="S271" s="44"/>
      <c r="T271" s="44"/>
      <c r="U271" s="40"/>
      <c r="V271" s="40"/>
      <c r="W271" s="40"/>
      <c r="X271" s="40"/>
      <c r="Y271" s="40"/>
      <c r="Z271" s="40"/>
      <c r="AA271" s="40"/>
    </row>
    <row r="272" spans="1:32">
      <c r="A272" s="43"/>
      <c r="B272" s="43"/>
      <c r="C272" s="47" t="str">
        <f>基本登録!$A$24</f>
        <v>②顧問の捺印のないものは無効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6"/>
      <c r="R272" s="44"/>
      <c r="S272" s="44"/>
      <c r="T272" s="44"/>
      <c r="U272" s="168" t="s">
        <v>139</v>
      </c>
      <c r="V272" s="168"/>
      <c r="W272" s="168"/>
      <c r="X272" s="168"/>
      <c r="Y272" s="168"/>
      <c r="Z272" s="168"/>
      <c r="AA272" s="168"/>
    </row>
    <row r="273" spans="1:32" s="37" customFormat="1">
      <c r="A273" s="41"/>
      <c r="B273" s="41"/>
      <c r="C273" s="42" t="str">
        <f>基本登録!$A$25</f>
        <v>③A4用紙に印刷すること（A4用紙1枚につき立順票は二部出力。切り取って使用すること）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168"/>
      <c r="V273" s="168"/>
      <c r="W273" s="168"/>
      <c r="X273" s="168"/>
      <c r="Y273" s="168"/>
      <c r="Z273" s="168"/>
      <c r="AA273" s="168"/>
      <c r="AC273" s="53"/>
    </row>
    <row r="274" spans="1:32" ht="34.5" customHeight="1">
      <c r="AC274" s="52"/>
      <c r="AF274" s="11"/>
    </row>
    <row r="275" spans="1:32" ht="24.75" customHeight="1">
      <c r="A275" s="199" t="s">
        <v>119</v>
      </c>
      <c r="B275" s="199"/>
      <c r="C275" s="199"/>
      <c r="D275" s="201" t="str">
        <f ca="1">基本登録!$B$11</f>
        <v>令和8年度　東京都個人選手権大会　立順票</v>
      </c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190" t="s">
        <v>120</v>
      </c>
      <c r="Y275" s="191"/>
      <c r="Z275" s="191"/>
      <c r="AA275" s="192"/>
      <c r="AC275" s="52"/>
      <c r="AF275" s="11"/>
    </row>
    <row r="276" spans="1:32" ht="26.25" customHeight="1">
      <c r="A276" s="200"/>
      <c r="B276" s="200"/>
      <c r="C276" s="200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2" t="str">
        <f>IF(VLOOKUP(AC283,都個人!$B:$G,2,FALSE)="","",VLOOKUP(AC283,都個人!$B:$G,2,FALSE))</f>
        <v/>
      </c>
      <c r="Y276" s="203"/>
      <c r="Z276" s="203"/>
      <c r="AA276" s="204"/>
      <c r="AC276" s="52"/>
      <c r="AF276" s="11"/>
    </row>
    <row r="277" spans="1:32" ht="27" customHeight="1">
      <c r="A277" s="169" t="s">
        <v>121</v>
      </c>
      <c r="B277" s="177"/>
      <c r="C277" s="178"/>
      <c r="D277" s="208"/>
      <c r="E277" s="30" t="s">
        <v>122</v>
      </c>
      <c r="F277" s="208"/>
      <c r="G277" s="190" t="s">
        <v>123</v>
      </c>
      <c r="H277" s="191"/>
      <c r="I277" s="192"/>
      <c r="J277" s="213" t="str">
        <f>基本登録!$B$2</f>
        <v>基本登録シートの学校番号に入力して下さい</v>
      </c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X277" s="205"/>
      <c r="Y277" s="206"/>
      <c r="Z277" s="206"/>
      <c r="AA277" s="207"/>
      <c r="AC277" s="52"/>
      <c r="AF277" s="11"/>
    </row>
    <row r="278" spans="1:32" ht="9.75" customHeight="1">
      <c r="A278" s="214">
        <f>基本登録!$B$1</f>
        <v>0</v>
      </c>
      <c r="B278" s="215"/>
      <c r="C278" s="216"/>
      <c r="D278" s="209"/>
      <c r="E278" s="223" t="s">
        <v>108</v>
      </c>
      <c r="F278" s="211"/>
      <c r="G278" s="226" t="s">
        <v>124</v>
      </c>
      <c r="H278" s="227"/>
      <c r="I278" s="228"/>
      <c r="J278" s="213">
        <f>基本登録!$B$3</f>
        <v>0</v>
      </c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36"/>
      <c r="X278" s="36"/>
      <c r="AC278" s="52"/>
      <c r="AF278" s="11"/>
    </row>
    <row r="279" spans="1:32" ht="16.5" customHeight="1">
      <c r="A279" s="217"/>
      <c r="B279" s="218"/>
      <c r="C279" s="219"/>
      <c r="D279" s="209"/>
      <c r="E279" s="224"/>
      <c r="F279" s="211"/>
      <c r="G279" s="229"/>
      <c r="H279" s="230"/>
      <c r="I279" s="231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X279" s="182" t="s">
        <v>125</v>
      </c>
      <c r="Y279" s="184" t="s">
        <v>126</v>
      </c>
      <c r="Z279" s="185"/>
      <c r="AA279" s="186"/>
      <c r="AC279" s="52"/>
      <c r="AF279" s="11"/>
    </row>
    <row r="280" spans="1:32" ht="27" customHeight="1">
      <c r="A280" s="220"/>
      <c r="B280" s="221"/>
      <c r="C280" s="222"/>
      <c r="D280" s="210"/>
      <c r="E280" s="225"/>
      <c r="F280" s="212"/>
      <c r="G280" s="190" t="s">
        <v>127</v>
      </c>
      <c r="H280" s="191"/>
      <c r="I280" s="192"/>
      <c r="J280" s="28"/>
      <c r="K280" s="29"/>
      <c r="L280" s="29"/>
      <c r="M280" s="29"/>
      <c r="N280" s="29"/>
      <c r="O280" s="29"/>
      <c r="P280" s="22"/>
      <c r="Q280" s="22"/>
      <c r="R280" s="22" t="s">
        <v>128</v>
      </c>
      <c r="S280" s="193" t="str">
        <f t="shared" ref="S280" si="0">AC283</f>
        <v/>
      </c>
      <c r="T280" s="194"/>
      <c r="U280" s="194"/>
      <c r="V280" s="23" t="s">
        <v>129</v>
      </c>
      <c r="X280" s="183"/>
      <c r="Y280" s="187"/>
      <c r="Z280" s="188"/>
      <c r="AA280" s="189"/>
      <c r="AC280" s="52"/>
      <c r="AF280" s="11"/>
    </row>
    <row r="281" spans="1:32" ht="4.5" customHeight="1">
      <c r="AC281" s="52"/>
      <c r="AF281" s="11"/>
    </row>
    <row r="282" spans="1:32" ht="21.75" customHeight="1">
      <c r="A282" s="24" t="s">
        <v>130</v>
      </c>
      <c r="B282" s="174" t="s">
        <v>131</v>
      </c>
      <c r="C282" s="195"/>
      <c r="D282" s="195"/>
      <c r="E282" s="195"/>
      <c r="F282" s="176"/>
      <c r="G282" s="32" t="s">
        <v>102</v>
      </c>
      <c r="H282" s="196" t="str">
        <f ca="1">IFERROR(VLOOKUP(D275,基本登録!$B$8:$I$14,5,FALSE),"")</f>
        <v>予選</v>
      </c>
      <c r="I282" s="197"/>
      <c r="J282" s="197"/>
      <c r="K282" s="197"/>
      <c r="L282" s="198"/>
      <c r="M282" s="196" t="str">
        <f ca="1">IFERROR(VLOOKUP(D275,基本登録!$B$8:$I$14,6,FALSE),"")</f>
        <v>決勝</v>
      </c>
      <c r="N282" s="197"/>
      <c r="O282" s="197"/>
      <c r="P282" s="197"/>
      <c r="Q282" s="198"/>
      <c r="R282" s="196" t="str">
        <f ca="1">IFERROR(IF(VLOOKUP(D275,基本登録!$B$8:$I$14,7,FALSE)="","",VLOOKUP(D275,基本登録!$B$8:$I$14,7,FALSE)),"")</f>
        <v>競射</v>
      </c>
      <c r="S282" s="197"/>
      <c r="T282" s="197"/>
      <c r="U282" s="197"/>
      <c r="V282" s="198"/>
      <c r="W282" s="196" t="str">
        <f ca="1">IFERROR(IF(VLOOKUP(D275,基本登録!$B$8:$I$14,8,FALSE)="","",VLOOKUP(D275,基本登録!$B$8:$I$14,8,FALSE)),"")</f>
        <v/>
      </c>
      <c r="X282" s="197"/>
      <c r="Y282" s="197"/>
      <c r="Z282" s="197"/>
      <c r="AA282" s="198"/>
      <c r="AC282" s="52"/>
      <c r="AF282" s="11"/>
    </row>
    <row r="283" spans="1:32" ht="21.75" customHeight="1">
      <c r="A283" s="25" t="str">
        <f>基本登録!$A$17</f>
        <v>１</v>
      </c>
      <c r="B283" s="179" t="str">
        <f>IF(AC283="","",VLOOKUP(AC283,都個人!$B:$G,4,FALSE))</f>
        <v/>
      </c>
      <c r="C283" s="180"/>
      <c r="D283" s="180"/>
      <c r="E283" s="180"/>
      <c r="F283" s="181"/>
      <c r="G283" s="26" t="str">
        <f>IF(AC283="","",VLOOKUP(AC283,都個人!$B:$G,5,FALSE))</f>
        <v/>
      </c>
      <c r="H283" s="31"/>
      <c r="I283" s="31"/>
      <c r="J283" s="31"/>
      <c r="K283" s="21"/>
      <c r="L283" s="34"/>
      <c r="M283" s="31"/>
      <c r="N283" s="31"/>
      <c r="O283" s="31"/>
      <c r="P283" s="21"/>
      <c r="Q283" s="34"/>
      <c r="R283" s="31"/>
      <c r="S283" s="31"/>
      <c r="T283" s="31"/>
      <c r="U283" s="21"/>
      <c r="V283" s="34"/>
      <c r="W283" s="31"/>
      <c r="X283" s="31"/>
      <c r="Y283" s="31"/>
      <c r="Z283" s="21"/>
      <c r="AA283" s="34"/>
      <c r="AC283" s="52" t="str">
        <f>都個人!$B$16</f>
        <v/>
      </c>
      <c r="AF283" s="11"/>
    </row>
    <row r="284" spans="1:32" ht="21.75" customHeight="1">
      <c r="A284" s="24" t="str">
        <f>基本登録!$A$18</f>
        <v>２</v>
      </c>
      <c r="B284" s="179" t="str">
        <f>IF(AC284="","",VLOOKUP(AC284,都個人!$B:$G,4,FALSE))</f>
        <v/>
      </c>
      <c r="C284" s="180"/>
      <c r="D284" s="180"/>
      <c r="E284" s="180"/>
      <c r="F284" s="181"/>
      <c r="G284" s="26" t="str">
        <f>IF(AC284="","",VLOOKUP(AC284,都個人!$B:$G,5,FALSE))</f>
        <v/>
      </c>
      <c r="H284" s="31"/>
      <c r="I284" s="31"/>
      <c r="J284" s="31"/>
      <c r="K284" s="21"/>
      <c r="L284" s="34"/>
      <c r="M284" s="31"/>
      <c r="N284" s="31"/>
      <c r="O284" s="31"/>
      <c r="P284" s="21"/>
      <c r="Q284" s="34"/>
      <c r="R284" s="31"/>
      <c r="S284" s="31"/>
      <c r="T284" s="31"/>
      <c r="U284" s="21"/>
      <c r="V284" s="34"/>
      <c r="W284" s="31"/>
      <c r="X284" s="31"/>
      <c r="Y284" s="31"/>
      <c r="Z284" s="21"/>
      <c r="AA284" s="34"/>
      <c r="AC284" s="52"/>
      <c r="AF284" s="11"/>
    </row>
    <row r="285" spans="1:32" ht="21.75" customHeight="1">
      <c r="A285" s="24" t="str">
        <f>基本登録!$A$19</f>
        <v>３</v>
      </c>
      <c r="B285" s="179" t="str">
        <f>IF(AC285="","",VLOOKUP(AC285,都個人!$B:$G,4,FALSE))</f>
        <v/>
      </c>
      <c r="C285" s="180"/>
      <c r="D285" s="180"/>
      <c r="E285" s="180"/>
      <c r="F285" s="181"/>
      <c r="G285" s="26" t="str">
        <f>IF(AC285="","",VLOOKUP(AC285,都個人!$B:$G,5,FALSE))</f>
        <v/>
      </c>
      <c r="H285" s="31"/>
      <c r="I285" s="31"/>
      <c r="J285" s="31"/>
      <c r="K285" s="21"/>
      <c r="L285" s="34"/>
      <c r="M285" s="31"/>
      <c r="N285" s="31"/>
      <c r="O285" s="31"/>
      <c r="P285" s="21"/>
      <c r="Q285" s="34"/>
      <c r="R285" s="31"/>
      <c r="S285" s="31"/>
      <c r="T285" s="31"/>
      <c r="U285" s="21"/>
      <c r="V285" s="34"/>
      <c r="W285" s="31"/>
      <c r="X285" s="31"/>
      <c r="Y285" s="31"/>
      <c r="Z285" s="21"/>
      <c r="AA285" s="34"/>
      <c r="AC285" s="52"/>
      <c r="AF285" s="11"/>
    </row>
    <row r="286" spans="1:32" ht="21.75" customHeight="1">
      <c r="A286" s="24" t="str">
        <f>基本登録!$A$20</f>
        <v>４</v>
      </c>
      <c r="B286" s="179" t="str">
        <f>IF(AC286="","",VLOOKUP(AC286,都個人!$B:$G,4,FALSE))</f>
        <v/>
      </c>
      <c r="C286" s="180"/>
      <c r="D286" s="180"/>
      <c r="E286" s="180"/>
      <c r="F286" s="181"/>
      <c r="G286" s="26" t="str">
        <f>IF(AC286="","",VLOOKUP(AC286,都個人!$B:$G,5,FALSE))</f>
        <v/>
      </c>
      <c r="H286" s="31"/>
      <c r="I286" s="31"/>
      <c r="J286" s="31"/>
      <c r="K286" s="21"/>
      <c r="L286" s="34"/>
      <c r="M286" s="31"/>
      <c r="N286" s="31"/>
      <c r="O286" s="31"/>
      <c r="P286" s="21"/>
      <c r="Q286" s="34"/>
      <c r="R286" s="31"/>
      <c r="S286" s="31"/>
      <c r="T286" s="31"/>
      <c r="U286" s="21"/>
      <c r="V286" s="34"/>
      <c r="W286" s="31"/>
      <c r="X286" s="31"/>
      <c r="Y286" s="31"/>
      <c r="Z286" s="21"/>
      <c r="AA286" s="34"/>
      <c r="AC286" s="52"/>
      <c r="AF286" s="11"/>
    </row>
    <row r="287" spans="1:32" ht="21.75" customHeight="1">
      <c r="A287" s="24" t="str">
        <f>基本登録!$A$21</f>
        <v>５</v>
      </c>
      <c r="B287" s="179" t="str">
        <f>IF(AC287="","",VLOOKUP(AC287,都個人!$B:$G,4,FALSE))</f>
        <v/>
      </c>
      <c r="C287" s="180"/>
      <c r="D287" s="180"/>
      <c r="E287" s="180"/>
      <c r="F287" s="181"/>
      <c r="G287" s="26" t="str">
        <f>IF(AC287="","",VLOOKUP(AC287,都個人!$B:$G,5,FALSE))</f>
        <v/>
      </c>
      <c r="H287" s="31"/>
      <c r="I287" s="31"/>
      <c r="J287" s="31"/>
      <c r="K287" s="21"/>
      <c r="L287" s="34"/>
      <c r="M287" s="31"/>
      <c r="N287" s="31"/>
      <c r="O287" s="31"/>
      <c r="P287" s="21"/>
      <c r="Q287" s="34"/>
      <c r="R287" s="31"/>
      <c r="S287" s="31"/>
      <c r="T287" s="31"/>
      <c r="U287" s="21"/>
      <c r="V287" s="34"/>
      <c r="W287" s="31"/>
      <c r="X287" s="31"/>
      <c r="Y287" s="31"/>
      <c r="Z287" s="21"/>
      <c r="AA287" s="34"/>
      <c r="AC287" s="52"/>
      <c r="AF287" s="11"/>
    </row>
    <row r="288" spans="1:32" ht="21.75" customHeight="1">
      <c r="A288" s="24" t="str">
        <f>基本登録!$A$22</f>
        <v>補</v>
      </c>
      <c r="B288" s="179" t="str">
        <f>IF(AC288="","",VLOOKUP(AC288,都個人!$B:$G,4,FALSE))</f>
        <v/>
      </c>
      <c r="C288" s="180"/>
      <c r="D288" s="180"/>
      <c r="E288" s="180"/>
      <c r="F288" s="181"/>
      <c r="G288" s="26" t="str">
        <f>IF(AC288="","",VLOOKUP(AC288,都個人!$B:$G,5,FALSE))</f>
        <v/>
      </c>
      <c r="H288" s="24"/>
      <c r="I288" s="24"/>
      <c r="J288" s="24"/>
      <c r="K288" s="33"/>
      <c r="L288" s="34"/>
      <c r="M288" s="24"/>
      <c r="N288" s="24"/>
      <c r="O288" s="24"/>
      <c r="P288" s="33"/>
      <c r="Q288" s="34"/>
      <c r="R288" s="24"/>
      <c r="S288" s="24"/>
      <c r="T288" s="24"/>
      <c r="U288" s="33"/>
      <c r="V288" s="34"/>
      <c r="W288" s="24"/>
      <c r="X288" s="24"/>
      <c r="Y288" s="24"/>
      <c r="Z288" s="33"/>
      <c r="AA288" s="34"/>
      <c r="AC288" s="52"/>
      <c r="AF288" s="11"/>
    </row>
    <row r="289" spans="1:32" ht="19.5" customHeight="1">
      <c r="A289" s="169"/>
      <c r="B289" s="170"/>
      <c r="C289" s="170"/>
      <c r="D289" s="170"/>
      <c r="E289" s="170"/>
      <c r="F289" s="170"/>
      <c r="G289" s="171"/>
      <c r="H289" s="172" t="s">
        <v>132</v>
      </c>
      <c r="I289" s="173"/>
      <c r="J289" s="173"/>
      <c r="K289" s="173"/>
      <c r="L289" s="34"/>
      <c r="M289" s="172" t="s">
        <v>132</v>
      </c>
      <c r="N289" s="173"/>
      <c r="O289" s="173"/>
      <c r="P289" s="173"/>
      <c r="Q289" s="34"/>
      <c r="R289" s="172" t="s">
        <v>132</v>
      </c>
      <c r="S289" s="173"/>
      <c r="T289" s="173"/>
      <c r="U289" s="173"/>
      <c r="V289" s="34"/>
      <c r="W289" s="172" t="s">
        <v>132</v>
      </c>
      <c r="X289" s="173"/>
      <c r="Y289" s="173"/>
      <c r="Z289" s="173"/>
      <c r="AA289" s="34"/>
      <c r="AC289" s="52"/>
      <c r="AF289" s="11"/>
    </row>
    <row r="290" spans="1:32" ht="24.75" customHeight="1">
      <c r="A290" s="174"/>
      <c r="B290" s="175"/>
      <c r="C290" s="175"/>
      <c r="D290" s="175"/>
      <c r="E290" s="175"/>
      <c r="F290" s="175"/>
      <c r="G290" s="176"/>
      <c r="H290" s="169"/>
      <c r="I290" s="177"/>
      <c r="J290" s="177"/>
      <c r="K290" s="177"/>
      <c r="L290" s="178"/>
      <c r="M290" s="169"/>
      <c r="N290" s="177"/>
      <c r="O290" s="177"/>
      <c r="P290" s="177"/>
      <c r="Q290" s="178"/>
      <c r="R290" s="169"/>
      <c r="S290" s="177"/>
      <c r="T290" s="177"/>
      <c r="U290" s="177"/>
      <c r="V290" s="178"/>
      <c r="W290" s="169"/>
      <c r="X290" s="177"/>
      <c r="Y290" s="177"/>
      <c r="Z290" s="177"/>
      <c r="AA290" s="178"/>
      <c r="AC290" s="52"/>
      <c r="AF290" s="11"/>
    </row>
    <row r="291" spans="1:32" ht="4.5" customHeight="1">
      <c r="A291" s="165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AC291" s="52"/>
      <c r="AF291" s="11"/>
    </row>
    <row r="292" spans="1:32">
      <c r="A292" s="167" t="s">
        <v>136</v>
      </c>
      <c r="B292" s="167"/>
      <c r="C292" s="47" t="str">
        <f>基本登録!$A$23</f>
        <v>①（　）内の大会の個人の部は一人１枚使用すること（関東予選・総合体育大会・個人選手権大会）</v>
      </c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4"/>
      <c r="R292" s="45"/>
      <c r="S292" s="44"/>
      <c r="T292" s="44"/>
      <c r="U292" s="40"/>
      <c r="V292" s="40"/>
      <c r="W292" s="40"/>
      <c r="X292" s="40"/>
      <c r="Y292" s="40"/>
      <c r="Z292" s="40"/>
      <c r="AA292" s="40"/>
    </row>
    <row r="293" spans="1:32">
      <c r="A293" s="43"/>
      <c r="B293" s="43"/>
      <c r="C293" s="47" t="str">
        <f>基本登録!$A$24</f>
        <v>②顧問の捺印のないものは無効</v>
      </c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6"/>
      <c r="R293" s="44"/>
      <c r="S293" s="44"/>
      <c r="T293" s="44"/>
      <c r="U293" s="168" t="s">
        <v>139</v>
      </c>
      <c r="V293" s="168"/>
      <c r="W293" s="168"/>
      <c r="X293" s="168"/>
      <c r="Y293" s="168"/>
      <c r="Z293" s="168"/>
      <c r="AA293" s="168"/>
    </row>
    <row r="294" spans="1:32" s="37" customFormat="1">
      <c r="A294" s="41"/>
      <c r="B294" s="41"/>
      <c r="C294" s="42" t="str">
        <f>基本登録!$A$25</f>
        <v>③A4用紙に印刷すること（A4用紙1枚につき立順票は二部出力。切り取って使用すること）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168"/>
      <c r="V294" s="168"/>
      <c r="W294" s="168"/>
      <c r="X294" s="168"/>
      <c r="Y294" s="168"/>
      <c r="Z294" s="168"/>
      <c r="AA294" s="168"/>
      <c r="AC294" s="53"/>
    </row>
    <row r="295" spans="1:32" ht="34.5" customHeight="1">
      <c r="AC295" s="52"/>
      <c r="AF295" s="11"/>
    </row>
    <row r="296" spans="1:32" ht="24.75" customHeight="1">
      <c r="A296" s="199" t="s">
        <v>119</v>
      </c>
      <c r="B296" s="199"/>
      <c r="C296" s="199"/>
      <c r="D296" s="201" t="str">
        <f ca="1">基本登録!$B$11</f>
        <v>令和8年度　東京都個人選手権大会　立順票</v>
      </c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190" t="s">
        <v>120</v>
      </c>
      <c r="Y296" s="191"/>
      <c r="Z296" s="191"/>
      <c r="AA296" s="192"/>
      <c r="AC296" s="52"/>
      <c r="AF296" s="11"/>
    </row>
    <row r="297" spans="1:32" ht="26.25" customHeight="1">
      <c r="A297" s="200"/>
      <c r="B297" s="200"/>
      <c r="C297" s="200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2" t="str">
        <f>IF(VLOOKUP(AC304,都個人!$B:$G,2,FALSE)="","",VLOOKUP(AC304,都個人!$B:$G,2,FALSE))</f>
        <v/>
      </c>
      <c r="Y297" s="203"/>
      <c r="Z297" s="203"/>
      <c r="AA297" s="204"/>
      <c r="AC297" s="52"/>
      <c r="AF297" s="11"/>
    </row>
    <row r="298" spans="1:32" ht="27" customHeight="1">
      <c r="A298" s="169" t="s">
        <v>121</v>
      </c>
      <c r="B298" s="177"/>
      <c r="C298" s="178"/>
      <c r="D298" s="208"/>
      <c r="E298" s="30" t="s">
        <v>122</v>
      </c>
      <c r="F298" s="208"/>
      <c r="G298" s="190" t="s">
        <v>123</v>
      </c>
      <c r="H298" s="191"/>
      <c r="I298" s="192"/>
      <c r="J298" s="213" t="str">
        <f>基本登録!$B$2</f>
        <v>基本登録シートの学校番号に入力して下さい</v>
      </c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X298" s="205"/>
      <c r="Y298" s="206"/>
      <c r="Z298" s="206"/>
      <c r="AA298" s="207"/>
      <c r="AC298" s="52"/>
      <c r="AF298" s="11"/>
    </row>
    <row r="299" spans="1:32" ht="9.75" customHeight="1">
      <c r="A299" s="214">
        <f>基本登録!$B$1</f>
        <v>0</v>
      </c>
      <c r="B299" s="215"/>
      <c r="C299" s="216"/>
      <c r="D299" s="209"/>
      <c r="E299" s="223" t="s">
        <v>108</v>
      </c>
      <c r="F299" s="211"/>
      <c r="G299" s="226" t="s">
        <v>124</v>
      </c>
      <c r="H299" s="227"/>
      <c r="I299" s="228"/>
      <c r="J299" s="213">
        <f>基本登録!$B$3</f>
        <v>0</v>
      </c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36"/>
      <c r="X299" s="36"/>
      <c r="AC299" s="52"/>
      <c r="AF299" s="11"/>
    </row>
    <row r="300" spans="1:32" ht="16.5" customHeight="1">
      <c r="A300" s="217"/>
      <c r="B300" s="218"/>
      <c r="C300" s="219"/>
      <c r="D300" s="209"/>
      <c r="E300" s="224"/>
      <c r="F300" s="211"/>
      <c r="G300" s="229"/>
      <c r="H300" s="230"/>
      <c r="I300" s="231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X300" s="182" t="s">
        <v>125</v>
      </c>
      <c r="Y300" s="184" t="s">
        <v>126</v>
      </c>
      <c r="Z300" s="185"/>
      <c r="AA300" s="186"/>
      <c r="AC300" s="52"/>
      <c r="AF300" s="11"/>
    </row>
    <row r="301" spans="1:32" ht="27" customHeight="1">
      <c r="A301" s="220"/>
      <c r="B301" s="221"/>
      <c r="C301" s="222"/>
      <c r="D301" s="210"/>
      <c r="E301" s="225"/>
      <c r="F301" s="212"/>
      <c r="G301" s="190" t="s">
        <v>127</v>
      </c>
      <c r="H301" s="191"/>
      <c r="I301" s="192"/>
      <c r="J301" s="28"/>
      <c r="K301" s="29"/>
      <c r="L301" s="29"/>
      <c r="M301" s="29"/>
      <c r="N301" s="29"/>
      <c r="O301" s="29"/>
      <c r="P301" s="22"/>
      <c r="Q301" s="22"/>
      <c r="R301" s="22" t="s">
        <v>128</v>
      </c>
      <c r="S301" s="193" t="str">
        <f t="shared" ref="S301" si="1">AC304</f>
        <v/>
      </c>
      <c r="T301" s="194"/>
      <c r="U301" s="194"/>
      <c r="V301" s="23" t="s">
        <v>129</v>
      </c>
      <c r="X301" s="183"/>
      <c r="Y301" s="187"/>
      <c r="Z301" s="188"/>
      <c r="AA301" s="189"/>
      <c r="AC301" s="52"/>
      <c r="AF301" s="11"/>
    </row>
    <row r="302" spans="1:32" ht="4.5" customHeight="1">
      <c r="AC302" s="52"/>
      <c r="AF302" s="11"/>
    </row>
    <row r="303" spans="1:32" ht="21.75" customHeight="1">
      <c r="A303" s="24" t="s">
        <v>130</v>
      </c>
      <c r="B303" s="174" t="s">
        <v>131</v>
      </c>
      <c r="C303" s="195"/>
      <c r="D303" s="195"/>
      <c r="E303" s="195"/>
      <c r="F303" s="176"/>
      <c r="G303" s="32" t="s">
        <v>102</v>
      </c>
      <c r="H303" s="196" t="str">
        <f ca="1">IFERROR(VLOOKUP(D296,基本登録!$B$8:$I$14,5,FALSE),"")</f>
        <v>予選</v>
      </c>
      <c r="I303" s="197"/>
      <c r="J303" s="197"/>
      <c r="K303" s="197"/>
      <c r="L303" s="198"/>
      <c r="M303" s="196" t="str">
        <f ca="1">IFERROR(VLOOKUP(D296,基本登録!$B$8:$I$14,6,FALSE),"")</f>
        <v>決勝</v>
      </c>
      <c r="N303" s="197"/>
      <c r="O303" s="197"/>
      <c r="P303" s="197"/>
      <c r="Q303" s="198"/>
      <c r="R303" s="196" t="str">
        <f ca="1">IFERROR(IF(VLOOKUP(D296,基本登録!$B$8:$I$14,7,FALSE)="","",VLOOKUP(D296,基本登録!$B$8:$I$14,7,FALSE)),"")</f>
        <v>競射</v>
      </c>
      <c r="S303" s="197"/>
      <c r="T303" s="197"/>
      <c r="U303" s="197"/>
      <c r="V303" s="198"/>
      <c r="W303" s="196" t="str">
        <f ca="1">IFERROR(IF(VLOOKUP(D296,基本登録!$B$8:$I$14,8,FALSE)="","",VLOOKUP(D296,基本登録!$B$8:$I$14,8,FALSE)),"")</f>
        <v/>
      </c>
      <c r="X303" s="197"/>
      <c r="Y303" s="197"/>
      <c r="Z303" s="197"/>
      <c r="AA303" s="198"/>
      <c r="AC303" s="52"/>
      <c r="AF303" s="11"/>
    </row>
    <row r="304" spans="1:32" ht="21.75" customHeight="1">
      <c r="A304" s="25" t="str">
        <f>基本登録!$A$17</f>
        <v>１</v>
      </c>
      <c r="B304" s="179" t="str">
        <f>IF(AC304="","",VLOOKUP(AC304,都個人!$B:$G,4,FALSE))</f>
        <v/>
      </c>
      <c r="C304" s="180"/>
      <c r="D304" s="180"/>
      <c r="E304" s="180"/>
      <c r="F304" s="181"/>
      <c r="G304" s="26" t="str">
        <f>IF(AC304="","",VLOOKUP(AC304,都個人!$B:$G,5,FALSE))</f>
        <v/>
      </c>
      <c r="H304" s="31"/>
      <c r="I304" s="31"/>
      <c r="J304" s="31"/>
      <c r="K304" s="21"/>
      <c r="L304" s="34"/>
      <c r="M304" s="31"/>
      <c r="N304" s="31"/>
      <c r="O304" s="31"/>
      <c r="P304" s="21"/>
      <c r="Q304" s="34"/>
      <c r="R304" s="31"/>
      <c r="S304" s="31"/>
      <c r="T304" s="31"/>
      <c r="U304" s="21"/>
      <c r="V304" s="34"/>
      <c r="W304" s="31"/>
      <c r="X304" s="31"/>
      <c r="Y304" s="31"/>
      <c r="Z304" s="21"/>
      <c r="AA304" s="34"/>
      <c r="AC304" s="52" t="str">
        <f>都個人!$B$17</f>
        <v/>
      </c>
      <c r="AF304" s="11"/>
    </row>
    <row r="305" spans="1:32" ht="21.75" customHeight="1">
      <c r="A305" s="24" t="str">
        <f>基本登録!$A$18</f>
        <v>２</v>
      </c>
      <c r="B305" s="179" t="str">
        <f>IF(AC305="","",VLOOKUP(AC305,都個人!$B:$G,4,FALSE))</f>
        <v/>
      </c>
      <c r="C305" s="180"/>
      <c r="D305" s="180"/>
      <c r="E305" s="180"/>
      <c r="F305" s="181"/>
      <c r="G305" s="26" t="str">
        <f>IF(AC305="","",VLOOKUP(AC305,都個人!$B:$G,5,FALSE))</f>
        <v/>
      </c>
      <c r="H305" s="31"/>
      <c r="I305" s="31"/>
      <c r="J305" s="31"/>
      <c r="K305" s="21"/>
      <c r="L305" s="34"/>
      <c r="M305" s="31"/>
      <c r="N305" s="31"/>
      <c r="O305" s="31"/>
      <c r="P305" s="21"/>
      <c r="Q305" s="34"/>
      <c r="R305" s="31"/>
      <c r="S305" s="31"/>
      <c r="T305" s="31"/>
      <c r="U305" s="21"/>
      <c r="V305" s="34"/>
      <c r="W305" s="31"/>
      <c r="X305" s="31"/>
      <c r="Y305" s="31"/>
      <c r="Z305" s="21"/>
      <c r="AA305" s="34"/>
      <c r="AC305" s="52"/>
      <c r="AF305" s="11"/>
    </row>
    <row r="306" spans="1:32" ht="21.75" customHeight="1">
      <c r="A306" s="24" t="str">
        <f>基本登録!$A$19</f>
        <v>３</v>
      </c>
      <c r="B306" s="179" t="str">
        <f>IF(AC306="","",VLOOKUP(AC306,都個人!$B:$G,4,FALSE))</f>
        <v/>
      </c>
      <c r="C306" s="180"/>
      <c r="D306" s="180"/>
      <c r="E306" s="180"/>
      <c r="F306" s="181"/>
      <c r="G306" s="26" t="str">
        <f>IF(AC306="","",VLOOKUP(AC306,都個人!$B:$G,5,FALSE))</f>
        <v/>
      </c>
      <c r="H306" s="31"/>
      <c r="I306" s="31"/>
      <c r="J306" s="31"/>
      <c r="K306" s="21"/>
      <c r="L306" s="34"/>
      <c r="M306" s="31"/>
      <c r="N306" s="31"/>
      <c r="O306" s="31"/>
      <c r="P306" s="21"/>
      <c r="Q306" s="34"/>
      <c r="R306" s="31"/>
      <c r="S306" s="31"/>
      <c r="T306" s="31"/>
      <c r="U306" s="21"/>
      <c r="V306" s="34"/>
      <c r="W306" s="31"/>
      <c r="X306" s="31"/>
      <c r="Y306" s="31"/>
      <c r="Z306" s="21"/>
      <c r="AA306" s="34"/>
      <c r="AC306" s="52"/>
      <c r="AF306" s="11"/>
    </row>
    <row r="307" spans="1:32" ht="21.75" customHeight="1">
      <c r="A307" s="24" t="str">
        <f>基本登録!$A$20</f>
        <v>４</v>
      </c>
      <c r="B307" s="179" t="str">
        <f>IF(AC307="","",VLOOKUP(AC307,都個人!$B:$G,4,FALSE))</f>
        <v/>
      </c>
      <c r="C307" s="180"/>
      <c r="D307" s="180"/>
      <c r="E307" s="180"/>
      <c r="F307" s="181"/>
      <c r="G307" s="26" t="str">
        <f>IF(AC307="","",VLOOKUP(AC307,都個人!$B:$G,5,FALSE))</f>
        <v/>
      </c>
      <c r="H307" s="31"/>
      <c r="I307" s="31"/>
      <c r="J307" s="31"/>
      <c r="K307" s="21"/>
      <c r="L307" s="34"/>
      <c r="M307" s="31"/>
      <c r="N307" s="31"/>
      <c r="O307" s="31"/>
      <c r="P307" s="21"/>
      <c r="Q307" s="34"/>
      <c r="R307" s="31"/>
      <c r="S307" s="31"/>
      <c r="T307" s="31"/>
      <c r="U307" s="21"/>
      <c r="V307" s="34"/>
      <c r="W307" s="31"/>
      <c r="X307" s="31"/>
      <c r="Y307" s="31"/>
      <c r="Z307" s="21"/>
      <c r="AA307" s="34"/>
      <c r="AC307" s="52"/>
      <c r="AF307" s="11"/>
    </row>
    <row r="308" spans="1:32" ht="21.75" customHeight="1">
      <c r="A308" s="24" t="str">
        <f>基本登録!$A$21</f>
        <v>５</v>
      </c>
      <c r="B308" s="179" t="str">
        <f>IF(AC308="","",VLOOKUP(AC308,都個人!$B:$G,4,FALSE))</f>
        <v/>
      </c>
      <c r="C308" s="180"/>
      <c r="D308" s="180"/>
      <c r="E308" s="180"/>
      <c r="F308" s="181"/>
      <c r="G308" s="26" t="str">
        <f>IF(AC308="","",VLOOKUP(AC308,都個人!$B:$G,5,FALSE))</f>
        <v/>
      </c>
      <c r="H308" s="31"/>
      <c r="I308" s="31"/>
      <c r="J308" s="31"/>
      <c r="K308" s="21"/>
      <c r="L308" s="34"/>
      <c r="M308" s="31"/>
      <c r="N308" s="31"/>
      <c r="O308" s="31"/>
      <c r="P308" s="21"/>
      <c r="Q308" s="34"/>
      <c r="R308" s="31"/>
      <c r="S308" s="31"/>
      <c r="T308" s="31"/>
      <c r="U308" s="21"/>
      <c r="V308" s="34"/>
      <c r="W308" s="31"/>
      <c r="X308" s="31"/>
      <c r="Y308" s="31"/>
      <c r="Z308" s="21"/>
      <c r="AA308" s="34"/>
      <c r="AC308" s="52"/>
      <c r="AF308" s="11"/>
    </row>
    <row r="309" spans="1:32" ht="21.75" customHeight="1">
      <c r="A309" s="24" t="str">
        <f>基本登録!$A$22</f>
        <v>補</v>
      </c>
      <c r="B309" s="179" t="str">
        <f>IF(AC309="","",VLOOKUP(AC309,都個人!$B:$G,4,FALSE))</f>
        <v/>
      </c>
      <c r="C309" s="180"/>
      <c r="D309" s="180"/>
      <c r="E309" s="180"/>
      <c r="F309" s="181"/>
      <c r="G309" s="26" t="str">
        <f>IF(AC309="","",VLOOKUP(AC309,都個人!$B:$G,5,FALSE))</f>
        <v/>
      </c>
      <c r="H309" s="24"/>
      <c r="I309" s="24"/>
      <c r="J309" s="24"/>
      <c r="K309" s="33"/>
      <c r="L309" s="34"/>
      <c r="M309" s="24"/>
      <c r="N309" s="24"/>
      <c r="O309" s="24"/>
      <c r="P309" s="33"/>
      <c r="Q309" s="34"/>
      <c r="R309" s="24"/>
      <c r="S309" s="24"/>
      <c r="T309" s="24"/>
      <c r="U309" s="33"/>
      <c r="V309" s="34"/>
      <c r="W309" s="24"/>
      <c r="X309" s="24"/>
      <c r="Y309" s="24"/>
      <c r="Z309" s="33"/>
      <c r="AA309" s="34"/>
      <c r="AC309" s="52"/>
      <c r="AF309" s="11"/>
    </row>
    <row r="310" spans="1:32" ht="19.5" customHeight="1">
      <c r="A310" s="169"/>
      <c r="B310" s="170"/>
      <c r="C310" s="170"/>
      <c r="D310" s="170"/>
      <c r="E310" s="170"/>
      <c r="F310" s="170"/>
      <c r="G310" s="171"/>
      <c r="H310" s="172" t="s">
        <v>132</v>
      </c>
      <c r="I310" s="173"/>
      <c r="J310" s="173"/>
      <c r="K310" s="173"/>
      <c r="L310" s="34"/>
      <c r="M310" s="172" t="s">
        <v>132</v>
      </c>
      <c r="N310" s="173"/>
      <c r="O310" s="173"/>
      <c r="P310" s="173"/>
      <c r="Q310" s="34"/>
      <c r="R310" s="172" t="s">
        <v>132</v>
      </c>
      <c r="S310" s="173"/>
      <c r="T310" s="173"/>
      <c r="U310" s="173"/>
      <c r="V310" s="34"/>
      <c r="W310" s="172" t="s">
        <v>132</v>
      </c>
      <c r="X310" s="173"/>
      <c r="Y310" s="173"/>
      <c r="Z310" s="173"/>
      <c r="AA310" s="34"/>
      <c r="AC310" s="52"/>
      <c r="AF310" s="11"/>
    </row>
    <row r="311" spans="1:32" ht="24.75" customHeight="1">
      <c r="A311" s="174"/>
      <c r="B311" s="175"/>
      <c r="C311" s="175"/>
      <c r="D311" s="175"/>
      <c r="E311" s="175"/>
      <c r="F311" s="175"/>
      <c r="G311" s="176"/>
      <c r="H311" s="169"/>
      <c r="I311" s="177"/>
      <c r="J311" s="177"/>
      <c r="K311" s="177"/>
      <c r="L311" s="178"/>
      <c r="M311" s="169"/>
      <c r="N311" s="177"/>
      <c r="O311" s="177"/>
      <c r="P311" s="177"/>
      <c r="Q311" s="178"/>
      <c r="R311" s="169"/>
      <c r="S311" s="177"/>
      <c r="T311" s="177"/>
      <c r="U311" s="177"/>
      <c r="V311" s="178"/>
      <c r="W311" s="169"/>
      <c r="X311" s="177"/>
      <c r="Y311" s="177"/>
      <c r="Z311" s="177"/>
      <c r="AA311" s="178"/>
      <c r="AC311" s="52"/>
      <c r="AF311" s="11"/>
    </row>
    <row r="312" spans="1:32" ht="4.5" customHeight="1">
      <c r="A312" s="165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AC312" s="52"/>
      <c r="AF312" s="11"/>
    </row>
    <row r="313" spans="1:32">
      <c r="A313" s="167" t="s">
        <v>136</v>
      </c>
      <c r="B313" s="167"/>
      <c r="C313" s="47" t="str">
        <f>基本登録!$A$23</f>
        <v>①（　）内の大会の個人の部は一人１枚使用すること（関東予選・総合体育大会・個人選手権大会）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4"/>
      <c r="R313" s="45"/>
      <c r="S313" s="44"/>
      <c r="T313" s="44"/>
      <c r="U313" s="40"/>
      <c r="V313" s="40"/>
      <c r="W313" s="40"/>
      <c r="X313" s="40"/>
      <c r="Y313" s="40"/>
      <c r="Z313" s="40"/>
      <c r="AA313" s="40"/>
    </row>
    <row r="314" spans="1:32">
      <c r="A314" s="43"/>
      <c r="B314" s="43"/>
      <c r="C314" s="47" t="str">
        <f>基本登録!$A$24</f>
        <v>②顧問の捺印のないものは無効</v>
      </c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6"/>
      <c r="R314" s="44"/>
      <c r="S314" s="44"/>
      <c r="T314" s="44"/>
      <c r="U314" s="168" t="s">
        <v>139</v>
      </c>
      <c r="V314" s="168"/>
      <c r="W314" s="168"/>
      <c r="X314" s="168"/>
      <c r="Y314" s="168"/>
      <c r="Z314" s="168"/>
      <c r="AA314" s="168"/>
    </row>
    <row r="315" spans="1:32" s="37" customFormat="1">
      <c r="A315" s="41"/>
      <c r="B315" s="41"/>
      <c r="C315" s="42" t="str">
        <f>基本登録!$A$25</f>
        <v>③A4用紙に印刷すること（A4用紙1枚につき立順票は二部出力。切り取って使用すること）</v>
      </c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168"/>
      <c r="V315" s="168"/>
      <c r="W315" s="168"/>
      <c r="X315" s="168"/>
      <c r="Y315" s="168"/>
      <c r="Z315" s="168"/>
      <c r="AA315" s="168"/>
      <c r="AC315" s="53"/>
    </row>
    <row r="316" spans="1:32" ht="34.5" customHeight="1">
      <c r="AC316" s="52"/>
      <c r="AF316" s="11"/>
    </row>
    <row r="317" spans="1:32" ht="24.75" customHeight="1">
      <c r="A317" s="199" t="s">
        <v>119</v>
      </c>
      <c r="B317" s="199"/>
      <c r="C317" s="199"/>
      <c r="D317" s="201" t="str">
        <f ca="1">基本登録!$B$11</f>
        <v>令和8年度　東京都個人選手権大会　立順票</v>
      </c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190" t="s">
        <v>120</v>
      </c>
      <c r="Y317" s="191"/>
      <c r="Z317" s="191"/>
      <c r="AA317" s="192"/>
      <c r="AC317" s="52"/>
      <c r="AF317" s="11"/>
    </row>
    <row r="318" spans="1:32" ht="26.25" customHeight="1">
      <c r="A318" s="200"/>
      <c r="B318" s="200"/>
      <c r="C318" s="200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2" t="str">
        <f>IF(VLOOKUP(AC325,都個人!$B:$G,2,FALSE)="","",VLOOKUP(AC325,都個人!$B:$G,2,FALSE))</f>
        <v/>
      </c>
      <c r="Y318" s="203"/>
      <c r="Z318" s="203"/>
      <c r="AA318" s="204"/>
      <c r="AC318" s="52"/>
      <c r="AF318" s="11"/>
    </row>
    <row r="319" spans="1:32" ht="27" customHeight="1">
      <c r="A319" s="169" t="s">
        <v>121</v>
      </c>
      <c r="B319" s="177"/>
      <c r="C319" s="178"/>
      <c r="D319" s="208"/>
      <c r="E319" s="30" t="s">
        <v>122</v>
      </c>
      <c r="F319" s="208"/>
      <c r="G319" s="190" t="s">
        <v>123</v>
      </c>
      <c r="H319" s="191"/>
      <c r="I319" s="192"/>
      <c r="J319" s="213" t="str">
        <f>基本登録!$B$2</f>
        <v>基本登録シートの学校番号に入力して下さい</v>
      </c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X319" s="205"/>
      <c r="Y319" s="206"/>
      <c r="Z319" s="206"/>
      <c r="AA319" s="207"/>
      <c r="AC319" s="52"/>
      <c r="AF319" s="11"/>
    </row>
    <row r="320" spans="1:32" ht="9.75" customHeight="1">
      <c r="A320" s="214">
        <f>基本登録!$B$1</f>
        <v>0</v>
      </c>
      <c r="B320" s="215"/>
      <c r="C320" s="216"/>
      <c r="D320" s="209"/>
      <c r="E320" s="223" t="s">
        <v>108</v>
      </c>
      <c r="F320" s="211"/>
      <c r="G320" s="226" t="s">
        <v>124</v>
      </c>
      <c r="H320" s="227"/>
      <c r="I320" s="228"/>
      <c r="J320" s="213">
        <f>基本登録!$B$3</f>
        <v>0</v>
      </c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36"/>
      <c r="X320" s="36"/>
      <c r="AC320" s="52"/>
      <c r="AF320" s="11"/>
    </row>
    <row r="321" spans="1:32" ht="16.5" customHeight="1">
      <c r="A321" s="217"/>
      <c r="B321" s="218"/>
      <c r="C321" s="219"/>
      <c r="D321" s="209"/>
      <c r="E321" s="224"/>
      <c r="F321" s="211"/>
      <c r="G321" s="229"/>
      <c r="H321" s="230"/>
      <c r="I321" s="231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X321" s="182" t="s">
        <v>125</v>
      </c>
      <c r="Y321" s="184" t="s">
        <v>126</v>
      </c>
      <c r="Z321" s="185"/>
      <c r="AA321" s="186"/>
      <c r="AC321" s="52"/>
      <c r="AF321" s="11"/>
    </row>
    <row r="322" spans="1:32" ht="27" customHeight="1">
      <c r="A322" s="220"/>
      <c r="B322" s="221"/>
      <c r="C322" s="222"/>
      <c r="D322" s="210"/>
      <c r="E322" s="225"/>
      <c r="F322" s="212"/>
      <c r="G322" s="190" t="s">
        <v>127</v>
      </c>
      <c r="H322" s="191"/>
      <c r="I322" s="192"/>
      <c r="J322" s="28"/>
      <c r="K322" s="29"/>
      <c r="L322" s="29"/>
      <c r="M322" s="29"/>
      <c r="N322" s="29"/>
      <c r="O322" s="29"/>
      <c r="P322" s="22"/>
      <c r="Q322" s="22"/>
      <c r="R322" s="22" t="s">
        <v>128</v>
      </c>
      <c r="S322" s="193" t="str">
        <f t="shared" ref="S322" si="2">AC325</f>
        <v/>
      </c>
      <c r="T322" s="194"/>
      <c r="U322" s="194"/>
      <c r="V322" s="23" t="s">
        <v>129</v>
      </c>
      <c r="X322" s="183"/>
      <c r="Y322" s="187"/>
      <c r="Z322" s="188"/>
      <c r="AA322" s="189"/>
      <c r="AC322" s="52"/>
      <c r="AF322" s="11"/>
    </row>
    <row r="323" spans="1:32" ht="4.5" customHeight="1">
      <c r="AC323" s="52"/>
      <c r="AF323" s="11"/>
    </row>
    <row r="324" spans="1:32" ht="21.75" customHeight="1">
      <c r="A324" s="24" t="s">
        <v>130</v>
      </c>
      <c r="B324" s="174" t="s">
        <v>131</v>
      </c>
      <c r="C324" s="195"/>
      <c r="D324" s="195"/>
      <c r="E324" s="195"/>
      <c r="F324" s="176"/>
      <c r="G324" s="32" t="s">
        <v>102</v>
      </c>
      <c r="H324" s="196" t="str">
        <f ca="1">IFERROR(VLOOKUP(D317,基本登録!$B$8:$I$14,5,FALSE),"")</f>
        <v>予選</v>
      </c>
      <c r="I324" s="197"/>
      <c r="J324" s="197"/>
      <c r="K324" s="197"/>
      <c r="L324" s="198"/>
      <c r="M324" s="196" t="str">
        <f ca="1">IFERROR(VLOOKUP(D317,基本登録!$B$8:$I$14,6,FALSE),"")</f>
        <v>決勝</v>
      </c>
      <c r="N324" s="197"/>
      <c r="O324" s="197"/>
      <c r="P324" s="197"/>
      <c r="Q324" s="198"/>
      <c r="R324" s="196" t="str">
        <f ca="1">IFERROR(IF(VLOOKUP(D317,基本登録!$B$8:$I$14,7,FALSE)="","",VLOOKUP(D317,基本登録!$B$8:$I$14,7,FALSE)),"")</f>
        <v>競射</v>
      </c>
      <c r="S324" s="197"/>
      <c r="T324" s="197"/>
      <c r="U324" s="197"/>
      <c r="V324" s="198"/>
      <c r="W324" s="196" t="str">
        <f ca="1">IFERROR(IF(VLOOKUP(D317,基本登録!$B$8:$I$14,8,FALSE)="","",VLOOKUP(D317,基本登録!$B$8:$I$14,8,FALSE)),"")</f>
        <v/>
      </c>
      <c r="X324" s="197"/>
      <c r="Y324" s="197"/>
      <c r="Z324" s="197"/>
      <c r="AA324" s="198"/>
      <c r="AC324" s="52"/>
      <c r="AF324" s="11"/>
    </row>
    <row r="325" spans="1:32" ht="21.75" customHeight="1">
      <c r="A325" s="25" t="str">
        <f>基本登録!$A$17</f>
        <v>１</v>
      </c>
      <c r="B325" s="179" t="str">
        <f>IF(AC325="","",VLOOKUP(AC325,都個人!$B:$G,4,FALSE))</f>
        <v/>
      </c>
      <c r="C325" s="180"/>
      <c r="D325" s="180"/>
      <c r="E325" s="180"/>
      <c r="F325" s="181"/>
      <c r="G325" s="26" t="str">
        <f>IF(AC325="","",VLOOKUP(AC325,都個人!$B:$G,5,FALSE))</f>
        <v/>
      </c>
      <c r="H325" s="31"/>
      <c r="I325" s="31"/>
      <c r="J325" s="31"/>
      <c r="K325" s="21"/>
      <c r="L325" s="34"/>
      <c r="M325" s="31"/>
      <c r="N325" s="31"/>
      <c r="O325" s="31"/>
      <c r="P325" s="21"/>
      <c r="Q325" s="34"/>
      <c r="R325" s="31"/>
      <c r="S325" s="31"/>
      <c r="T325" s="31"/>
      <c r="U325" s="21"/>
      <c r="V325" s="34"/>
      <c r="W325" s="31"/>
      <c r="X325" s="31"/>
      <c r="Y325" s="31"/>
      <c r="Z325" s="21"/>
      <c r="AA325" s="34"/>
      <c r="AC325" s="52" t="str">
        <f>都個人!$B$18</f>
        <v/>
      </c>
      <c r="AF325" s="11"/>
    </row>
    <row r="326" spans="1:32" ht="21.75" customHeight="1">
      <c r="A326" s="24" t="str">
        <f>基本登録!$A$18</f>
        <v>２</v>
      </c>
      <c r="B326" s="179" t="str">
        <f>IF(AC326="","",VLOOKUP(AC326,都個人!$B:$G,4,FALSE))</f>
        <v/>
      </c>
      <c r="C326" s="180"/>
      <c r="D326" s="180"/>
      <c r="E326" s="180"/>
      <c r="F326" s="181"/>
      <c r="G326" s="26" t="str">
        <f>IF(AC326="","",VLOOKUP(AC326,都個人!$B:$G,5,FALSE))</f>
        <v/>
      </c>
      <c r="H326" s="31"/>
      <c r="I326" s="31"/>
      <c r="J326" s="31"/>
      <c r="K326" s="21"/>
      <c r="L326" s="34"/>
      <c r="M326" s="31"/>
      <c r="N326" s="31"/>
      <c r="O326" s="31"/>
      <c r="P326" s="21"/>
      <c r="Q326" s="34"/>
      <c r="R326" s="31"/>
      <c r="S326" s="31"/>
      <c r="T326" s="31"/>
      <c r="U326" s="21"/>
      <c r="V326" s="34"/>
      <c r="W326" s="31"/>
      <c r="X326" s="31"/>
      <c r="Y326" s="31"/>
      <c r="Z326" s="21"/>
      <c r="AA326" s="34"/>
      <c r="AC326" s="52"/>
      <c r="AF326" s="11"/>
    </row>
    <row r="327" spans="1:32" ht="21.75" customHeight="1">
      <c r="A327" s="24" t="str">
        <f>基本登録!$A$19</f>
        <v>３</v>
      </c>
      <c r="B327" s="179" t="str">
        <f>IF(AC327="","",VLOOKUP(AC327,都個人!$B:$G,4,FALSE))</f>
        <v/>
      </c>
      <c r="C327" s="180"/>
      <c r="D327" s="180"/>
      <c r="E327" s="180"/>
      <c r="F327" s="181"/>
      <c r="G327" s="26" t="str">
        <f>IF(AC327="","",VLOOKUP(AC327,都個人!$B:$G,5,FALSE))</f>
        <v/>
      </c>
      <c r="H327" s="31"/>
      <c r="I327" s="31"/>
      <c r="J327" s="31"/>
      <c r="K327" s="21"/>
      <c r="L327" s="34"/>
      <c r="M327" s="31"/>
      <c r="N327" s="31"/>
      <c r="O327" s="31"/>
      <c r="P327" s="21"/>
      <c r="Q327" s="34"/>
      <c r="R327" s="31"/>
      <c r="S327" s="31"/>
      <c r="T327" s="31"/>
      <c r="U327" s="21"/>
      <c r="V327" s="34"/>
      <c r="W327" s="31"/>
      <c r="X327" s="31"/>
      <c r="Y327" s="31"/>
      <c r="Z327" s="21"/>
      <c r="AA327" s="34"/>
      <c r="AC327" s="52"/>
      <c r="AF327" s="11"/>
    </row>
    <row r="328" spans="1:32" ht="21.75" customHeight="1">
      <c r="A328" s="24" t="str">
        <f>基本登録!$A$20</f>
        <v>４</v>
      </c>
      <c r="B328" s="179" t="str">
        <f>IF(AC328="","",VLOOKUP(AC328,都個人!$B:$G,4,FALSE))</f>
        <v/>
      </c>
      <c r="C328" s="180"/>
      <c r="D328" s="180"/>
      <c r="E328" s="180"/>
      <c r="F328" s="181"/>
      <c r="G328" s="26" t="str">
        <f>IF(AC328="","",VLOOKUP(AC328,都個人!$B:$G,5,FALSE))</f>
        <v/>
      </c>
      <c r="H328" s="31"/>
      <c r="I328" s="31"/>
      <c r="J328" s="31"/>
      <c r="K328" s="21"/>
      <c r="L328" s="34"/>
      <c r="M328" s="31"/>
      <c r="N328" s="31"/>
      <c r="O328" s="31"/>
      <c r="P328" s="21"/>
      <c r="Q328" s="34"/>
      <c r="R328" s="31"/>
      <c r="S328" s="31"/>
      <c r="T328" s="31"/>
      <c r="U328" s="21"/>
      <c r="V328" s="34"/>
      <c r="W328" s="31"/>
      <c r="X328" s="31"/>
      <c r="Y328" s="31"/>
      <c r="Z328" s="21"/>
      <c r="AA328" s="34"/>
      <c r="AC328" s="52"/>
      <c r="AF328" s="11"/>
    </row>
    <row r="329" spans="1:32" ht="21.75" customHeight="1">
      <c r="A329" s="24" t="str">
        <f>基本登録!$A$21</f>
        <v>５</v>
      </c>
      <c r="B329" s="179" t="str">
        <f>IF(AC329="","",VLOOKUP(AC329,都個人!$B:$G,4,FALSE))</f>
        <v/>
      </c>
      <c r="C329" s="180"/>
      <c r="D329" s="180"/>
      <c r="E329" s="180"/>
      <c r="F329" s="181"/>
      <c r="G329" s="26" t="str">
        <f>IF(AC329="","",VLOOKUP(AC329,都個人!$B:$G,5,FALSE))</f>
        <v/>
      </c>
      <c r="H329" s="31"/>
      <c r="I329" s="31"/>
      <c r="J329" s="31"/>
      <c r="K329" s="21"/>
      <c r="L329" s="34"/>
      <c r="M329" s="31"/>
      <c r="N329" s="31"/>
      <c r="O329" s="31"/>
      <c r="P329" s="21"/>
      <c r="Q329" s="34"/>
      <c r="R329" s="31"/>
      <c r="S329" s="31"/>
      <c r="T329" s="31"/>
      <c r="U329" s="21"/>
      <c r="V329" s="34"/>
      <c r="W329" s="31"/>
      <c r="X329" s="31"/>
      <c r="Y329" s="31"/>
      <c r="Z329" s="21"/>
      <c r="AA329" s="34"/>
      <c r="AC329" s="52"/>
      <c r="AF329" s="11"/>
    </row>
    <row r="330" spans="1:32" ht="21.75" customHeight="1">
      <c r="A330" s="24" t="str">
        <f>基本登録!$A$22</f>
        <v>補</v>
      </c>
      <c r="B330" s="179" t="str">
        <f>IF(AC330="","",VLOOKUP(AC330,都個人!$B:$G,4,FALSE))</f>
        <v/>
      </c>
      <c r="C330" s="180"/>
      <c r="D330" s="180"/>
      <c r="E330" s="180"/>
      <c r="F330" s="181"/>
      <c r="G330" s="26" t="str">
        <f>IF(AC330="","",VLOOKUP(AC330,都個人!$B:$G,5,FALSE))</f>
        <v/>
      </c>
      <c r="H330" s="24"/>
      <c r="I330" s="24"/>
      <c r="J330" s="24"/>
      <c r="K330" s="33"/>
      <c r="L330" s="34"/>
      <c r="M330" s="24"/>
      <c r="N330" s="24"/>
      <c r="O330" s="24"/>
      <c r="P330" s="33"/>
      <c r="Q330" s="34"/>
      <c r="R330" s="24"/>
      <c r="S330" s="24"/>
      <c r="T330" s="24"/>
      <c r="U330" s="33"/>
      <c r="V330" s="34"/>
      <c r="W330" s="24"/>
      <c r="X330" s="24"/>
      <c r="Y330" s="24"/>
      <c r="Z330" s="33"/>
      <c r="AA330" s="34"/>
      <c r="AC330" s="52"/>
      <c r="AF330" s="11"/>
    </row>
    <row r="331" spans="1:32" ht="19.5" customHeight="1">
      <c r="A331" s="169"/>
      <c r="B331" s="170"/>
      <c r="C331" s="170"/>
      <c r="D331" s="170"/>
      <c r="E331" s="170"/>
      <c r="F331" s="170"/>
      <c r="G331" s="171"/>
      <c r="H331" s="172" t="s">
        <v>132</v>
      </c>
      <c r="I331" s="173"/>
      <c r="J331" s="173"/>
      <c r="K331" s="173"/>
      <c r="L331" s="34"/>
      <c r="M331" s="172" t="s">
        <v>132</v>
      </c>
      <c r="N331" s="173"/>
      <c r="O331" s="173"/>
      <c r="P331" s="173"/>
      <c r="Q331" s="34"/>
      <c r="R331" s="172" t="s">
        <v>132</v>
      </c>
      <c r="S331" s="173"/>
      <c r="T331" s="173"/>
      <c r="U331" s="173"/>
      <c r="V331" s="34"/>
      <c r="W331" s="172" t="s">
        <v>132</v>
      </c>
      <c r="X331" s="173"/>
      <c r="Y331" s="173"/>
      <c r="Z331" s="173"/>
      <c r="AA331" s="34"/>
      <c r="AC331" s="52"/>
      <c r="AF331" s="11"/>
    </row>
    <row r="332" spans="1:32" ht="24.75" customHeight="1">
      <c r="A332" s="174"/>
      <c r="B332" s="175"/>
      <c r="C332" s="175"/>
      <c r="D332" s="175"/>
      <c r="E332" s="175"/>
      <c r="F332" s="175"/>
      <c r="G332" s="176"/>
      <c r="H332" s="169"/>
      <c r="I332" s="177"/>
      <c r="J332" s="177"/>
      <c r="K332" s="177"/>
      <c r="L332" s="178"/>
      <c r="M332" s="169"/>
      <c r="N332" s="177"/>
      <c r="O332" s="177"/>
      <c r="P332" s="177"/>
      <c r="Q332" s="178"/>
      <c r="R332" s="169"/>
      <c r="S332" s="177"/>
      <c r="T332" s="177"/>
      <c r="U332" s="177"/>
      <c r="V332" s="178"/>
      <c r="W332" s="169"/>
      <c r="X332" s="177"/>
      <c r="Y332" s="177"/>
      <c r="Z332" s="177"/>
      <c r="AA332" s="178"/>
      <c r="AC332" s="52"/>
      <c r="AF332" s="11"/>
    </row>
    <row r="333" spans="1:32" ht="4.5" customHeight="1">
      <c r="A333" s="165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AC333" s="52"/>
      <c r="AF333" s="11"/>
    </row>
    <row r="334" spans="1:32">
      <c r="A334" s="167" t="s">
        <v>136</v>
      </c>
      <c r="B334" s="167"/>
      <c r="C334" s="47" t="str">
        <f>基本登録!$A$23</f>
        <v>①（　）内の大会の個人の部は一人１枚使用すること（関東予選・総合体育大会・個人選手権大会）</v>
      </c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4"/>
      <c r="R334" s="45"/>
      <c r="S334" s="44"/>
      <c r="T334" s="44"/>
      <c r="U334" s="40"/>
      <c r="V334" s="40"/>
      <c r="W334" s="40"/>
      <c r="X334" s="40"/>
      <c r="Y334" s="40"/>
      <c r="Z334" s="40"/>
      <c r="AA334" s="40"/>
    </row>
    <row r="335" spans="1:32">
      <c r="A335" s="43"/>
      <c r="B335" s="43"/>
      <c r="C335" s="47" t="str">
        <f>基本登録!$A$24</f>
        <v>②顧問の捺印のないものは無効</v>
      </c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6"/>
      <c r="R335" s="44"/>
      <c r="S335" s="44"/>
      <c r="T335" s="44"/>
      <c r="U335" s="168" t="s">
        <v>139</v>
      </c>
      <c r="V335" s="168"/>
      <c r="W335" s="168"/>
      <c r="X335" s="168"/>
      <c r="Y335" s="168"/>
      <c r="Z335" s="168"/>
      <c r="AA335" s="168"/>
    </row>
    <row r="336" spans="1:32" s="37" customFormat="1">
      <c r="A336" s="41"/>
      <c r="B336" s="41"/>
      <c r="C336" s="42" t="str">
        <f>基本登録!$A$25</f>
        <v>③A4用紙に印刷すること（A4用紙1枚につき立順票は二部出力。切り取って使用すること）</v>
      </c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168"/>
      <c r="V336" s="168"/>
      <c r="W336" s="168"/>
      <c r="X336" s="168"/>
      <c r="Y336" s="168"/>
      <c r="Z336" s="168"/>
      <c r="AA336" s="168"/>
      <c r="AC336" s="53"/>
    </row>
    <row r="337" spans="1:32" ht="34.5" customHeight="1">
      <c r="AC337" s="52"/>
      <c r="AF337" s="11"/>
    </row>
    <row r="338" spans="1:32" ht="24.75" customHeight="1">
      <c r="A338" s="199" t="s">
        <v>119</v>
      </c>
      <c r="B338" s="199"/>
      <c r="C338" s="199"/>
      <c r="D338" s="201" t="str">
        <f ca="1">基本登録!$B$11</f>
        <v>令和8年度　東京都個人選手権大会　立順票</v>
      </c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190" t="s">
        <v>120</v>
      </c>
      <c r="Y338" s="191"/>
      <c r="Z338" s="191"/>
      <c r="AA338" s="192"/>
      <c r="AC338" s="52"/>
      <c r="AF338" s="11"/>
    </row>
    <row r="339" spans="1:32" ht="26.25" customHeight="1">
      <c r="A339" s="200"/>
      <c r="B339" s="200"/>
      <c r="C339" s="200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2" t="str">
        <f>IF(VLOOKUP(AC346,都個人!$B:$G,2,FALSE)="","",VLOOKUP(AC346,都個人!$B:$G,2,FALSE))</f>
        <v/>
      </c>
      <c r="Y339" s="203"/>
      <c r="Z339" s="203"/>
      <c r="AA339" s="204"/>
      <c r="AC339" s="52"/>
      <c r="AF339" s="11"/>
    </row>
    <row r="340" spans="1:32" ht="27" customHeight="1">
      <c r="A340" s="169" t="s">
        <v>121</v>
      </c>
      <c r="B340" s="177"/>
      <c r="C340" s="178"/>
      <c r="D340" s="208"/>
      <c r="E340" s="30" t="s">
        <v>122</v>
      </c>
      <c r="F340" s="208"/>
      <c r="G340" s="190" t="s">
        <v>123</v>
      </c>
      <c r="H340" s="191"/>
      <c r="I340" s="192"/>
      <c r="J340" s="213" t="str">
        <f>基本登録!$B$2</f>
        <v>基本登録シートの学校番号に入力して下さい</v>
      </c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X340" s="205"/>
      <c r="Y340" s="206"/>
      <c r="Z340" s="206"/>
      <c r="AA340" s="207"/>
      <c r="AC340" s="52"/>
      <c r="AF340" s="11"/>
    </row>
    <row r="341" spans="1:32" ht="9.75" customHeight="1">
      <c r="A341" s="214">
        <f>基本登録!$B$1</f>
        <v>0</v>
      </c>
      <c r="B341" s="215"/>
      <c r="C341" s="216"/>
      <c r="D341" s="209"/>
      <c r="E341" s="223" t="s">
        <v>108</v>
      </c>
      <c r="F341" s="211"/>
      <c r="G341" s="226" t="s">
        <v>124</v>
      </c>
      <c r="H341" s="227"/>
      <c r="I341" s="228"/>
      <c r="J341" s="213">
        <f>基本登録!$B$3</f>
        <v>0</v>
      </c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36"/>
      <c r="X341" s="36"/>
      <c r="AC341" s="52"/>
      <c r="AF341" s="11"/>
    </row>
    <row r="342" spans="1:32" ht="16.5" customHeight="1">
      <c r="A342" s="217"/>
      <c r="B342" s="218"/>
      <c r="C342" s="219"/>
      <c r="D342" s="209"/>
      <c r="E342" s="224"/>
      <c r="F342" s="211"/>
      <c r="G342" s="229"/>
      <c r="H342" s="230"/>
      <c r="I342" s="231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X342" s="182" t="s">
        <v>125</v>
      </c>
      <c r="Y342" s="184" t="s">
        <v>126</v>
      </c>
      <c r="Z342" s="185"/>
      <c r="AA342" s="186"/>
      <c r="AC342" s="52"/>
      <c r="AF342" s="11"/>
    </row>
    <row r="343" spans="1:32" ht="27" customHeight="1">
      <c r="A343" s="220"/>
      <c r="B343" s="221"/>
      <c r="C343" s="222"/>
      <c r="D343" s="210"/>
      <c r="E343" s="225"/>
      <c r="F343" s="212"/>
      <c r="G343" s="190" t="s">
        <v>127</v>
      </c>
      <c r="H343" s="191"/>
      <c r="I343" s="192"/>
      <c r="J343" s="28"/>
      <c r="K343" s="29"/>
      <c r="L343" s="29"/>
      <c r="M343" s="29"/>
      <c r="N343" s="29"/>
      <c r="O343" s="29"/>
      <c r="P343" s="22"/>
      <c r="Q343" s="22"/>
      <c r="R343" s="22" t="s">
        <v>128</v>
      </c>
      <c r="S343" s="193" t="str">
        <f t="shared" ref="S343" si="3">AC346</f>
        <v/>
      </c>
      <c r="T343" s="194"/>
      <c r="U343" s="194"/>
      <c r="V343" s="23" t="s">
        <v>129</v>
      </c>
      <c r="X343" s="183"/>
      <c r="Y343" s="187"/>
      <c r="Z343" s="188"/>
      <c r="AA343" s="189"/>
      <c r="AC343" s="52"/>
      <c r="AF343" s="11"/>
    </row>
    <row r="344" spans="1:32" ht="4.5" customHeight="1">
      <c r="AC344" s="52"/>
      <c r="AF344" s="11"/>
    </row>
    <row r="345" spans="1:32" ht="21.75" customHeight="1">
      <c r="A345" s="24" t="s">
        <v>130</v>
      </c>
      <c r="B345" s="174" t="s">
        <v>131</v>
      </c>
      <c r="C345" s="195"/>
      <c r="D345" s="195"/>
      <c r="E345" s="195"/>
      <c r="F345" s="176"/>
      <c r="G345" s="32" t="s">
        <v>102</v>
      </c>
      <c r="H345" s="196" t="str">
        <f ca="1">IFERROR(VLOOKUP(D338,基本登録!$B$8:$I$14,5,FALSE),"")</f>
        <v>予選</v>
      </c>
      <c r="I345" s="197"/>
      <c r="J345" s="197"/>
      <c r="K345" s="197"/>
      <c r="L345" s="198"/>
      <c r="M345" s="196" t="str">
        <f ca="1">IFERROR(VLOOKUP(D338,基本登録!$B$8:$I$14,6,FALSE),"")</f>
        <v>決勝</v>
      </c>
      <c r="N345" s="197"/>
      <c r="O345" s="197"/>
      <c r="P345" s="197"/>
      <c r="Q345" s="198"/>
      <c r="R345" s="196" t="str">
        <f ca="1">IFERROR(IF(VLOOKUP(D338,基本登録!$B$8:$I$14,7,FALSE)="","",VLOOKUP(D338,基本登録!$B$8:$I$14,7,FALSE)),"")</f>
        <v>競射</v>
      </c>
      <c r="S345" s="197"/>
      <c r="T345" s="197"/>
      <c r="U345" s="197"/>
      <c r="V345" s="198"/>
      <c r="W345" s="196" t="str">
        <f ca="1">IFERROR(IF(VLOOKUP(D338,基本登録!$B$8:$I$14,8,FALSE)="","",VLOOKUP(D338,基本登録!$B$8:$I$14,8,FALSE)),"")</f>
        <v/>
      </c>
      <c r="X345" s="197"/>
      <c r="Y345" s="197"/>
      <c r="Z345" s="197"/>
      <c r="AA345" s="198"/>
      <c r="AC345" s="52"/>
      <c r="AF345" s="11"/>
    </row>
    <row r="346" spans="1:32" ht="21.75" customHeight="1">
      <c r="A346" s="25" t="str">
        <f>基本登録!$A$17</f>
        <v>１</v>
      </c>
      <c r="B346" s="179" t="str">
        <f>IF(AC346="","",VLOOKUP(AC346,都個人!$B:$G,4,FALSE))</f>
        <v/>
      </c>
      <c r="C346" s="180"/>
      <c r="D346" s="180"/>
      <c r="E346" s="180"/>
      <c r="F346" s="181"/>
      <c r="G346" s="26" t="str">
        <f>IF(AC346="","",VLOOKUP(AC346,都個人!$B:$G,5,FALSE))</f>
        <v/>
      </c>
      <c r="H346" s="31"/>
      <c r="I346" s="31"/>
      <c r="J346" s="31"/>
      <c r="K346" s="21"/>
      <c r="L346" s="34"/>
      <c r="M346" s="31"/>
      <c r="N346" s="31"/>
      <c r="O346" s="31"/>
      <c r="P346" s="21"/>
      <c r="Q346" s="34"/>
      <c r="R346" s="31"/>
      <c r="S346" s="31"/>
      <c r="T346" s="31"/>
      <c r="U346" s="21"/>
      <c r="V346" s="34"/>
      <c r="W346" s="31"/>
      <c r="X346" s="31"/>
      <c r="Y346" s="31"/>
      <c r="Z346" s="21"/>
      <c r="AA346" s="34"/>
      <c r="AC346" s="52" t="str">
        <f>都個人!$B$19</f>
        <v/>
      </c>
      <c r="AF346" s="11"/>
    </row>
    <row r="347" spans="1:32" ht="21.75" customHeight="1">
      <c r="A347" s="24" t="str">
        <f>基本登録!$A$18</f>
        <v>２</v>
      </c>
      <c r="B347" s="179" t="str">
        <f>IF(AC347="","",VLOOKUP(AC347,都個人!$B:$G,4,FALSE))</f>
        <v/>
      </c>
      <c r="C347" s="180"/>
      <c r="D347" s="180"/>
      <c r="E347" s="180"/>
      <c r="F347" s="181"/>
      <c r="G347" s="26" t="str">
        <f>IF(AC347="","",VLOOKUP(AC347,都個人!$B:$G,5,FALSE))</f>
        <v/>
      </c>
      <c r="H347" s="31"/>
      <c r="I347" s="31"/>
      <c r="J347" s="31"/>
      <c r="K347" s="21"/>
      <c r="L347" s="34"/>
      <c r="M347" s="31"/>
      <c r="N347" s="31"/>
      <c r="O347" s="31"/>
      <c r="P347" s="21"/>
      <c r="Q347" s="34"/>
      <c r="R347" s="31"/>
      <c r="S347" s="31"/>
      <c r="T347" s="31"/>
      <c r="U347" s="21"/>
      <c r="V347" s="34"/>
      <c r="W347" s="31"/>
      <c r="X347" s="31"/>
      <c r="Y347" s="31"/>
      <c r="Z347" s="21"/>
      <c r="AA347" s="34"/>
      <c r="AC347" s="52"/>
      <c r="AF347" s="11"/>
    </row>
    <row r="348" spans="1:32" ht="21.75" customHeight="1">
      <c r="A348" s="24" t="str">
        <f>基本登録!$A$19</f>
        <v>３</v>
      </c>
      <c r="B348" s="179" t="str">
        <f>IF(AC348="","",VLOOKUP(AC348,都個人!$B:$G,4,FALSE))</f>
        <v/>
      </c>
      <c r="C348" s="180"/>
      <c r="D348" s="180"/>
      <c r="E348" s="180"/>
      <c r="F348" s="181"/>
      <c r="G348" s="26" t="str">
        <f>IF(AC348="","",VLOOKUP(AC348,都個人!$B:$G,5,FALSE))</f>
        <v/>
      </c>
      <c r="H348" s="31"/>
      <c r="I348" s="31"/>
      <c r="J348" s="31"/>
      <c r="K348" s="21"/>
      <c r="L348" s="34"/>
      <c r="M348" s="31"/>
      <c r="N348" s="31"/>
      <c r="O348" s="31"/>
      <c r="P348" s="21"/>
      <c r="Q348" s="34"/>
      <c r="R348" s="31"/>
      <c r="S348" s="31"/>
      <c r="T348" s="31"/>
      <c r="U348" s="21"/>
      <c r="V348" s="34"/>
      <c r="W348" s="31"/>
      <c r="X348" s="31"/>
      <c r="Y348" s="31"/>
      <c r="Z348" s="21"/>
      <c r="AA348" s="34"/>
      <c r="AC348" s="52"/>
      <c r="AF348" s="11"/>
    </row>
    <row r="349" spans="1:32" ht="21.75" customHeight="1">
      <c r="A349" s="24" t="str">
        <f>基本登録!$A$20</f>
        <v>４</v>
      </c>
      <c r="B349" s="179" t="str">
        <f>IF(AC349="","",VLOOKUP(AC349,都個人!$B:$G,4,FALSE))</f>
        <v/>
      </c>
      <c r="C349" s="180"/>
      <c r="D349" s="180"/>
      <c r="E349" s="180"/>
      <c r="F349" s="181"/>
      <c r="G349" s="26" t="str">
        <f>IF(AC349="","",VLOOKUP(AC349,都個人!$B:$G,5,FALSE))</f>
        <v/>
      </c>
      <c r="H349" s="31"/>
      <c r="I349" s="31"/>
      <c r="J349" s="31"/>
      <c r="K349" s="21"/>
      <c r="L349" s="34"/>
      <c r="M349" s="31"/>
      <c r="N349" s="31"/>
      <c r="O349" s="31"/>
      <c r="P349" s="21"/>
      <c r="Q349" s="34"/>
      <c r="R349" s="31"/>
      <c r="S349" s="31"/>
      <c r="T349" s="31"/>
      <c r="U349" s="21"/>
      <c r="V349" s="34"/>
      <c r="W349" s="31"/>
      <c r="X349" s="31"/>
      <c r="Y349" s="31"/>
      <c r="Z349" s="21"/>
      <c r="AA349" s="34"/>
      <c r="AC349" s="52"/>
      <c r="AF349" s="11"/>
    </row>
    <row r="350" spans="1:32" ht="21.75" customHeight="1">
      <c r="A350" s="24" t="str">
        <f>基本登録!$A$21</f>
        <v>５</v>
      </c>
      <c r="B350" s="179" t="str">
        <f>IF(AC350="","",VLOOKUP(AC350,都個人!$B:$G,4,FALSE))</f>
        <v/>
      </c>
      <c r="C350" s="180"/>
      <c r="D350" s="180"/>
      <c r="E350" s="180"/>
      <c r="F350" s="181"/>
      <c r="G350" s="26" t="str">
        <f>IF(AC350="","",VLOOKUP(AC350,都個人!$B:$G,5,FALSE))</f>
        <v/>
      </c>
      <c r="H350" s="31"/>
      <c r="I350" s="31"/>
      <c r="J350" s="31"/>
      <c r="K350" s="21"/>
      <c r="L350" s="34"/>
      <c r="M350" s="31"/>
      <c r="N350" s="31"/>
      <c r="O350" s="31"/>
      <c r="P350" s="21"/>
      <c r="Q350" s="34"/>
      <c r="R350" s="31"/>
      <c r="S350" s="31"/>
      <c r="T350" s="31"/>
      <c r="U350" s="21"/>
      <c r="V350" s="34"/>
      <c r="W350" s="31"/>
      <c r="X350" s="31"/>
      <c r="Y350" s="31"/>
      <c r="Z350" s="21"/>
      <c r="AA350" s="34"/>
      <c r="AC350" s="52"/>
      <c r="AF350" s="11"/>
    </row>
    <row r="351" spans="1:32" ht="21.75" customHeight="1">
      <c r="A351" s="24" t="str">
        <f>基本登録!$A$22</f>
        <v>補</v>
      </c>
      <c r="B351" s="179" t="str">
        <f>IF(AC351="","",VLOOKUP(AC351,都個人!$B:$G,4,FALSE))</f>
        <v/>
      </c>
      <c r="C351" s="180"/>
      <c r="D351" s="180"/>
      <c r="E351" s="180"/>
      <c r="F351" s="181"/>
      <c r="G351" s="26" t="str">
        <f>IF(AC351="","",VLOOKUP(AC351,都個人!$B:$G,5,FALSE))</f>
        <v/>
      </c>
      <c r="H351" s="24"/>
      <c r="I351" s="24"/>
      <c r="J351" s="24"/>
      <c r="K351" s="33"/>
      <c r="L351" s="34"/>
      <c r="M351" s="24"/>
      <c r="N351" s="24"/>
      <c r="O351" s="24"/>
      <c r="P351" s="33"/>
      <c r="Q351" s="34"/>
      <c r="R351" s="24"/>
      <c r="S351" s="24"/>
      <c r="T351" s="24"/>
      <c r="U351" s="33"/>
      <c r="V351" s="34"/>
      <c r="W351" s="24"/>
      <c r="X351" s="24"/>
      <c r="Y351" s="24"/>
      <c r="Z351" s="33"/>
      <c r="AA351" s="34"/>
      <c r="AC351" s="52"/>
      <c r="AF351" s="11"/>
    </row>
    <row r="352" spans="1:32" ht="19.5" customHeight="1">
      <c r="A352" s="169"/>
      <c r="B352" s="170"/>
      <c r="C352" s="170"/>
      <c r="D352" s="170"/>
      <c r="E352" s="170"/>
      <c r="F352" s="170"/>
      <c r="G352" s="171"/>
      <c r="H352" s="172" t="s">
        <v>132</v>
      </c>
      <c r="I352" s="173"/>
      <c r="J352" s="173"/>
      <c r="K352" s="173"/>
      <c r="L352" s="34"/>
      <c r="M352" s="172" t="s">
        <v>132</v>
      </c>
      <c r="N352" s="173"/>
      <c r="O352" s="173"/>
      <c r="P352" s="173"/>
      <c r="Q352" s="34"/>
      <c r="R352" s="172" t="s">
        <v>132</v>
      </c>
      <c r="S352" s="173"/>
      <c r="T352" s="173"/>
      <c r="U352" s="173"/>
      <c r="V352" s="34"/>
      <c r="W352" s="172" t="s">
        <v>132</v>
      </c>
      <c r="X352" s="173"/>
      <c r="Y352" s="173"/>
      <c r="Z352" s="173"/>
      <c r="AA352" s="34"/>
      <c r="AC352" s="52"/>
      <c r="AF352" s="11"/>
    </row>
    <row r="353" spans="1:32" ht="24.75" customHeight="1">
      <c r="A353" s="174"/>
      <c r="B353" s="175"/>
      <c r="C353" s="175"/>
      <c r="D353" s="175"/>
      <c r="E353" s="175"/>
      <c r="F353" s="175"/>
      <c r="G353" s="176"/>
      <c r="H353" s="169"/>
      <c r="I353" s="177"/>
      <c r="J353" s="177"/>
      <c r="K353" s="177"/>
      <c r="L353" s="178"/>
      <c r="M353" s="169"/>
      <c r="N353" s="177"/>
      <c r="O353" s="177"/>
      <c r="P353" s="177"/>
      <c r="Q353" s="178"/>
      <c r="R353" s="169"/>
      <c r="S353" s="177"/>
      <c r="T353" s="177"/>
      <c r="U353" s="177"/>
      <c r="V353" s="178"/>
      <c r="W353" s="169"/>
      <c r="X353" s="177"/>
      <c r="Y353" s="177"/>
      <c r="Z353" s="177"/>
      <c r="AA353" s="178"/>
      <c r="AC353" s="52"/>
      <c r="AF353" s="11"/>
    </row>
    <row r="354" spans="1:32" ht="4.5" customHeight="1">
      <c r="A354" s="165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AC354" s="52"/>
      <c r="AF354" s="11"/>
    </row>
    <row r="355" spans="1:32">
      <c r="A355" s="167" t="s">
        <v>136</v>
      </c>
      <c r="B355" s="167"/>
      <c r="C355" s="47" t="str">
        <f>基本登録!$A$23</f>
        <v>①（　）内の大会の個人の部は一人１枚使用すること（関東予選・総合体育大会・個人選手権大会）</v>
      </c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4"/>
      <c r="R355" s="45"/>
      <c r="S355" s="44"/>
      <c r="T355" s="44"/>
      <c r="U355" s="40"/>
      <c r="V355" s="40"/>
      <c r="W355" s="40"/>
      <c r="X355" s="40"/>
      <c r="Y355" s="40"/>
      <c r="Z355" s="40"/>
      <c r="AA355" s="40"/>
    </row>
    <row r="356" spans="1:32">
      <c r="A356" s="43"/>
      <c r="B356" s="43"/>
      <c r="C356" s="47" t="str">
        <f>基本登録!$A$24</f>
        <v>②顧問の捺印のないものは無効</v>
      </c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6"/>
      <c r="R356" s="44"/>
      <c r="S356" s="44"/>
      <c r="T356" s="44"/>
      <c r="U356" s="168" t="s">
        <v>139</v>
      </c>
      <c r="V356" s="168"/>
      <c r="W356" s="168"/>
      <c r="X356" s="168"/>
      <c r="Y356" s="168"/>
      <c r="Z356" s="168"/>
      <c r="AA356" s="168"/>
    </row>
    <row r="357" spans="1:32" s="37" customFormat="1">
      <c r="A357" s="41"/>
      <c r="B357" s="41"/>
      <c r="C357" s="42" t="str">
        <f>基本登録!$A$25</f>
        <v>③A4用紙に印刷すること（A4用紙1枚につき立順票は二部出力。切り取って使用すること）</v>
      </c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168"/>
      <c r="V357" s="168"/>
      <c r="W357" s="168"/>
      <c r="X357" s="168"/>
      <c r="Y357" s="168"/>
      <c r="Z357" s="168"/>
      <c r="AA357" s="168"/>
      <c r="AC357" s="53"/>
    </row>
    <row r="358" spans="1:32" ht="34.5" customHeight="1">
      <c r="AC358" s="52"/>
      <c r="AF358" s="11"/>
    </row>
    <row r="359" spans="1:32" ht="24.75" customHeight="1">
      <c r="A359" s="199" t="s">
        <v>119</v>
      </c>
      <c r="B359" s="199"/>
      <c r="C359" s="199"/>
      <c r="D359" s="201" t="str">
        <f ca="1">基本登録!$B$11</f>
        <v>令和8年度　東京都個人選手権大会　立順票</v>
      </c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190" t="s">
        <v>120</v>
      </c>
      <c r="Y359" s="191"/>
      <c r="Z359" s="191"/>
      <c r="AA359" s="192"/>
      <c r="AC359" s="52"/>
      <c r="AF359" s="11"/>
    </row>
    <row r="360" spans="1:32" ht="26.25" customHeight="1">
      <c r="A360" s="200"/>
      <c r="B360" s="200"/>
      <c r="C360" s="200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2" t="str">
        <f>IF(VLOOKUP(AC367,都個人!$B:$G,2,FALSE)="","",VLOOKUP(AC367,都個人!$B:$G,2,FALSE))</f>
        <v/>
      </c>
      <c r="Y360" s="203"/>
      <c r="Z360" s="203"/>
      <c r="AA360" s="204"/>
      <c r="AC360" s="52"/>
      <c r="AF360" s="11"/>
    </row>
    <row r="361" spans="1:32" ht="27" customHeight="1">
      <c r="A361" s="169" t="s">
        <v>121</v>
      </c>
      <c r="B361" s="177"/>
      <c r="C361" s="178"/>
      <c r="D361" s="208"/>
      <c r="E361" s="30" t="s">
        <v>122</v>
      </c>
      <c r="F361" s="208"/>
      <c r="G361" s="190" t="s">
        <v>123</v>
      </c>
      <c r="H361" s="191"/>
      <c r="I361" s="192"/>
      <c r="J361" s="213" t="str">
        <f>基本登録!$B$2</f>
        <v>基本登録シートの学校番号に入力して下さい</v>
      </c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X361" s="205"/>
      <c r="Y361" s="206"/>
      <c r="Z361" s="206"/>
      <c r="AA361" s="207"/>
      <c r="AC361" s="52"/>
      <c r="AF361" s="11"/>
    </row>
    <row r="362" spans="1:32" ht="9.75" customHeight="1">
      <c r="A362" s="214">
        <f>基本登録!$B$1</f>
        <v>0</v>
      </c>
      <c r="B362" s="215"/>
      <c r="C362" s="216"/>
      <c r="D362" s="209"/>
      <c r="E362" s="223" t="s">
        <v>108</v>
      </c>
      <c r="F362" s="211"/>
      <c r="G362" s="226" t="s">
        <v>124</v>
      </c>
      <c r="H362" s="227"/>
      <c r="I362" s="228"/>
      <c r="J362" s="213">
        <f>基本登録!$B$3</f>
        <v>0</v>
      </c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36"/>
      <c r="X362" s="36"/>
      <c r="AC362" s="52"/>
      <c r="AF362" s="11"/>
    </row>
    <row r="363" spans="1:32" ht="16.5" customHeight="1">
      <c r="A363" s="217"/>
      <c r="B363" s="218"/>
      <c r="C363" s="219"/>
      <c r="D363" s="209"/>
      <c r="E363" s="224"/>
      <c r="F363" s="211"/>
      <c r="G363" s="229"/>
      <c r="H363" s="230"/>
      <c r="I363" s="231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X363" s="182" t="s">
        <v>125</v>
      </c>
      <c r="Y363" s="184" t="s">
        <v>126</v>
      </c>
      <c r="Z363" s="185"/>
      <c r="AA363" s="186"/>
      <c r="AC363" s="52"/>
      <c r="AF363" s="11"/>
    </row>
    <row r="364" spans="1:32" ht="27" customHeight="1">
      <c r="A364" s="220"/>
      <c r="B364" s="221"/>
      <c r="C364" s="222"/>
      <c r="D364" s="210"/>
      <c r="E364" s="225"/>
      <c r="F364" s="212"/>
      <c r="G364" s="190" t="s">
        <v>127</v>
      </c>
      <c r="H364" s="191"/>
      <c r="I364" s="192"/>
      <c r="J364" s="28"/>
      <c r="K364" s="29"/>
      <c r="L364" s="29"/>
      <c r="M364" s="29"/>
      <c r="N364" s="29"/>
      <c r="O364" s="29"/>
      <c r="P364" s="22"/>
      <c r="Q364" s="22"/>
      <c r="R364" s="22" t="s">
        <v>128</v>
      </c>
      <c r="S364" s="193" t="str">
        <f t="shared" ref="S364" si="4">AC367</f>
        <v/>
      </c>
      <c r="T364" s="194"/>
      <c r="U364" s="194"/>
      <c r="V364" s="23" t="s">
        <v>129</v>
      </c>
      <c r="X364" s="183"/>
      <c r="Y364" s="187"/>
      <c r="Z364" s="188"/>
      <c r="AA364" s="189"/>
      <c r="AC364" s="52"/>
      <c r="AF364" s="11"/>
    </row>
    <row r="365" spans="1:32" ht="4.5" customHeight="1">
      <c r="AC365" s="52"/>
      <c r="AF365" s="11"/>
    </row>
    <row r="366" spans="1:32" ht="21.75" customHeight="1">
      <c r="A366" s="24" t="s">
        <v>130</v>
      </c>
      <c r="B366" s="174" t="s">
        <v>131</v>
      </c>
      <c r="C366" s="195"/>
      <c r="D366" s="195"/>
      <c r="E366" s="195"/>
      <c r="F366" s="176"/>
      <c r="G366" s="32" t="s">
        <v>102</v>
      </c>
      <c r="H366" s="196" t="str">
        <f ca="1">IFERROR(VLOOKUP(D359,基本登録!$B$8:$I$14,5,FALSE),"")</f>
        <v>予選</v>
      </c>
      <c r="I366" s="197"/>
      <c r="J366" s="197"/>
      <c r="K366" s="197"/>
      <c r="L366" s="198"/>
      <c r="M366" s="196" t="str">
        <f ca="1">IFERROR(VLOOKUP(D359,基本登録!$B$8:$I$14,6,FALSE),"")</f>
        <v>決勝</v>
      </c>
      <c r="N366" s="197"/>
      <c r="O366" s="197"/>
      <c r="P366" s="197"/>
      <c r="Q366" s="198"/>
      <c r="R366" s="196" t="str">
        <f ca="1">IFERROR(IF(VLOOKUP(D359,基本登録!$B$8:$I$14,7,FALSE)="","",VLOOKUP(D359,基本登録!$B$8:$I$14,7,FALSE)),"")</f>
        <v>競射</v>
      </c>
      <c r="S366" s="197"/>
      <c r="T366" s="197"/>
      <c r="U366" s="197"/>
      <c r="V366" s="198"/>
      <c r="W366" s="196" t="str">
        <f ca="1">IFERROR(IF(VLOOKUP(D359,基本登録!$B$8:$I$14,8,FALSE)="","",VLOOKUP(D359,基本登録!$B$8:$I$14,8,FALSE)),"")</f>
        <v/>
      </c>
      <c r="X366" s="197"/>
      <c r="Y366" s="197"/>
      <c r="Z366" s="197"/>
      <c r="AA366" s="198"/>
      <c r="AC366" s="52"/>
      <c r="AF366" s="11"/>
    </row>
    <row r="367" spans="1:32" ht="21.75" customHeight="1">
      <c r="A367" s="25" t="str">
        <f>基本登録!$A$17</f>
        <v>１</v>
      </c>
      <c r="B367" s="179" t="str">
        <f>IF(AC367="","",VLOOKUP(AC367,都個人!$B:$G,4,FALSE))</f>
        <v/>
      </c>
      <c r="C367" s="180"/>
      <c r="D367" s="180"/>
      <c r="E367" s="180"/>
      <c r="F367" s="181"/>
      <c r="G367" s="26" t="str">
        <f>IF(AC367="","",VLOOKUP(AC367,都個人!$B:$G,5,FALSE))</f>
        <v/>
      </c>
      <c r="H367" s="31"/>
      <c r="I367" s="31"/>
      <c r="J367" s="31"/>
      <c r="K367" s="21"/>
      <c r="L367" s="34"/>
      <c r="M367" s="31"/>
      <c r="N367" s="31"/>
      <c r="O367" s="31"/>
      <c r="P367" s="21"/>
      <c r="Q367" s="34"/>
      <c r="R367" s="31"/>
      <c r="S367" s="31"/>
      <c r="T367" s="31"/>
      <c r="U367" s="21"/>
      <c r="V367" s="34"/>
      <c r="W367" s="31"/>
      <c r="X367" s="31"/>
      <c r="Y367" s="31"/>
      <c r="Z367" s="21"/>
      <c r="AA367" s="34"/>
      <c r="AC367" s="52" t="str">
        <f>都個人!$B$20</f>
        <v/>
      </c>
      <c r="AF367" s="11"/>
    </row>
    <row r="368" spans="1:32" ht="21.75" customHeight="1">
      <c r="A368" s="24" t="str">
        <f>基本登録!$A$18</f>
        <v>２</v>
      </c>
      <c r="B368" s="179" t="str">
        <f>IF(AC368="","",VLOOKUP(AC368,都個人!$B:$G,4,FALSE))</f>
        <v/>
      </c>
      <c r="C368" s="180"/>
      <c r="D368" s="180"/>
      <c r="E368" s="180"/>
      <c r="F368" s="181"/>
      <c r="G368" s="26" t="str">
        <f>IF(AC368="","",VLOOKUP(AC368,都個人!$B:$G,5,FALSE))</f>
        <v/>
      </c>
      <c r="H368" s="31"/>
      <c r="I368" s="31"/>
      <c r="J368" s="31"/>
      <c r="K368" s="21"/>
      <c r="L368" s="34"/>
      <c r="M368" s="31"/>
      <c r="N368" s="31"/>
      <c r="O368" s="31"/>
      <c r="P368" s="21"/>
      <c r="Q368" s="34"/>
      <c r="R368" s="31"/>
      <c r="S368" s="31"/>
      <c r="T368" s="31"/>
      <c r="U368" s="21"/>
      <c r="V368" s="34"/>
      <c r="W368" s="31"/>
      <c r="X368" s="31"/>
      <c r="Y368" s="31"/>
      <c r="Z368" s="21"/>
      <c r="AA368" s="34"/>
      <c r="AC368" s="52"/>
      <c r="AF368" s="11"/>
    </row>
    <row r="369" spans="1:32" ht="21.75" customHeight="1">
      <c r="A369" s="24" t="str">
        <f>基本登録!$A$19</f>
        <v>３</v>
      </c>
      <c r="B369" s="179" t="str">
        <f>IF(AC369="","",VLOOKUP(AC369,都個人!$B:$G,4,FALSE))</f>
        <v/>
      </c>
      <c r="C369" s="180"/>
      <c r="D369" s="180"/>
      <c r="E369" s="180"/>
      <c r="F369" s="181"/>
      <c r="G369" s="26" t="str">
        <f>IF(AC369="","",VLOOKUP(AC369,都個人!$B:$G,5,FALSE))</f>
        <v/>
      </c>
      <c r="H369" s="31"/>
      <c r="I369" s="31"/>
      <c r="J369" s="31"/>
      <c r="K369" s="21"/>
      <c r="L369" s="34"/>
      <c r="M369" s="31"/>
      <c r="N369" s="31"/>
      <c r="O369" s="31"/>
      <c r="P369" s="21"/>
      <c r="Q369" s="34"/>
      <c r="R369" s="31"/>
      <c r="S369" s="31"/>
      <c r="T369" s="31"/>
      <c r="U369" s="21"/>
      <c r="V369" s="34"/>
      <c r="W369" s="31"/>
      <c r="X369" s="31"/>
      <c r="Y369" s="31"/>
      <c r="Z369" s="21"/>
      <c r="AA369" s="34"/>
      <c r="AC369" s="52"/>
      <c r="AF369" s="11"/>
    </row>
    <row r="370" spans="1:32" ht="21.75" customHeight="1">
      <c r="A370" s="24" t="str">
        <f>基本登録!$A$20</f>
        <v>４</v>
      </c>
      <c r="B370" s="179" t="str">
        <f>IF(AC370="","",VLOOKUP(AC370,都個人!$B:$G,4,FALSE))</f>
        <v/>
      </c>
      <c r="C370" s="180"/>
      <c r="D370" s="180"/>
      <c r="E370" s="180"/>
      <c r="F370" s="181"/>
      <c r="G370" s="26" t="str">
        <f>IF(AC370="","",VLOOKUP(AC370,都個人!$B:$G,5,FALSE))</f>
        <v/>
      </c>
      <c r="H370" s="31"/>
      <c r="I370" s="31"/>
      <c r="J370" s="31"/>
      <c r="K370" s="21"/>
      <c r="L370" s="34"/>
      <c r="M370" s="31"/>
      <c r="N370" s="31"/>
      <c r="O370" s="31"/>
      <c r="P370" s="21"/>
      <c r="Q370" s="34"/>
      <c r="R370" s="31"/>
      <c r="S370" s="31"/>
      <c r="T370" s="31"/>
      <c r="U370" s="21"/>
      <c r="V370" s="34"/>
      <c r="W370" s="31"/>
      <c r="X370" s="31"/>
      <c r="Y370" s="31"/>
      <c r="Z370" s="21"/>
      <c r="AA370" s="34"/>
      <c r="AC370" s="52"/>
      <c r="AF370" s="11"/>
    </row>
    <row r="371" spans="1:32" ht="21.75" customHeight="1">
      <c r="A371" s="24" t="str">
        <f>基本登録!$A$21</f>
        <v>５</v>
      </c>
      <c r="B371" s="179" t="str">
        <f>IF(AC371="","",VLOOKUP(AC371,都個人!$B:$G,4,FALSE))</f>
        <v/>
      </c>
      <c r="C371" s="180"/>
      <c r="D371" s="180"/>
      <c r="E371" s="180"/>
      <c r="F371" s="181"/>
      <c r="G371" s="26" t="str">
        <f>IF(AC371="","",VLOOKUP(AC371,都個人!$B:$G,5,FALSE))</f>
        <v/>
      </c>
      <c r="H371" s="31"/>
      <c r="I371" s="31"/>
      <c r="J371" s="31"/>
      <c r="K371" s="21"/>
      <c r="L371" s="34"/>
      <c r="M371" s="31"/>
      <c r="N371" s="31"/>
      <c r="O371" s="31"/>
      <c r="P371" s="21"/>
      <c r="Q371" s="34"/>
      <c r="R371" s="31"/>
      <c r="S371" s="31"/>
      <c r="T371" s="31"/>
      <c r="U371" s="21"/>
      <c r="V371" s="34"/>
      <c r="W371" s="31"/>
      <c r="X371" s="31"/>
      <c r="Y371" s="31"/>
      <c r="Z371" s="21"/>
      <c r="AA371" s="34"/>
      <c r="AC371" s="52"/>
      <c r="AF371" s="11"/>
    </row>
    <row r="372" spans="1:32" ht="21.75" customHeight="1">
      <c r="A372" s="24" t="str">
        <f>基本登録!$A$22</f>
        <v>補</v>
      </c>
      <c r="B372" s="179" t="str">
        <f>IF(AC372="","",VLOOKUP(AC372,都個人!$B:$G,4,FALSE))</f>
        <v/>
      </c>
      <c r="C372" s="180"/>
      <c r="D372" s="180"/>
      <c r="E372" s="180"/>
      <c r="F372" s="181"/>
      <c r="G372" s="26" t="str">
        <f>IF(AC372="","",VLOOKUP(AC372,都個人!$B:$G,5,FALSE))</f>
        <v/>
      </c>
      <c r="H372" s="24"/>
      <c r="I372" s="24"/>
      <c r="J372" s="24"/>
      <c r="K372" s="33"/>
      <c r="L372" s="34"/>
      <c r="M372" s="24"/>
      <c r="N372" s="24"/>
      <c r="O372" s="24"/>
      <c r="P372" s="33"/>
      <c r="Q372" s="34"/>
      <c r="R372" s="24"/>
      <c r="S372" s="24"/>
      <c r="T372" s="24"/>
      <c r="U372" s="33"/>
      <c r="V372" s="34"/>
      <c r="W372" s="24"/>
      <c r="X372" s="24"/>
      <c r="Y372" s="24"/>
      <c r="Z372" s="33"/>
      <c r="AA372" s="34"/>
      <c r="AC372" s="52"/>
      <c r="AF372" s="11"/>
    </row>
    <row r="373" spans="1:32" ht="19.5" customHeight="1">
      <c r="A373" s="169"/>
      <c r="B373" s="170"/>
      <c r="C373" s="170"/>
      <c r="D373" s="170"/>
      <c r="E373" s="170"/>
      <c r="F373" s="170"/>
      <c r="G373" s="171"/>
      <c r="H373" s="172" t="s">
        <v>132</v>
      </c>
      <c r="I373" s="173"/>
      <c r="J373" s="173"/>
      <c r="K373" s="173"/>
      <c r="L373" s="34"/>
      <c r="M373" s="172" t="s">
        <v>132</v>
      </c>
      <c r="N373" s="173"/>
      <c r="O373" s="173"/>
      <c r="P373" s="173"/>
      <c r="Q373" s="34"/>
      <c r="R373" s="172" t="s">
        <v>132</v>
      </c>
      <c r="S373" s="173"/>
      <c r="T373" s="173"/>
      <c r="U373" s="173"/>
      <c r="V373" s="34"/>
      <c r="W373" s="172" t="s">
        <v>132</v>
      </c>
      <c r="X373" s="173"/>
      <c r="Y373" s="173"/>
      <c r="Z373" s="173"/>
      <c r="AA373" s="34"/>
      <c r="AC373" s="52"/>
      <c r="AF373" s="11"/>
    </row>
    <row r="374" spans="1:32" ht="24.75" customHeight="1">
      <c r="A374" s="174"/>
      <c r="B374" s="175"/>
      <c r="C374" s="175"/>
      <c r="D374" s="175"/>
      <c r="E374" s="175"/>
      <c r="F374" s="175"/>
      <c r="G374" s="176"/>
      <c r="H374" s="169"/>
      <c r="I374" s="177"/>
      <c r="J374" s="177"/>
      <c r="K374" s="177"/>
      <c r="L374" s="178"/>
      <c r="M374" s="169"/>
      <c r="N374" s="177"/>
      <c r="O374" s="177"/>
      <c r="P374" s="177"/>
      <c r="Q374" s="178"/>
      <c r="R374" s="169"/>
      <c r="S374" s="177"/>
      <c r="T374" s="177"/>
      <c r="U374" s="177"/>
      <c r="V374" s="178"/>
      <c r="W374" s="169"/>
      <c r="X374" s="177"/>
      <c r="Y374" s="177"/>
      <c r="Z374" s="177"/>
      <c r="AA374" s="178"/>
      <c r="AC374" s="52"/>
      <c r="AF374" s="11"/>
    </row>
    <row r="375" spans="1:32" ht="4.5" customHeight="1">
      <c r="A375" s="165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AC375" s="52"/>
      <c r="AF375" s="11"/>
    </row>
    <row r="376" spans="1:32">
      <c r="A376" s="167" t="s">
        <v>136</v>
      </c>
      <c r="B376" s="167"/>
      <c r="C376" s="47" t="str">
        <f>基本登録!$A$23</f>
        <v>①（　）内の大会の個人の部は一人１枚使用すること（関東予選・総合体育大会・個人選手権大会）</v>
      </c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4"/>
      <c r="R376" s="45"/>
      <c r="S376" s="44"/>
      <c r="T376" s="44"/>
      <c r="U376" s="40"/>
      <c r="V376" s="40"/>
      <c r="W376" s="40"/>
      <c r="X376" s="40"/>
      <c r="Y376" s="40"/>
      <c r="Z376" s="40"/>
      <c r="AA376" s="40"/>
    </row>
    <row r="377" spans="1:32">
      <c r="A377" s="43"/>
      <c r="B377" s="43"/>
      <c r="C377" s="47" t="str">
        <f>基本登録!$A$24</f>
        <v>②顧問の捺印のないものは無効</v>
      </c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6"/>
      <c r="R377" s="44"/>
      <c r="S377" s="44"/>
      <c r="T377" s="44"/>
      <c r="U377" s="168" t="s">
        <v>139</v>
      </c>
      <c r="V377" s="168"/>
      <c r="W377" s="168"/>
      <c r="X377" s="168"/>
      <c r="Y377" s="168"/>
      <c r="Z377" s="168"/>
      <c r="AA377" s="168"/>
    </row>
    <row r="378" spans="1:32" s="37" customFormat="1">
      <c r="A378" s="41"/>
      <c r="B378" s="41"/>
      <c r="C378" s="42" t="str">
        <f>基本登録!$A$25</f>
        <v>③A4用紙に印刷すること（A4用紙1枚につき立順票は二部出力。切り取って使用すること）</v>
      </c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168"/>
      <c r="V378" s="168"/>
      <c r="W378" s="168"/>
      <c r="X378" s="168"/>
      <c r="Y378" s="168"/>
      <c r="Z378" s="168"/>
      <c r="AA378" s="168"/>
      <c r="AC378" s="53"/>
    </row>
    <row r="379" spans="1:32" ht="34.5" customHeight="1">
      <c r="AC379" s="52"/>
      <c r="AF379" s="11"/>
    </row>
    <row r="380" spans="1:32" ht="24.75" customHeight="1">
      <c r="A380" s="199" t="s">
        <v>119</v>
      </c>
      <c r="B380" s="199"/>
      <c r="C380" s="199"/>
      <c r="D380" s="201" t="str">
        <f ca="1">基本登録!$B$11</f>
        <v>令和8年度　東京都個人選手権大会　立順票</v>
      </c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190" t="s">
        <v>120</v>
      </c>
      <c r="Y380" s="191"/>
      <c r="Z380" s="191"/>
      <c r="AA380" s="192"/>
      <c r="AC380" s="52"/>
      <c r="AF380" s="11"/>
    </row>
    <row r="381" spans="1:32" ht="26.25" customHeight="1">
      <c r="A381" s="200"/>
      <c r="B381" s="200"/>
      <c r="C381" s="200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2" t="str">
        <f>IF(VLOOKUP(AC388,都個人!$B:$G,2,FALSE)="","",VLOOKUP(AC388,都個人!$B:$G,2,FALSE))</f>
        <v/>
      </c>
      <c r="Y381" s="203"/>
      <c r="Z381" s="203"/>
      <c r="AA381" s="204"/>
      <c r="AC381" s="52"/>
      <c r="AF381" s="11"/>
    </row>
    <row r="382" spans="1:32" ht="27" customHeight="1">
      <c r="A382" s="169" t="s">
        <v>121</v>
      </c>
      <c r="B382" s="177"/>
      <c r="C382" s="178"/>
      <c r="D382" s="208"/>
      <c r="E382" s="30" t="s">
        <v>122</v>
      </c>
      <c r="F382" s="208"/>
      <c r="G382" s="190" t="s">
        <v>123</v>
      </c>
      <c r="H382" s="191"/>
      <c r="I382" s="192"/>
      <c r="J382" s="213" t="str">
        <f>基本登録!$B$2</f>
        <v>基本登録シートの学校番号に入力して下さい</v>
      </c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X382" s="205"/>
      <c r="Y382" s="206"/>
      <c r="Z382" s="206"/>
      <c r="AA382" s="207"/>
      <c r="AC382" s="52"/>
      <c r="AF382" s="11"/>
    </row>
    <row r="383" spans="1:32" ht="9.75" customHeight="1">
      <c r="A383" s="214">
        <f>基本登録!$B$1</f>
        <v>0</v>
      </c>
      <c r="B383" s="215"/>
      <c r="C383" s="216"/>
      <c r="D383" s="209"/>
      <c r="E383" s="223" t="s">
        <v>108</v>
      </c>
      <c r="F383" s="211"/>
      <c r="G383" s="226" t="s">
        <v>124</v>
      </c>
      <c r="H383" s="227"/>
      <c r="I383" s="228"/>
      <c r="J383" s="213">
        <f>基本登録!$B$3</f>
        <v>0</v>
      </c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36"/>
      <c r="X383" s="36"/>
      <c r="AC383" s="52"/>
      <c r="AF383" s="11"/>
    </row>
    <row r="384" spans="1:32" ht="16.5" customHeight="1">
      <c r="A384" s="217"/>
      <c r="B384" s="218"/>
      <c r="C384" s="219"/>
      <c r="D384" s="209"/>
      <c r="E384" s="224"/>
      <c r="F384" s="211"/>
      <c r="G384" s="229"/>
      <c r="H384" s="230"/>
      <c r="I384" s="231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X384" s="182" t="s">
        <v>125</v>
      </c>
      <c r="Y384" s="184" t="s">
        <v>126</v>
      </c>
      <c r="Z384" s="185"/>
      <c r="AA384" s="186"/>
      <c r="AC384" s="52"/>
      <c r="AF384" s="11"/>
    </row>
    <row r="385" spans="1:32" ht="27" customHeight="1">
      <c r="A385" s="220"/>
      <c r="B385" s="221"/>
      <c r="C385" s="222"/>
      <c r="D385" s="210"/>
      <c r="E385" s="225"/>
      <c r="F385" s="212"/>
      <c r="G385" s="190" t="s">
        <v>127</v>
      </c>
      <c r="H385" s="191"/>
      <c r="I385" s="192"/>
      <c r="J385" s="28"/>
      <c r="K385" s="29"/>
      <c r="L385" s="29"/>
      <c r="M385" s="29"/>
      <c r="N385" s="29"/>
      <c r="O385" s="29"/>
      <c r="P385" s="22"/>
      <c r="Q385" s="22"/>
      <c r="R385" s="22" t="s">
        <v>128</v>
      </c>
      <c r="S385" s="193" t="str">
        <f t="shared" ref="S385" si="5">AC388</f>
        <v/>
      </c>
      <c r="T385" s="194"/>
      <c r="U385" s="194"/>
      <c r="V385" s="23" t="s">
        <v>129</v>
      </c>
      <c r="X385" s="183"/>
      <c r="Y385" s="187"/>
      <c r="Z385" s="188"/>
      <c r="AA385" s="189"/>
      <c r="AC385" s="52"/>
      <c r="AF385" s="11"/>
    </row>
    <row r="386" spans="1:32" ht="4.5" customHeight="1">
      <c r="AC386" s="52"/>
      <c r="AF386" s="11"/>
    </row>
    <row r="387" spans="1:32" ht="21.75" customHeight="1">
      <c r="A387" s="24" t="s">
        <v>130</v>
      </c>
      <c r="B387" s="174" t="s">
        <v>131</v>
      </c>
      <c r="C387" s="195"/>
      <c r="D387" s="195"/>
      <c r="E387" s="195"/>
      <c r="F387" s="176"/>
      <c r="G387" s="32" t="s">
        <v>102</v>
      </c>
      <c r="H387" s="196" t="str">
        <f ca="1">IFERROR(VLOOKUP(D380,基本登録!$B$8:$I$14,5,FALSE),"")</f>
        <v>予選</v>
      </c>
      <c r="I387" s="197"/>
      <c r="J387" s="197"/>
      <c r="K387" s="197"/>
      <c r="L387" s="198"/>
      <c r="M387" s="196" t="str">
        <f ca="1">IFERROR(VLOOKUP(D380,基本登録!$B$8:$I$14,6,FALSE),"")</f>
        <v>決勝</v>
      </c>
      <c r="N387" s="197"/>
      <c r="O387" s="197"/>
      <c r="P387" s="197"/>
      <c r="Q387" s="198"/>
      <c r="R387" s="196" t="str">
        <f ca="1">IFERROR(IF(VLOOKUP(D380,基本登録!$B$8:$I$14,7,FALSE)="","",VLOOKUP(D380,基本登録!$B$8:$I$14,7,FALSE)),"")</f>
        <v>競射</v>
      </c>
      <c r="S387" s="197"/>
      <c r="T387" s="197"/>
      <c r="U387" s="197"/>
      <c r="V387" s="198"/>
      <c r="W387" s="196" t="str">
        <f ca="1">IFERROR(IF(VLOOKUP(D380,基本登録!$B$8:$I$14,8,FALSE)="","",VLOOKUP(D380,基本登録!$B$8:$I$14,8,FALSE)),"")</f>
        <v/>
      </c>
      <c r="X387" s="197"/>
      <c r="Y387" s="197"/>
      <c r="Z387" s="197"/>
      <c r="AA387" s="198"/>
      <c r="AC387" s="52"/>
      <c r="AF387" s="11"/>
    </row>
    <row r="388" spans="1:32" ht="21.75" customHeight="1">
      <c r="A388" s="25" t="str">
        <f>基本登録!$A$17</f>
        <v>１</v>
      </c>
      <c r="B388" s="179" t="str">
        <f>IF(AC388="","",VLOOKUP(AC388,都個人!$B:$G,4,FALSE))</f>
        <v/>
      </c>
      <c r="C388" s="180"/>
      <c r="D388" s="180"/>
      <c r="E388" s="180"/>
      <c r="F388" s="181"/>
      <c r="G388" s="26" t="str">
        <f>IF(AC388="","",VLOOKUP(AC388,都個人!$B:$G,5,FALSE))</f>
        <v/>
      </c>
      <c r="H388" s="31"/>
      <c r="I388" s="31"/>
      <c r="J388" s="31"/>
      <c r="K388" s="21"/>
      <c r="L388" s="34"/>
      <c r="M388" s="31"/>
      <c r="N388" s="31"/>
      <c r="O388" s="31"/>
      <c r="P388" s="21"/>
      <c r="Q388" s="34"/>
      <c r="R388" s="31"/>
      <c r="S388" s="31"/>
      <c r="T388" s="31"/>
      <c r="U388" s="21"/>
      <c r="V388" s="34"/>
      <c r="W388" s="31"/>
      <c r="X388" s="31"/>
      <c r="Y388" s="31"/>
      <c r="Z388" s="21"/>
      <c r="AA388" s="34"/>
      <c r="AC388" s="52" t="str">
        <f>都個人!$B$21</f>
        <v/>
      </c>
      <c r="AF388" s="11"/>
    </row>
    <row r="389" spans="1:32" ht="21.75" customHeight="1">
      <c r="A389" s="24" t="str">
        <f>基本登録!$A$18</f>
        <v>２</v>
      </c>
      <c r="B389" s="179" t="str">
        <f>IF(AC389="","",VLOOKUP(AC389,都個人!$B:$G,4,FALSE))</f>
        <v/>
      </c>
      <c r="C389" s="180"/>
      <c r="D389" s="180"/>
      <c r="E389" s="180"/>
      <c r="F389" s="181"/>
      <c r="G389" s="26" t="str">
        <f>IF(AC389="","",VLOOKUP(AC389,都個人!$B:$G,5,FALSE))</f>
        <v/>
      </c>
      <c r="H389" s="31"/>
      <c r="I389" s="31"/>
      <c r="J389" s="31"/>
      <c r="K389" s="21"/>
      <c r="L389" s="34"/>
      <c r="M389" s="31"/>
      <c r="N389" s="31"/>
      <c r="O389" s="31"/>
      <c r="P389" s="21"/>
      <c r="Q389" s="34"/>
      <c r="R389" s="31"/>
      <c r="S389" s="31"/>
      <c r="T389" s="31"/>
      <c r="U389" s="21"/>
      <c r="V389" s="34"/>
      <c r="W389" s="31"/>
      <c r="X389" s="31"/>
      <c r="Y389" s="31"/>
      <c r="Z389" s="21"/>
      <c r="AA389" s="34"/>
      <c r="AC389" s="52"/>
      <c r="AF389" s="11"/>
    </row>
    <row r="390" spans="1:32" ht="21.75" customHeight="1">
      <c r="A390" s="24" t="str">
        <f>基本登録!$A$19</f>
        <v>３</v>
      </c>
      <c r="B390" s="179" t="str">
        <f>IF(AC390="","",VLOOKUP(AC390,都個人!$B:$G,4,FALSE))</f>
        <v/>
      </c>
      <c r="C390" s="180"/>
      <c r="D390" s="180"/>
      <c r="E390" s="180"/>
      <c r="F390" s="181"/>
      <c r="G390" s="26" t="str">
        <f>IF(AC390="","",VLOOKUP(AC390,都個人!$B:$G,5,FALSE))</f>
        <v/>
      </c>
      <c r="H390" s="31"/>
      <c r="I390" s="31"/>
      <c r="J390" s="31"/>
      <c r="K390" s="21"/>
      <c r="L390" s="34"/>
      <c r="M390" s="31"/>
      <c r="N390" s="31"/>
      <c r="O390" s="31"/>
      <c r="P390" s="21"/>
      <c r="Q390" s="34"/>
      <c r="R390" s="31"/>
      <c r="S390" s="31"/>
      <c r="T390" s="31"/>
      <c r="U390" s="21"/>
      <c r="V390" s="34"/>
      <c r="W390" s="31"/>
      <c r="X390" s="31"/>
      <c r="Y390" s="31"/>
      <c r="Z390" s="21"/>
      <c r="AA390" s="34"/>
      <c r="AC390" s="52"/>
      <c r="AF390" s="11"/>
    </row>
    <row r="391" spans="1:32" ht="21.75" customHeight="1">
      <c r="A391" s="24" t="str">
        <f>基本登録!$A$20</f>
        <v>４</v>
      </c>
      <c r="B391" s="179" t="str">
        <f>IF(AC391="","",VLOOKUP(AC391,都個人!$B:$G,4,FALSE))</f>
        <v/>
      </c>
      <c r="C391" s="180"/>
      <c r="D391" s="180"/>
      <c r="E391" s="180"/>
      <c r="F391" s="181"/>
      <c r="G391" s="26" t="str">
        <f>IF(AC391="","",VLOOKUP(AC391,都個人!$B:$G,5,FALSE))</f>
        <v/>
      </c>
      <c r="H391" s="31"/>
      <c r="I391" s="31"/>
      <c r="J391" s="31"/>
      <c r="K391" s="21"/>
      <c r="L391" s="34"/>
      <c r="M391" s="31"/>
      <c r="N391" s="31"/>
      <c r="O391" s="31"/>
      <c r="P391" s="21"/>
      <c r="Q391" s="34"/>
      <c r="R391" s="31"/>
      <c r="S391" s="31"/>
      <c r="T391" s="31"/>
      <c r="U391" s="21"/>
      <c r="V391" s="34"/>
      <c r="W391" s="31"/>
      <c r="X391" s="31"/>
      <c r="Y391" s="31"/>
      <c r="Z391" s="21"/>
      <c r="AA391" s="34"/>
      <c r="AC391" s="52"/>
      <c r="AF391" s="11"/>
    </row>
    <row r="392" spans="1:32" ht="21.75" customHeight="1">
      <c r="A392" s="24" t="str">
        <f>基本登録!$A$21</f>
        <v>５</v>
      </c>
      <c r="B392" s="179" t="str">
        <f>IF(AC392="","",VLOOKUP(AC392,都個人!$B:$G,4,FALSE))</f>
        <v/>
      </c>
      <c r="C392" s="180"/>
      <c r="D392" s="180"/>
      <c r="E392" s="180"/>
      <c r="F392" s="181"/>
      <c r="G392" s="26" t="str">
        <f>IF(AC392="","",VLOOKUP(AC392,都個人!$B:$G,5,FALSE))</f>
        <v/>
      </c>
      <c r="H392" s="31"/>
      <c r="I392" s="31"/>
      <c r="J392" s="31"/>
      <c r="K392" s="21"/>
      <c r="L392" s="34"/>
      <c r="M392" s="31"/>
      <c r="N392" s="31"/>
      <c r="O392" s="31"/>
      <c r="P392" s="21"/>
      <c r="Q392" s="34"/>
      <c r="R392" s="31"/>
      <c r="S392" s="31"/>
      <c r="T392" s="31"/>
      <c r="U392" s="21"/>
      <c r="V392" s="34"/>
      <c r="W392" s="31"/>
      <c r="X392" s="31"/>
      <c r="Y392" s="31"/>
      <c r="Z392" s="21"/>
      <c r="AA392" s="34"/>
      <c r="AC392" s="52"/>
      <c r="AF392" s="11"/>
    </row>
    <row r="393" spans="1:32" ht="21.75" customHeight="1">
      <c r="A393" s="24" t="str">
        <f>基本登録!$A$22</f>
        <v>補</v>
      </c>
      <c r="B393" s="179" t="str">
        <f>IF(AC393="","",VLOOKUP(AC393,都個人!$B:$G,4,FALSE))</f>
        <v/>
      </c>
      <c r="C393" s="180"/>
      <c r="D393" s="180"/>
      <c r="E393" s="180"/>
      <c r="F393" s="181"/>
      <c r="G393" s="26" t="str">
        <f>IF(AC393="","",VLOOKUP(AC393,都個人!$B:$G,5,FALSE))</f>
        <v/>
      </c>
      <c r="H393" s="24"/>
      <c r="I393" s="24"/>
      <c r="J393" s="24"/>
      <c r="K393" s="33"/>
      <c r="L393" s="34"/>
      <c r="M393" s="24"/>
      <c r="N393" s="24"/>
      <c r="O393" s="24"/>
      <c r="P393" s="33"/>
      <c r="Q393" s="34"/>
      <c r="R393" s="24"/>
      <c r="S393" s="24"/>
      <c r="T393" s="24"/>
      <c r="U393" s="33"/>
      <c r="V393" s="34"/>
      <c r="W393" s="24"/>
      <c r="X393" s="24"/>
      <c r="Y393" s="24"/>
      <c r="Z393" s="33"/>
      <c r="AA393" s="34"/>
      <c r="AC393" s="52"/>
      <c r="AF393" s="11"/>
    </row>
    <row r="394" spans="1:32" ht="19.5" customHeight="1">
      <c r="A394" s="169"/>
      <c r="B394" s="170"/>
      <c r="C394" s="170"/>
      <c r="D394" s="170"/>
      <c r="E394" s="170"/>
      <c r="F394" s="170"/>
      <c r="G394" s="171"/>
      <c r="H394" s="172" t="s">
        <v>132</v>
      </c>
      <c r="I394" s="173"/>
      <c r="J394" s="173"/>
      <c r="K394" s="173"/>
      <c r="L394" s="34"/>
      <c r="M394" s="172" t="s">
        <v>132</v>
      </c>
      <c r="N394" s="173"/>
      <c r="O394" s="173"/>
      <c r="P394" s="173"/>
      <c r="Q394" s="34"/>
      <c r="R394" s="172" t="s">
        <v>132</v>
      </c>
      <c r="S394" s="173"/>
      <c r="T394" s="173"/>
      <c r="U394" s="173"/>
      <c r="V394" s="34"/>
      <c r="W394" s="172" t="s">
        <v>132</v>
      </c>
      <c r="X394" s="173"/>
      <c r="Y394" s="173"/>
      <c r="Z394" s="173"/>
      <c r="AA394" s="34"/>
      <c r="AC394" s="52"/>
      <c r="AF394" s="11"/>
    </row>
    <row r="395" spans="1:32" ht="24.75" customHeight="1">
      <c r="A395" s="174"/>
      <c r="B395" s="175"/>
      <c r="C395" s="175"/>
      <c r="D395" s="175"/>
      <c r="E395" s="175"/>
      <c r="F395" s="175"/>
      <c r="G395" s="176"/>
      <c r="H395" s="169"/>
      <c r="I395" s="177"/>
      <c r="J395" s="177"/>
      <c r="K395" s="177"/>
      <c r="L395" s="178"/>
      <c r="M395" s="169"/>
      <c r="N395" s="177"/>
      <c r="O395" s="177"/>
      <c r="P395" s="177"/>
      <c r="Q395" s="178"/>
      <c r="R395" s="169"/>
      <c r="S395" s="177"/>
      <c r="T395" s="177"/>
      <c r="U395" s="177"/>
      <c r="V395" s="178"/>
      <c r="W395" s="169"/>
      <c r="X395" s="177"/>
      <c r="Y395" s="177"/>
      <c r="Z395" s="177"/>
      <c r="AA395" s="178"/>
      <c r="AC395" s="52"/>
      <c r="AF395" s="11"/>
    </row>
    <row r="396" spans="1:32" ht="4.5" customHeight="1">
      <c r="A396" s="165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AC396" s="52"/>
      <c r="AF396" s="11"/>
    </row>
    <row r="397" spans="1:32">
      <c r="A397" s="167" t="s">
        <v>136</v>
      </c>
      <c r="B397" s="167"/>
      <c r="C397" s="47" t="str">
        <f>基本登録!$A$23</f>
        <v>①（　）内の大会の個人の部は一人１枚使用すること（関東予選・総合体育大会・個人選手権大会）</v>
      </c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4"/>
      <c r="R397" s="45"/>
      <c r="S397" s="44"/>
      <c r="T397" s="44"/>
      <c r="U397" s="40"/>
      <c r="V397" s="40"/>
      <c r="W397" s="40"/>
      <c r="X397" s="40"/>
      <c r="Y397" s="40"/>
      <c r="Z397" s="40"/>
      <c r="AA397" s="40"/>
    </row>
    <row r="398" spans="1:32">
      <c r="A398" s="43"/>
      <c r="B398" s="43"/>
      <c r="C398" s="47" t="str">
        <f>基本登録!$A$24</f>
        <v>②顧問の捺印のないものは無効</v>
      </c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6"/>
      <c r="R398" s="44"/>
      <c r="S398" s="44"/>
      <c r="T398" s="44"/>
      <c r="U398" s="168" t="s">
        <v>139</v>
      </c>
      <c r="V398" s="168"/>
      <c r="W398" s="168"/>
      <c r="X398" s="168"/>
      <c r="Y398" s="168"/>
      <c r="Z398" s="168"/>
      <c r="AA398" s="168"/>
    </row>
    <row r="399" spans="1:32" s="37" customFormat="1">
      <c r="A399" s="41"/>
      <c r="B399" s="41"/>
      <c r="C399" s="42" t="str">
        <f>基本登録!$A$25</f>
        <v>③A4用紙に印刷すること（A4用紙1枚につき立順票は二部出力。切り取って使用すること）</v>
      </c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168"/>
      <c r="V399" s="168"/>
      <c r="W399" s="168"/>
      <c r="X399" s="168"/>
      <c r="Y399" s="168"/>
      <c r="Z399" s="168"/>
      <c r="AA399" s="168"/>
      <c r="AC399" s="53"/>
    </row>
    <row r="400" spans="1:32" ht="34.5" customHeight="1">
      <c r="AC400" s="52"/>
      <c r="AF400" s="11"/>
    </row>
    <row r="401" spans="1:32" ht="24.75" customHeight="1">
      <c r="A401" s="199" t="s">
        <v>119</v>
      </c>
      <c r="B401" s="199"/>
      <c r="C401" s="199"/>
      <c r="D401" s="201" t="str">
        <f ca="1">基本登録!$B$11</f>
        <v>令和8年度　東京都個人選手権大会　立順票</v>
      </c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190" t="s">
        <v>120</v>
      </c>
      <c r="Y401" s="191"/>
      <c r="Z401" s="191"/>
      <c r="AA401" s="192"/>
      <c r="AC401" s="52"/>
      <c r="AF401" s="11"/>
    </row>
    <row r="402" spans="1:32" ht="26.25" customHeight="1">
      <c r="A402" s="200"/>
      <c r="B402" s="200"/>
      <c r="C402" s="200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2" t="str">
        <f>IF(VLOOKUP(AC409,都個人!$B:$G,2,FALSE)="","",VLOOKUP(AC409,都個人!$B:$G,2,FALSE))</f>
        <v/>
      </c>
      <c r="Y402" s="203"/>
      <c r="Z402" s="203"/>
      <c r="AA402" s="204"/>
      <c r="AC402" s="52"/>
      <c r="AF402" s="11"/>
    </row>
    <row r="403" spans="1:32" ht="27" customHeight="1">
      <c r="A403" s="169" t="s">
        <v>121</v>
      </c>
      <c r="B403" s="177"/>
      <c r="C403" s="178"/>
      <c r="D403" s="208"/>
      <c r="E403" s="30" t="s">
        <v>122</v>
      </c>
      <c r="F403" s="208"/>
      <c r="G403" s="190" t="s">
        <v>123</v>
      </c>
      <c r="H403" s="191"/>
      <c r="I403" s="192"/>
      <c r="J403" s="213" t="str">
        <f>基本登録!$B$2</f>
        <v>基本登録シートの学校番号に入力して下さい</v>
      </c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X403" s="205"/>
      <c r="Y403" s="206"/>
      <c r="Z403" s="206"/>
      <c r="AA403" s="207"/>
      <c r="AC403" s="52"/>
      <c r="AF403" s="11"/>
    </row>
    <row r="404" spans="1:32" ht="9.75" customHeight="1">
      <c r="A404" s="214">
        <f>基本登録!$B$1</f>
        <v>0</v>
      </c>
      <c r="B404" s="215"/>
      <c r="C404" s="216"/>
      <c r="D404" s="209"/>
      <c r="E404" s="223" t="s">
        <v>108</v>
      </c>
      <c r="F404" s="211"/>
      <c r="G404" s="226" t="s">
        <v>124</v>
      </c>
      <c r="H404" s="227"/>
      <c r="I404" s="228"/>
      <c r="J404" s="213">
        <f>基本登録!$B$3</f>
        <v>0</v>
      </c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36"/>
      <c r="X404" s="36"/>
      <c r="AC404" s="52"/>
      <c r="AF404" s="11"/>
    </row>
    <row r="405" spans="1:32" ht="16.5" customHeight="1">
      <c r="A405" s="217"/>
      <c r="B405" s="218"/>
      <c r="C405" s="219"/>
      <c r="D405" s="209"/>
      <c r="E405" s="224"/>
      <c r="F405" s="211"/>
      <c r="G405" s="229"/>
      <c r="H405" s="230"/>
      <c r="I405" s="231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X405" s="182" t="s">
        <v>125</v>
      </c>
      <c r="Y405" s="184" t="s">
        <v>126</v>
      </c>
      <c r="Z405" s="185"/>
      <c r="AA405" s="186"/>
      <c r="AC405" s="52"/>
      <c r="AF405" s="11"/>
    </row>
    <row r="406" spans="1:32" ht="27" customHeight="1">
      <c r="A406" s="220"/>
      <c r="B406" s="221"/>
      <c r="C406" s="222"/>
      <c r="D406" s="210"/>
      <c r="E406" s="225"/>
      <c r="F406" s="212"/>
      <c r="G406" s="190" t="s">
        <v>127</v>
      </c>
      <c r="H406" s="191"/>
      <c r="I406" s="192"/>
      <c r="J406" s="28"/>
      <c r="K406" s="29"/>
      <c r="L406" s="29"/>
      <c r="M406" s="29"/>
      <c r="N406" s="29"/>
      <c r="O406" s="29"/>
      <c r="P406" s="22"/>
      <c r="Q406" s="22"/>
      <c r="R406" s="22" t="s">
        <v>128</v>
      </c>
      <c r="S406" s="193" t="str">
        <f t="shared" ref="S406" si="6">AC409</f>
        <v/>
      </c>
      <c r="T406" s="194"/>
      <c r="U406" s="194"/>
      <c r="V406" s="23" t="s">
        <v>129</v>
      </c>
      <c r="X406" s="183"/>
      <c r="Y406" s="187"/>
      <c r="Z406" s="188"/>
      <c r="AA406" s="189"/>
      <c r="AC406" s="52"/>
      <c r="AF406" s="11"/>
    </row>
    <row r="407" spans="1:32" ht="4.5" customHeight="1">
      <c r="AC407" s="52"/>
      <c r="AF407" s="11"/>
    </row>
    <row r="408" spans="1:32" ht="21.75" customHeight="1">
      <c r="A408" s="24" t="s">
        <v>130</v>
      </c>
      <c r="B408" s="174" t="s">
        <v>131</v>
      </c>
      <c r="C408" s="195"/>
      <c r="D408" s="195"/>
      <c r="E408" s="195"/>
      <c r="F408" s="176"/>
      <c r="G408" s="32" t="s">
        <v>102</v>
      </c>
      <c r="H408" s="196" t="str">
        <f ca="1">IFERROR(VLOOKUP(D401,基本登録!$B$8:$I$14,5,FALSE),"")</f>
        <v>予選</v>
      </c>
      <c r="I408" s="197"/>
      <c r="J408" s="197"/>
      <c r="K408" s="197"/>
      <c r="L408" s="198"/>
      <c r="M408" s="196" t="str">
        <f ca="1">IFERROR(VLOOKUP(D401,基本登録!$B$8:$I$14,6,FALSE),"")</f>
        <v>決勝</v>
      </c>
      <c r="N408" s="197"/>
      <c r="O408" s="197"/>
      <c r="P408" s="197"/>
      <c r="Q408" s="198"/>
      <c r="R408" s="196" t="str">
        <f ca="1">IFERROR(IF(VLOOKUP(D401,基本登録!$B$8:$I$14,7,FALSE)="","",VLOOKUP(D401,基本登録!$B$8:$I$14,7,FALSE)),"")</f>
        <v>競射</v>
      </c>
      <c r="S408" s="197"/>
      <c r="T408" s="197"/>
      <c r="U408" s="197"/>
      <c r="V408" s="198"/>
      <c r="W408" s="196" t="str">
        <f ca="1">IFERROR(IF(VLOOKUP(D401,基本登録!$B$8:$I$14,8,FALSE)="","",VLOOKUP(D401,基本登録!$B$8:$I$14,8,FALSE)),"")</f>
        <v/>
      </c>
      <c r="X408" s="197"/>
      <c r="Y408" s="197"/>
      <c r="Z408" s="197"/>
      <c r="AA408" s="198"/>
      <c r="AC408" s="52"/>
      <c r="AF408" s="11"/>
    </row>
    <row r="409" spans="1:32" ht="21.75" customHeight="1">
      <c r="A409" s="25" t="str">
        <f>基本登録!$A$17</f>
        <v>１</v>
      </c>
      <c r="B409" s="179" t="str">
        <f>IF(AC409="","",VLOOKUP(AC409,都個人!$B:$G,4,FALSE))</f>
        <v/>
      </c>
      <c r="C409" s="180"/>
      <c r="D409" s="180"/>
      <c r="E409" s="180"/>
      <c r="F409" s="181"/>
      <c r="G409" s="26" t="str">
        <f>IF(AC409="","",VLOOKUP(AC409,都個人!$B:$G,5,FALSE))</f>
        <v/>
      </c>
      <c r="H409" s="31"/>
      <c r="I409" s="31"/>
      <c r="J409" s="31"/>
      <c r="K409" s="21"/>
      <c r="L409" s="34"/>
      <c r="M409" s="31"/>
      <c r="N409" s="31"/>
      <c r="O409" s="31"/>
      <c r="P409" s="21"/>
      <c r="Q409" s="34"/>
      <c r="R409" s="31"/>
      <c r="S409" s="31"/>
      <c r="T409" s="31"/>
      <c r="U409" s="21"/>
      <c r="V409" s="34"/>
      <c r="W409" s="31"/>
      <c r="X409" s="31"/>
      <c r="Y409" s="31"/>
      <c r="Z409" s="21"/>
      <c r="AA409" s="34"/>
      <c r="AC409" s="52" t="str">
        <f>都個人!$B$22</f>
        <v/>
      </c>
      <c r="AF409" s="11"/>
    </row>
    <row r="410" spans="1:32" ht="21.75" customHeight="1">
      <c r="A410" s="24" t="str">
        <f>基本登録!$A$18</f>
        <v>２</v>
      </c>
      <c r="B410" s="179" t="str">
        <f>IF(AC410="","",VLOOKUP(AC410,都個人!$B:$G,4,FALSE))</f>
        <v/>
      </c>
      <c r="C410" s="180"/>
      <c r="D410" s="180"/>
      <c r="E410" s="180"/>
      <c r="F410" s="181"/>
      <c r="G410" s="26" t="str">
        <f>IF(AC410="","",VLOOKUP(AC410,都個人!$B:$G,5,FALSE))</f>
        <v/>
      </c>
      <c r="H410" s="31"/>
      <c r="I410" s="31"/>
      <c r="J410" s="31"/>
      <c r="K410" s="21"/>
      <c r="L410" s="34"/>
      <c r="M410" s="31"/>
      <c r="N410" s="31"/>
      <c r="O410" s="31"/>
      <c r="P410" s="21"/>
      <c r="Q410" s="34"/>
      <c r="R410" s="31"/>
      <c r="S410" s="31"/>
      <c r="T410" s="31"/>
      <c r="U410" s="21"/>
      <c r="V410" s="34"/>
      <c r="W410" s="31"/>
      <c r="X410" s="31"/>
      <c r="Y410" s="31"/>
      <c r="Z410" s="21"/>
      <c r="AA410" s="34"/>
      <c r="AC410" s="52"/>
      <c r="AF410" s="11"/>
    </row>
    <row r="411" spans="1:32" ht="21.75" customHeight="1">
      <c r="A411" s="24" t="str">
        <f>基本登録!$A$19</f>
        <v>３</v>
      </c>
      <c r="B411" s="179" t="str">
        <f>IF(AC411="","",VLOOKUP(AC411,都個人!$B:$G,4,FALSE))</f>
        <v/>
      </c>
      <c r="C411" s="180"/>
      <c r="D411" s="180"/>
      <c r="E411" s="180"/>
      <c r="F411" s="181"/>
      <c r="G411" s="26" t="str">
        <f>IF(AC411="","",VLOOKUP(AC411,都個人!$B:$G,5,FALSE))</f>
        <v/>
      </c>
      <c r="H411" s="31"/>
      <c r="I411" s="31"/>
      <c r="J411" s="31"/>
      <c r="K411" s="21"/>
      <c r="L411" s="34"/>
      <c r="M411" s="31"/>
      <c r="N411" s="31"/>
      <c r="O411" s="31"/>
      <c r="P411" s="21"/>
      <c r="Q411" s="34"/>
      <c r="R411" s="31"/>
      <c r="S411" s="31"/>
      <c r="T411" s="31"/>
      <c r="U411" s="21"/>
      <c r="V411" s="34"/>
      <c r="W411" s="31"/>
      <c r="X411" s="31"/>
      <c r="Y411" s="31"/>
      <c r="Z411" s="21"/>
      <c r="AA411" s="34"/>
      <c r="AC411" s="52"/>
      <c r="AF411" s="11"/>
    </row>
    <row r="412" spans="1:32" ht="21.75" customHeight="1">
      <c r="A412" s="24" t="str">
        <f>基本登録!$A$20</f>
        <v>４</v>
      </c>
      <c r="B412" s="179" t="str">
        <f>IF(AC412="","",VLOOKUP(AC412,都個人!$B:$G,4,FALSE))</f>
        <v/>
      </c>
      <c r="C412" s="180"/>
      <c r="D412" s="180"/>
      <c r="E412" s="180"/>
      <c r="F412" s="181"/>
      <c r="G412" s="26" t="str">
        <f>IF(AC412="","",VLOOKUP(AC412,都個人!$B:$G,5,FALSE))</f>
        <v/>
      </c>
      <c r="H412" s="31"/>
      <c r="I412" s="31"/>
      <c r="J412" s="31"/>
      <c r="K412" s="21"/>
      <c r="L412" s="34"/>
      <c r="M412" s="31"/>
      <c r="N412" s="31"/>
      <c r="O412" s="31"/>
      <c r="P412" s="21"/>
      <c r="Q412" s="34"/>
      <c r="R412" s="31"/>
      <c r="S412" s="31"/>
      <c r="T412" s="31"/>
      <c r="U412" s="21"/>
      <c r="V412" s="34"/>
      <c r="W412" s="31"/>
      <c r="X412" s="31"/>
      <c r="Y412" s="31"/>
      <c r="Z412" s="21"/>
      <c r="AA412" s="34"/>
      <c r="AC412" s="52"/>
      <c r="AF412" s="11"/>
    </row>
    <row r="413" spans="1:32" ht="21.75" customHeight="1">
      <c r="A413" s="24" t="str">
        <f>基本登録!$A$21</f>
        <v>５</v>
      </c>
      <c r="B413" s="179" t="str">
        <f>IF(AC413="","",VLOOKUP(AC413,都個人!$B:$G,4,FALSE))</f>
        <v/>
      </c>
      <c r="C413" s="180"/>
      <c r="D413" s="180"/>
      <c r="E413" s="180"/>
      <c r="F413" s="181"/>
      <c r="G413" s="26" t="str">
        <f>IF(AC413="","",VLOOKUP(AC413,都個人!$B:$G,5,FALSE))</f>
        <v/>
      </c>
      <c r="H413" s="31"/>
      <c r="I413" s="31"/>
      <c r="J413" s="31"/>
      <c r="K413" s="21"/>
      <c r="L413" s="34"/>
      <c r="M413" s="31"/>
      <c r="N413" s="31"/>
      <c r="O413" s="31"/>
      <c r="P413" s="21"/>
      <c r="Q413" s="34"/>
      <c r="R413" s="31"/>
      <c r="S413" s="31"/>
      <c r="T413" s="31"/>
      <c r="U413" s="21"/>
      <c r="V413" s="34"/>
      <c r="W413" s="31"/>
      <c r="X413" s="31"/>
      <c r="Y413" s="31"/>
      <c r="Z413" s="21"/>
      <c r="AA413" s="34"/>
      <c r="AC413" s="52"/>
      <c r="AF413" s="11"/>
    </row>
    <row r="414" spans="1:32" ht="21.75" customHeight="1">
      <c r="A414" s="24" t="str">
        <f>基本登録!$A$22</f>
        <v>補</v>
      </c>
      <c r="B414" s="179" t="str">
        <f>IF(AC414="","",VLOOKUP(AC414,都個人!$B:$G,4,FALSE))</f>
        <v/>
      </c>
      <c r="C414" s="180"/>
      <c r="D414" s="180"/>
      <c r="E414" s="180"/>
      <c r="F414" s="181"/>
      <c r="G414" s="26" t="str">
        <f>IF(AC414="","",VLOOKUP(AC414,都個人!$B:$G,5,FALSE))</f>
        <v/>
      </c>
      <c r="H414" s="24"/>
      <c r="I414" s="24"/>
      <c r="J414" s="24"/>
      <c r="K414" s="33"/>
      <c r="L414" s="34"/>
      <c r="M414" s="24"/>
      <c r="N414" s="24"/>
      <c r="O414" s="24"/>
      <c r="P414" s="33"/>
      <c r="Q414" s="34"/>
      <c r="R414" s="24"/>
      <c r="S414" s="24"/>
      <c r="T414" s="24"/>
      <c r="U414" s="33"/>
      <c r="V414" s="34"/>
      <c r="W414" s="24"/>
      <c r="X414" s="24"/>
      <c r="Y414" s="24"/>
      <c r="Z414" s="33"/>
      <c r="AA414" s="34"/>
      <c r="AC414" s="52"/>
      <c r="AF414" s="11"/>
    </row>
    <row r="415" spans="1:32" ht="19.5" customHeight="1">
      <c r="A415" s="169"/>
      <c r="B415" s="170"/>
      <c r="C415" s="170"/>
      <c r="D415" s="170"/>
      <c r="E415" s="170"/>
      <c r="F415" s="170"/>
      <c r="G415" s="171"/>
      <c r="H415" s="172" t="s">
        <v>132</v>
      </c>
      <c r="I415" s="173"/>
      <c r="J415" s="173"/>
      <c r="K415" s="173"/>
      <c r="L415" s="34"/>
      <c r="M415" s="172" t="s">
        <v>132</v>
      </c>
      <c r="N415" s="173"/>
      <c r="O415" s="173"/>
      <c r="P415" s="173"/>
      <c r="Q415" s="34"/>
      <c r="R415" s="172" t="s">
        <v>132</v>
      </c>
      <c r="S415" s="173"/>
      <c r="T415" s="173"/>
      <c r="U415" s="173"/>
      <c r="V415" s="34"/>
      <c r="W415" s="172" t="s">
        <v>132</v>
      </c>
      <c r="X415" s="173"/>
      <c r="Y415" s="173"/>
      <c r="Z415" s="173"/>
      <c r="AA415" s="34"/>
      <c r="AC415" s="52"/>
      <c r="AF415" s="11"/>
    </row>
    <row r="416" spans="1:32" ht="24.75" customHeight="1">
      <c r="A416" s="174"/>
      <c r="B416" s="175"/>
      <c r="C416" s="175"/>
      <c r="D416" s="175"/>
      <c r="E416" s="175"/>
      <c r="F416" s="175"/>
      <c r="G416" s="176"/>
      <c r="H416" s="169"/>
      <c r="I416" s="177"/>
      <c r="J416" s="177"/>
      <c r="K416" s="177"/>
      <c r="L416" s="178"/>
      <c r="M416" s="169"/>
      <c r="N416" s="177"/>
      <c r="O416" s="177"/>
      <c r="P416" s="177"/>
      <c r="Q416" s="178"/>
      <c r="R416" s="169"/>
      <c r="S416" s="177"/>
      <c r="T416" s="177"/>
      <c r="U416" s="177"/>
      <c r="V416" s="178"/>
      <c r="W416" s="169"/>
      <c r="X416" s="177"/>
      <c r="Y416" s="177"/>
      <c r="Z416" s="177"/>
      <c r="AA416" s="178"/>
      <c r="AC416" s="52"/>
      <c r="AF416" s="11"/>
    </row>
    <row r="417" spans="1:32" ht="4.5" customHeight="1">
      <c r="A417" s="165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AC417" s="52"/>
      <c r="AF417" s="11"/>
    </row>
    <row r="418" spans="1:32">
      <c r="A418" s="167" t="s">
        <v>136</v>
      </c>
      <c r="B418" s="167"/>
      <c r="C418" s="47" t="str">
        <f>基本登録!$A$23</f>
        <v>①（　）内の大会の個人の部は一人１枚使用すること（関東予選・総合体育大会・個人選手権大会）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4"/>
      <c r="R418" s="45"/>
      <c r="S418" s="44"/>
      <c r="T418" s="44"/>
      <c r="U418" s="40"/>
      <c r="V418" s="40"/>
      <c r="W418" s="40"/>
      <c r="X418" s="40"/>
      <c r="Y418" s="40"/>
      <c r="Z418" s="40"/>
      <c r="AA418" s="40"/>
    </row>
    <row r="419" spans="1:32">
      <c r="A419" s="43"/>
      <c r="B419" s="43"/>
      <c r="C419" s="47" t="str">
        <f>基本登録!$A$24</f>
        <v>②顧問の捺印のないものは無効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6"/>
      <c r="R419" s="44"/>
      <c r="S419" s="44"/>
      <c r="T419" s="44"/>
      <c r="U419" s="168" t="s">
        <v>139</v>
      </c>
      <c r="V419" s="168"/>
      <c r="W419" s="168"/>
      <c r="X419" s="168"/>
      <c r="Y419" s="168"/>
      <c r="Z419" s="168"/>
      <c r="AA419" s="168"/>
    </row>
    <row r="420" spans="1:32" s="37" customFormat="1">
      <c r="A420" s="41"/>
      <c r="B420" s="41"/>
      <c r="C420" s="42" t="str">
        <f>基本登録!$A$25</f>
        <v>③A4用紙に印刷すること（A4用紙1枚につき立順票は二部出力。切り取って使用すること）</v>
      </c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168"/>
      <c r="V420" s="168"/>
      <c r="W420" s="168"/>
      <c r="X420" s="168"/>
      <c r="Y420" s="168"/>
      <c r="Z420" s="168"/>
      <c r="AA420" s="168"/>
      <c r="AC420" s="53"/>
    </row>
    <row r="421" spans="1:32" ht="34.5" customHeight="1">
      <c r="AC421" s="52"/>
      <c r="AF421" s="11"/>
    </row>
    <row r="422" spans="1:32" ht="24.75" customHeight="1">
      <c r="A422" s="199" t="s">
        <v>119</v>
      </c>
      <c r="B422" s="199"/>
      <c r="C422" s="199"/>
      <c r="D422" s="201" t="str">
        <f ca="1">基本登録!$B$11</f>
        <v>令和8年度　東京都個人選手権大会　立順票</v>
      </c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190" t="s">
        <v>120</v>
      </c>
      <c r="Y422" s="191"/>
      <c r="Z422" s="191"/>
      <c r="AA422" s="192"/>
      <c r="AC422" s="52"/>
      <c r="AF422" s="11"/>
    </row>
    <row r="423" spans="1:32" ht="26.25" customHeight="1">
      <c r="A423" s="200"/>
      <c r="B423" s="200"/>
      <c r="C423" s="200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2" t="str">
        <f>IF(VLOOKUP(AC430,都個人!$B:$G,2,FALSE)="","",VLOOKUP(AC430,都個人!$B:$G,2,FALSE))</f>
        <v/>
      </c>
      <c r="Y423" s="203"/>
      <c r="Z423" s="203"/>
      <c r="AA423" s="204"/>
      <c r="AC423" s="52"/>
      <c r="AF423" s="11"/>
    </row>
    <row r="424" spans="1:32" ht="27" customHeight="1">
      <c r="A424" s="169" t="s">
        <v>121</v>
      </c>
      <c r="B424" s="177"/>
      <c r="C424" s="178"/>
      <c r="D424" s="208"/>
      <c r="E424" s="30" t="s">
        <v>122</v>
      </c>
      <c r="F424" s="208"/>
      <c r="G424" s="190" t="s">
        <v>123</v>
      </c>
      <c r="H424" s="191"/>
      <c r="I424" s="192"/>
      <c r="J424" s="213" t="str">
        <f>基本登録!$B$2</f>
        <v>基本登録シートの学校番号に入力して下さい</v>
      </c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X424" s="205"/>
      <c r="Y424" s="206"/>
      <c r="Z424" s="206"/>
      <c r="AA424" s="207"/>
      <c r="AC424" s="52"/>
      <c r="AF424" s="11"/>
    </row>
    <row r="425" spans="1:32" ht="9.75" customHeight="1">
      <c r="A425" s="214">
        <f>基本登録!$B$1</f>
        <v>0</v>
      </c>
      <c r="B425" s="215"/>
      <c r="C425" s="216"/>
      <c r="D425" s="209"/>
      <c r="E425" s="223" t="s">
        <v>108</v>
      </c>
      <c r="F425" s="211"/>
      <c r="G425" s="226" t="s">
        <v>124</v>
      </c>
      <c r="H425" s="227"/>
      <c r="I425" s="228"/>
      <c r="J425" s="213">
        <f>基本登録!$B$3</f>
        <v>0</v>
      </c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36"/>
      <c r="X425" s="36"/>
      <c r="AC425" s="52"/>
      <c r="AF425" s="11"/>
    </row>
    <row r="426" spans="1:32" ht="16.5" customHeight="1">
      <c r="A426" s="217"/>
      <c r="B426" s="218"/>
      <c r="C426" s="219"/>
      <c r="D426" s="209"/>
      <c r="E426" s="224"/>
      <c r="F426" s="211"/>
      <c r="G426" s="229"/>
      <c r="H426" s="230"/>
      <c r="I426" s="231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X426" s="182" t="s">
        <v>125</v>
      </c>
      <c r="Y426" s="184" t="s">
        <v>126</v>
      </c>
      <c r="Z426" s="185"/>
      <c r="AA426" s="186"/>
      <c r="AC426" s="52"/>
      <c r="AF426" s="11"/>
    </row>
    <row r="427" spans="1:32" ht="27" customHeight="1">
      <c r="A427" s="220"/>
      <c r="B427" s="221"/>
      <c r="C427" s="222"/>
      <c r="D427" s="210"/>
      <c r="E427" s="225"/>
      <c r="F427" s="212"/>
      <c r="G427" s="190" t="s">
        <v>127</v>
      </c>
      <c r="H427" s="191"/>
      <c r="I427" s="192"/>
      <c r="J427" s="28"/>
      <c r="K427" s="29"/>
      <c r="L427" s="29"/>
      <c r="M427" s="29"/>
      <c r="N427" s="29"/>
      <c r="O427" s="29"/>
      <c r="P427" s="22"/>
      <c r="Q427" s="22"/>
      <c r="R427" s="22" t="s">
        <v>128</v>
      </c>
      <c r="S427" s="193" t="str">
        <f t="shared" ref="S427" si="7">AC430</f>
        <v/>
      </c>
      <c r="T427" s="194"/>
      <c r="U427" s="194"/>
      <c r="V427" s="23" t="s">
        <v>129</v>
      </c>
      <c r="X427" s="183"/>
      <c r="Y427" s="187"/>
      <c r="Z427" s="188"/>
      <c r="AA427" s="189"/>
      <c r="AC427" s="52"/>
      <c r="AF427" s="11"/>
    </row>
    <row r="428" spans="1:32" ht="4.5" customHeight="1">
      <c r="AC428" s="52"/>
      <c r="AF428" s="11"/>
    </row>
    <row r="429" spans="1:32" ht="21.75" customHeight="1">
      <c r="A429" s="24" t="s">
        <v>130</v>
      </c>
      <c r="B429" s="174" t="s">
        <v>131</v>
      </c>
      <c r="C429" s="195"/>
      <c r="D429" s="195"/>
      <c r="E429" s="195"/>
      <c r="F429" s="176"/>
      <c r="G429" s="32" t="s">
        <v>102</v>
      </c>
      <c r="H429" s="196" t="str">
        <f ca="1">IFERROR(VLOOKUP(D422,基本登録!$B$8:$I$14,5,FALSE),"")</f>
        <v>予選</v>
      </c>
      <c r="I429" s="197"/>
      <c r="J429" s="197"/>
      <c r="K429" s="197"/>
      <c r="L429" s="198"/>
      <c r="M429" s="196" t="str">
        <f ca="1">IFERROR(VLOOKUP(D422,基本登録!$B$8:$I$14,6,FALSE),"")</f>
        <v>決勝</v>
      </c>
      <c r="N429" s="197"/>
      <c r="O429" s="197"/>
      <c r="P429" s="197"/>
      <c r="Q429" s="198"/>
      <c r="R429" s="196" t="str">
        <f ca="1">IFERROR(IF(VLOOKUP(D422,基本登録!$B$8:$I$14,7,FALSE)="","",VLOOKUP(D422,基本登録!$B$8:$I$14,7,FALSE)),"")</f>
        <v>競射</v>
      </c>
      <c r="S429" s="197"/>
      <c r="T429" s="197"/>
      <c r="U429" s="197"/>
      <c r="V429" s="198"/>
      <c r="W429" s="196" t="str">
        <f ca="1">IFERROR(IF(VLOOKUP(D422,基本登録!$B$8:$I$14,8,FALSE)="","",VLOOKUP(D422,基本登録!$B$8:$I$14,8,FALSE)),"")</f>
        <v/>
      </c>
      <c r="X429" s="197"/>
      <c r="Y429" s="197"/>
      <c r="Z429" s="197"/>
      <c r="AA429" s="198"/>
      <c r="AC429" s="52"/>
      <c r="AF429" s="11"/>
    </row>
    <row r="430" spans="1:32" ht="21.75" customHeight="1">
      <c r="A430" s="25" t="str">
        <f>基本登録!$A$17</f>
        <v>１</v>
      </c>
      <c r="B430" s="179" t="str">
        <f>IF(AC430="","",VLOOKUP(AC430,都個人!$B:$G,4,FALSE))</f>
        <v/>
      </c>
      <c r="C430" s="180"/>
      <c r="D430" s="180"/>
      <c r="E430" s="180"/>
      <c r="F430" s="181"/>
      <c r="G430" s="26" t="str">
        <f>IF(AC430="","",VLOOKUP(AC430,都個人!$B:$G,5,FALSE))</f>
        <v/>
      </c>
      <c r="H430" s="31"/>
      <c r="I430" s="31"/>
      <c r="J430" s="31"/>
      <c r="K430" s="21"/>
      <c r="L430" s="34"/>
      <c r="M430" s="31"/>
      <c r="N430" s="31"/>
      <c r="O430" s="31"/>
      <c r="P430" s="21"/>
      <c r="Q430" s="34"/>
      <c r="R430" s="31"/>
      <c r="S430" s="31"/>
      <c r="T430" s="31"/>
      <c r="U430" s="21"/>
      <c r="V430" s="34"/>
      <c r="W430" s="31"/>
      <c r="X430" s="31"/>
      <c r="Y430" s="31"/>
      <c r="Z430" s="21"/>
      <c r="AA430" s="34"/>
      <c r="AC430" s="52" t="str">
        <f>都個人!$B$23</f>
        <v/>
      </c>
      <c r="AF430" s="11"/>
    </row>
    <row r="431" spans="1:32" ht="21.75" customHeight="1">
      <c r="A431" s="24" t="str">
        <f>基本登録!$A$18</f>
        <v>２</v>
      </c>
      <c r="B431" s="179" t="str">
        <f>IF(AC431="","",VLOOKUP(AC431,都個人!$B:$G,4,FALSE))</f>
        <v/>
      </c>
      <c r="C431" s="180"/>
      <c r="D431" s="180"/>
      <c r="E431" s="180"/>
      <c r="F431" s="181"/>
      <c r="G431" s="26" t="str">
        <f>IF(AC431="","",VLOOKUP(AC431,都個人!$B:$G,5,FALSE))</f>
        <v/>
      </c>
      <c r="H431" s="31"/>
      <c r="I431" s="31"/>
      <c r="J431" s="31"/>
      <c r="K431" s="21"/>
      <c r="L431" s="34"/>
      <c r="M431" s="31"/>
      <c r="N431" s="31"/>
      <c r="O431" s="31"/>
      <c r="P431" s="21"/>
      <c r="Q431" s="34"/>
      <c r="R431" s="31"/>
      <c r="S431" s="31"/>
      <c r="T431" s="31"/>
      <c r="U431" s="21"/>
      <c r="V431" s="34"/>
      <c r="W431" s="31"/>
      <c r="X431" s="31"/>
      <c r="Y431" s="31"/>
      <c r="Z431" s="21"/>
      <c r="AA431" s="34"/>
      <c r="AC431" s="52"/>
      <c r="AF431" s="11"/>
    </row>
    <row r="432" spans="1:32" ht="21.75" customHeight="1">
      <c r="A432" s="24" t="str">
        <f>基本登録!$A$19</f>
        <v>３</v>
      </c>
      <c r="B432" s="179" t="str">
        <f>IF(AC432="","",VLOOKUP(AC432,都個人!$B:$G,4,FALSE))</f>
        <v/>
      </c>
      <c r="C432" s="180"/>
      <c r="D432" s="180"/>
      <c r="E432" s="180"/>
      <c r="F432" s="181"/>
      <c r="G432" s="26" t="str">
        <f>IF(AC432="","",VLOOKUP(AC432,都個人!$B:$G,5,FALSE))</f>
        <v/>
      </c>
      <c r="H432" s="31"/>
      <c r="I432" s="31"/>
      <c r="J432" s="31"/>
      <c r="K432" s="21"/>
      <c r="L432" s="34"/>
      <c r="M432" s="31"/>
      <c r="N432" s="31"/>
      <c r="O432" s="31"/>
      <c r="P432" s="21"/>
      <c r="Q432" s="34"/>
      <c r="R432" s="31"/>
      <c r="S432" s="31"/>
      <c r="T432" s="31"/>
      <c r="U432" s="21"/>
      <c r="V432" s="34"/>
      <c r="W432" s="31"/>
      <c r="X432" s="31"/>
      <c r="Y432" s="31"/>
      <c r="Z432" s="21"/>
      <c r="AA432" s="34"/>
      <c r="AC432" s="52"/>
      <c r="AF432" s="11"/>
    </row>
    <row r="433" spans="1:32" ht="21.75" customHeight="1">
      <c r="A433" s="24" t="str">
        <f>基本登録!$A$20</f>
        <v>４</v>
      </c>
      <c r="B433" s="179" t="str">
        <f>IF(AC433="","",VLOOKUP(AC433,都個人!$B:$G,4,FALSE))</f>
        <v/>
      </c>
      <c r="C433" s="180"/>
      <c r="D433" s="180"/>
      <c r="E433" s="180"/>
      <c r="F433" s="181"/>
      <c r="G433" s="26" t="str">
        <f>IF(AC433="","",VLOOKUP(AC433,都個人!$B:$G,5,FALSE))</f>
        <v/>
      </c>
      <c r="H433" s="31"/>
      <c r="I433" s="31"/>
      <c r="J433" s="31"/>
      <c r="K433" s="21"/>
      <c r="L433" s="34"/>
      <c r="M433" s="31"/>
      <c r="N433" s="31"/>
      <c r="O433" s="31"/>
      <c r="P433" s="21"/>
      <c r="Q433" s="34"/>
      <c r="R433" s="31"/>
      <c r="S433" s="31"/>
      <c r="T433" s="31"/>
      <c r="U433" s="21"/>
      <c r="V433" s="34"/>
      <c r="W433" s="31"/>
      <c r="X433" s="31"/>
      <c r="Y433" s="31"/>
      <c r="Z433" s="21"/>
      <c r="AA433" s="34"/>
      <c r="AC433" s="52"/>
      <c r="AF433" s="11"/>
    </row>
    <row r="434" spans="1:32" ht="21.75" customHeight="1">
      <c r="A434" s="24" t="str">
        <f>基本登録!$A$21</f>
        <v>５</v>
      </c>
      <c r="B434" s="179" t="str">
        <f>IF(AC434="","",VLOOKUP(AC434,都個人!$B:$G,4,FALSE))</f>
        <v/>
      </c>
      <c r="C434" s="180"/>
      <c r="D434" s="180"/>
      <c r="E434" s="180"/>
      <c r="F434" s="181"/>
      <c r="G434" s="26" t="str">
        <f>IF(AC434="","",VLOOKUP(AC434,都個人!$B:$G,5,FALSE))</f>
        <v/>
      </c>
      <c r="H434" s="31"/>
      <c r="I434" s="31"/>
      <c r="J434" s="31"/>
      <c r="K434" s="21"/>
      <c r="L434" s="34"/>
      <c r="M434" s="31"/>
      <c r="N434" s="31"/>
      <c r="O434" s="31"/>
      <c r="P434" s="21"/>
      <c r="Q434" s="34"/>
      <c r="R434" s="31"/>
      <c r="S434" s="31"/>
      <c r="T434" s="31"/>
      <c r="U434" s="21"/>
      <c r="V434" s="34"/>
      <c r="W434" s="31"/>
      <c r="X434" s="31"/>
      <c r="Y434" s="31"/>
      <c r="Z434" s="21"/>
      <c r="AA434" s="34"/>
      <c r="AC434" s="52"/>
      <c r="AF434" s="11"/>
    </row>
    <row r="435" spans="1:32" ht="21.75" customHeight="1">
      <c r="A435" s="24" t="str">
        <f>基本登録!$A$22</f>
        <v>補</v>
      </c>
      <c r="B435" s="179" t="str">
        <f>IF(AC435="","",VLOOKUP(AC435,都個人!$B:$G,4,FALSE))</f>
        <v/>
      </c>
      <c r="C435" s="180"/>
      <c r="D435" s="180"/>
      <c r="E435" s="180"/>
      <c r="F435" s="181"/>
      <c r="G435" s="26" t="str">
        <f>IF(AC435="","",VLOOKUP(AC435,都個人!$B:$G,5,FALSE))</f>
        <v/>
      </c>
      <c r="H435" s="24"/>
      <c r="I435" s="24"/>
      <c r="J435" s="24"/>
      <c r="K435" s="33"/>
      <c r="L435" s="34"/>
      <c r="M435" s="24"/>
      <c r="N435" s="24"/>
      <c r="O435" s="24"/>
      <c r="P435" s="33"/>
      <c r="Q435" s="34"/>
      <c r="R435" s="24"/>
      <c r="S435" s="24"/>
      <c r="T435" s="24"/>
      <c r="U435" s="33"/>
      <c r="V435" s="34"/>
      <c r="W435" s="24"/>
      <c r="X435" s="24"/>
      <c r="Y435" s="24"/>
      <c r="Z435" s="33"/>
      <c r="AA435" s="34"/>
      <c r="AC435" s="52"/>
      <c r="AF435" s="11"/>
    </row>
    <row r="436" spans="1:32" ht="19.5" customHeight="1">
      <c r="A436" s="169"/>
      <c r="B436" s="170"/>
      <c r="C436" s="170"/>
      <c r="D436" s="170"/>
      <c r="E436" s="170"/>
      <c r="F436" s="170"/>
      <c r="G436" s="171"/>
      <c r="H436" s="172" t="s">
        <v>132</v>
      </c>
      <c r="I436" s="173"/>
      <c r="J436" s="173"/>
      <c r="K436" s="173"/>
      <c r="L436" s="34"/>
      <c r="M436" s="172" t="s">
        <v>132</v>
      </c>
      <c r="N436" s="173"/>
      <c r="O436" s="173"/>
      <c r="P436" s="173"/>
      <c r="Q436" s="34"/>
      <c r="R436" s="172" t="s">
        <v>132</v>
      </c>
      <c r="S436" s="173"/>
      <c r="T436" s="173"/>
      <c r="U436" s="173"/>
      <c r="V436" s="34"/>
      <c r="W436" s="172" t="s">
        <v>132</v>
      </c>
      <c r="X436" s="173"/>
      <c r="Y436" s="173"/>
      <c r="Z436" s="173"/>
      <c r="AA436" s="34"/>
      <c r="AC436" s="52"/>
      <c r="AF436" s="11"/>
    </row>
    <row r="437" spans="1:32" ht="24.75" customHeight="1">
      <c r="A437" s="174"/>
      <c r="B437" s="175"/>
      <c r="C437" s="175"/>
      <c r="D437" s="175"/>
      <c r="E437" s="175"/>
      <c r="F437" s="175"/>
      <c r="G437" s="176"/>
      <c r="H437" s="169"/>
      <c r="I437" s="177"/>
      <c r="J437" s="177"/>
      <c r="K437" s="177"/>
      <c r="L437" s="178"/>
      <c r="M437" s="169"/>
      <c r="N437" s="177"/>
      <c r="O437" s="177"/>
      <c r="P437" s="177"/>
      <c r="Q437" s="178"/>
      <c r="R437" s="169"/>
      <c r="S437" s="177"/>
      <c r="T437" s="177"/>
      <c r="U437" s="177"/>
      <c r="V437" s="178"/>
      <c r="W437" s="169"/>
      <c r="X437" s="177"/>
      <c r="Y437" s="177"/>
      <c r="Z437" s="177"/>
      <c r="AA437" s="178"/>
      <c r="AC437" s="52"/>
      <c r="AF437" s="11"/>
    </row>
    <row r="438" spans="1:32" ht="4.5" customHeight="1">
      <c r="A438" s="165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AC438" s="52"/>
      <c r="AF438" s="11"/>
    </row>
    <row r="439" spans="1:32">
      <c r="A439" s="167" t="s">
        <v>136</v>
      </c>
      <c r="B439" s="167"/>
      <c r="C439" s="47" t="str">
        <f>基本登録!$A$23</f>
        <v>①（　）内の大会の個人の部は一人１枚使用すること（関東予選・総合体育大会・個人選手権大会）</v>
      </c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4"/>
      <c r="R439" s="45"/>
      <c r="S439" s="44"/>
      <c r="T439" s="44"/>
      <c r="U439" s="40"/>
      <c r="V439" s="40"/>
      <c r="W439" s="40"/>
      <c r="X439" s="40"/>
      <c r="Y439" s="40"/>
      <c r="Z439" s="40"/>
      <c r="AA439" s="40"/>
    </row>
    <row r="440" spans="1:32">
      <c r="A440" s="43"/>
      <c r="B440" s="43"/>
      <c r="C440" s="47" t="str">
        <f>基本登録!$A$24</f>
        <v>②顧問の捺印のないものは無効</v>
      </c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6"/>
      <c r="R440" s="44"/>
      <c r="S440" s="44"/>
      <c r="T440" s="44"/>
      <c r="U440" s="168" t="s">
        <v>139</v>
      </c>
      <c r="V440" s="168"/>
      <c r="W440" s="168"/>
      <c r="X440" s="168"/>
      <c r="Y440" s="168"/>
      <c r="Z440" s="168"/>
      <c r="AA440" s="168"/>
    </row>
    <row r="441" spans="1:32" s="37" customFormat="1">
      <c r="A441" s="41"/>
      <c r="B441" s="41"/>
      <c r="C441" s="42" t="str">
        <f>基本登録!$A$25</f>
        <v>③A4用紙に印刷すること（A4用紙1枚につき立順票は二部出力。切り取って使用すること）</v>
      </c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168"/>
      <c r="V441" s="168"/>
      <c r="W441" s="168"/>
      <c r="X441" s="168"/>
      <c r="Y441" s="168"/>
      <c r="Z441" s="168"/>
      <c r="AA441" s="168"/>
      <c r="AC441" s="53"/>
    </row>
    <row r="442" spans="1:32" ht="34.5" customHeight="1">
      <c r="AC442" s="52"/>
      <c r="AF442" s="11"/>
    </row>
    <row r="443" spans="1:32" ht="24.75" customHeight="1">
      <c r="A443" s="199" t="s">
        <v>119</v>
      </c>
      <c r="B443" s="199"/>
      <c r="C443" s="199"/>
      <c r="D443" s="201" t="str">
        <f ca="1">基本登録!$B$11</f>
        <v>令和8年度　東京都個人選手権大会　立順票</v>
      </c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190" t="s">
        <v>120</v>
      </c>
      <c r="Y443" s="191"/>
      <c r="Z443" s="191"/>
      <c r="AA443" s="192"/>
      <c r="AC443" s="52"/>
      <c r="AF443" s="11"/>
    </row>
    <row r="444" spans="1:32" ht="26.25" customHeight="1">
      <c r="A444" s="200"/>
      <c r="B444" s="200"/>
      <c r="C444" s="200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2" t="str">
        <f>IF(VLOOKUP(AC451,都個人!$B:$G,2,FALSE)="","",VLOOKUP(AC451,都個人!$B:$G,2,FALSE))</f>
        <v/>
      </c>
      <c r="Y444" s="203"/>
      <c r="Z444" s="203"/>
      <c r="AA444" s="204"/>
      <c r="AC444" s="52"/>
      <c r="AF444" s="11"/>
    </row>
    <row r="445" spans="1:32" ht="27" customHeight="1">
      <c r="A445" s="169" t="s">
        <v>121</v>
      </c>
      <c r="B445" s="177"/>
      <c r="C445" s="178"/>
      <c r="D445" s="208"/>
      <c r="E445" s="30" t="s">
        <v>122</v>
      </c>
      <c r="F445" s="208"/>
      <c r="G445" s="190" t="s">
        <v>123</v>
      </c>
      <c r="H445" s="191"/>
      <c r="I445" s="192"/>
      <c r="J445" s="213" t="str">
        <f>基本登録!$B$2</f>
        <v>基本登録シートの学校番号に入力して下さい</v>
      </c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X445" s="205"/>
      <c r="Y445" s="206"/>
      <c r="Z445" s="206"/>
      <c r="AA445" s="207"/>
      <c r="AC445" s="52"/>
      <c r="AF445" s="11"/>
    </row>
    <row r="446" spans="1:32" ht="9.75" customHeight="1">
      <c r="A446" s="214">
        <f>基本登録!$B$1</f>
        <v>0</v>
      </c>
      <c r="B446" s="215"/>
      <c r="C446" s="216"/>
      <c r="D446" s="209"/>
      <c r="E446" s="223" t="s">
        <v>108</v>
      </c>
      <c r="F446" s="211"/>
      <c r="G446" s="226" t="s">
        <v>124</v>
      </c>
      <c r="H446" s="227"/>
      <c r="I446" s="228"/>
      <c r="J446" s="213">
        <f>基本登録!$B$3</f>
        <v>0</v>
      </c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36"/>
      <c r="X446" s="36"/>
      <c r="AC446" s="52"/>
      <c r="AF446" s="11"/>
    </row>
    <row r="447" spans="1:32" ht="16.5" customHeight="1">
      <c r="A447" s="217"/>
      <c r="B447" s="218"/>
      <c r="C447" s="219"/>
      <c r="D447" s="209"/>
      <c r="E447" s="224"/>
      <c r="F447" s="211"/>
      <c r="G447" s="229"/>
      <c r="H447" s="230"/>
      <c r="I447" s="231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X447" s="182" t="s">
        <v>125</v>
      </c>
      <c r="Y447" s="184" t="s">
        <v>126</v>
      </c>
      <c r="Z447" s="185"/>
      <c r="AA447" s="186"/>
      <c r="AC447" s="52"/>
      <c r="AF447" s="11"/>
    </row>
    <row r="448" spans="1:32" ht="27" customHeight="1">
      <c r="A448" s="220"/>
      <c r="B448" s="221"/>
      <c r="C448" s="222"/>
      <c r="D448" s="210"/>
      <c r="E448" s="225"/>
      <c r="F448" s="212"/>
      <c r="G448" s="190" t="s">
        <v>127</v>
      </c>
      <c r="H448" s="191"/>
      <c r="I448" s="192"/>
      <c r="J448" s="28"/>
      <c r="K448" s="29"/>
      <c r="L448" s="29"/>
      <c r="M448" s="29"/>
      <c r="N448" s="29"/>
      <c r="O448" s="29"/>
      <c r="P448" s="22"/>
      <c r="Q448" s="22"/>
      <c r="R448" s="22" t="s">
        <v>128</v>
      </c>
      <c r="S448" s="193" t="str">
        <f t="shared" ref="S448" si="8">AC451</f>
        <v/>
      </c>
      <c r="T448" s="194"/>
      <c r="U448" s="194"/>
      <c r="V448" s="23" t="s">
        <v>129</v>
      </c>
      <c r="X448" s="183"/>
      <c r="Y448" s="187"/>
      <c r="Z448" s="188"/>
      <c r="AA448" s="189"/>
      <c r="AC448" s="52"/>
      <c r="AF448" s="11"/>
    </row>
    <row r="449" spans="1:32" ht="4.5" customHeight="1">
      <c r="AC449" s="52"/>
      <c r="AF449" s="11"/>
    </row>
    <row r="450" spans="1:32" ht="21.75" customHeight="1">
      <c r="A450" s="24" t="s">
        <v>130</v>
      </c>
      <c r="B450" s="174" t="s">
        <v>131</v>
      </c>
      <c r="C450" s="195"/>
      <c r="D450" s="195"/>
      <c r="E450" s="195"/>
      <c r="F450" s="176"/>
      <c r="G450" s="32" t="s">
        <v>102</v>
      </c>
      <c r="H450" s="196" t="str">
        <f ca="1">IFERROR(VLOOKUP(D443,基本登録!$B$8:$I$14,5,FALSE),"")</f>
        <v>予選</v>
      </c>
      <c r="I450" s="197"/>
      <c r="J450" s="197"/>
      <c r="K450" s="197"/>
      <c r="L450" s="198"/>
      <c r="M450" s="196" t="str">
        <f ca="1">IFERROR(VLOOKUP(D443,基本登録!$B$8:$I$14,6,FALSE),"")</f>
        <v>決勝</v>
      </c>
      <c r="N450" s="197"/>
      <c r="O450" s="197"/>
      <c r="P450" s="197"/>
      <c r="Q450" s="198"/>
      <c r="R450" s="196" t="str">
        <f ca="1">IFERROR(IF(VLOOKUP(D443,基本登録!$B$8:$I$14,7,FALSE)="","",VLOOKUP(D443,基本登録!$B$8:$I$14,7,FALSE)),"")</f>
        <v>競射</v>
      </c>
      <c r="S450" s="197"/>
      <c r="T450" s="197"/>
      <c r="U450" s="197"/>
      <c r="V450" s="198"/>
      <c r="W450" s="196" t="str">
        <f ca="1">IFERROR(IF(VLOOKUP(D443,基本登録!$B$8:$I$14,8,FALSE)="","",VLOOKUP(D443,基本登録!$B$8:$I$14,8,FALSE)),"")</f>
        <v/>
      </c>
      <c r="X450" s="197"/>
      <c r="Y450" s="197"/>
      <c r="Z450" s="197"/>
      <c r="AA450" s="198"/>
      <c r="AC450" s="52"/>
      <c r="AF450" s="11"/>
    </row>
    <row r="451" spans="1:32" ht="21.75" customHeight="1">
      <c r="A451" s="25" t="str">
        <f>基本登録!$A$17</f>
        <v>１</v>
      </c>
      <c r="B451" s="179" t="str">
        <f>IF(AC451="","",VLOOKUP(AC451,都個人!$B:$G,4,FALSE))</f>
        <v/>
      </c>
      <c r="C451" s="180"/>
      <c r="D451" s="180"/>
      <c r="E451" s="180"/>
      <c r="F451" s="181"/>
      <c r="G451" s="26" t="str">
        <f>IF(AC451="","",VLOOKUP(AC451,都個人!$B:$G,5,FALSE))</f>
        <v/>
      </c>
      <c r="H451" s="31"/>
      <c r="I451" s="31"/>
      <c r="J451" s="31"/>
      <c r="K451" s="21"/>
      <c r="L451" s="34"/>
      <c r="M451" s="31"/>
      <c r="N451" s="31"/>
      <c r="O451" s="31"/>
      <c r="P451" s="21"/>
      <c r="Q451" s="34"/>
      <c r="R451" s="31"/>
      <c r="S451" s="31"/>
      <c r="T451" s="31"/>
      <c r="U451" s="21"/>
      <c r="V451" s="34"/>
      <c r="W451" s="31"/>
      <c r="X451" s="31"/>
      <c r="Y451" s="31"/>
      <c r="Z451" s="21"/>
      <c r="AA451" s="34"/>
      <c r="AC451" s="52" t="str">
        <f>都個人!$B$24</f>
        <v/>
      </c>
      <c r="AF451" s="11"/>
    </row>
    <row r="452" spans="1:32" ht="21.75" customHeight="1">
      <c r="A452" s="24" t="str">
        <f>基本登録!$A$18</f>
        <v>２</v>
      </c>
      <c r="B452" s="179" t="str">
        <f>IF(AC452="","",VLOOKUP(AC452,都個人!$B:$G,4,FALSE))</f>
        <v/>
      </c>
      <c r="C452" s="180"/>
      <c r="D452" s="180"/>
      <c r="E452" s="180"/>
      <c r="F452" s="181"/>
      <c r="G452" s="26" t="str">
        <f>IF(AC452="","",VLOOKUP(AC452,都個人!$B:$G,5,FALSE))</f>
        <v/>
      </c>
      <c r="H452" s="31"/>
      <c r="I452" s="31"/>
      <c r="J452" s="31"/>
      <c r="K452" s="21"/>
      <c r="L452" s="34"/>
      <c r="M452" s="31"/>
      <c r="N452" s="31"/>
      <c r="O452" s="31"/>
      <c r="P452" s="21"/>
      <c r="Q452" s="34"/>
      <c r="R452" s="31"/>
      <c r="S452" s="31"/>
      <c r="T452" s="31"/>
      <c r="U452" s="21"/>
      <c r="V452" s="34"/>
      <c r="W452" s="31"/>
      <c r="X452" s="31"/>
      <c r="Y452" s="31"/>
      <c r="Z452" s="21"/>
      <c r="AA452" s="34"/>
      <c r="AC452" s="52"/>
      <c r="AF452" s="11"/>
    </row>
    <row r="453" spans="1:32" ht="21.75" customHeight="1">
      <c r="A453" s="24" t="str">
        <f>基本登録!$A$19</f>
        <v>３</v>
      </c>
      <c r="B453" s="179" t="str">
        <f>IF(AC453="","",VLOOKUP(AC453,都個人!$B:$G,4,FALSE))</f>
        <v/>
      </c>
      <c r="C453" s="180"/>
      <c r="D453" s="180"/>
      <c r="E453" s="180"/>
      <c r="F453" s="181"/>
      <c r="G453" s="26" t="str">
        <f>IF(AC453="","",VLOOKUP(AC453,都個人!$B:$G,5,FALSE))</f>
        <v/>
      </c>
      <c r="H453" s="31"/>
      <c r="I453" s="31"/>
      <c r="J453" s="31"/>
      <c r="K453" s="21"/>
      <c r="L453" s="34"/>
      <c r="M453" s="31"/>
      <c r="N453" s="31"/>
      <c r="O453" s="31"/>
      <c r="P453" s="21"/>
      <c r="Q453" s="34"/>
      <c r="R453" s="31"/>
      <c r="S453" s="31"/>
      <c r="T453" s="31"/>
      <c r="U453" s="21"/>
      <c r="V453" s="34"/>
      <c r="W453" s="31"/>
      <c r="X453" s="31"/>
      <c r="Y453" s="31"/>
      <c r="Z453" s="21"/>
      <c r="AA453" s="34"/>
      <c r="AC453" s="52"/>
      <c r="AF453" s="11"/>
    </row>
    <row r="454" spans="1:32" ht="21.75" customHeight="1">
      <c r="A454" s="24" t="str">
        <f>基本登録!$A$20</f>
        <v>４</v>
      </c>
      <c r="B454" s="179" t="str">
        <f>IF(AC454="","",VLOOKUP(AC454,都個人!$B:$G,4,FALSE))</f>
        <v/>
      </c>
      <c r="C454" s="180"/>
      <c r="D454" s="180"/>
      <c r="E454" s="180"/>
      <c r="F454" s="181"/>
      <c r="G454" s="26" t="str">
        <f>IF(AC454="","",VLOOKUP(AC454,都個人!$B:$G,5,FALSE))</f>
        <v/>
      </c>
      <c r="H454" s="31"/>
      <c r="I454" s="31"/>
      <c r="J454" s="31"/>
      <c r="K454" s="21"/>
      <c r="L454" s="34"/>
      <c r="M454" s="31"/>
      <c r="N454" s="31"/>
      <c r="O454" s="31"/>
      <c r="P454" s="21"/>
      <c r="Q454" s="34"/>
      <c r="R454" s="31"/>
      <c r="S454" s="31"/>
      <c r="T454" s="31"/>
      <c r="U454" s="21"/>
      <c r="V454" s="34"/>
      <c r="W454" s="31"/>
      <c r="X454" s="31"/>
      <c r="Y454" s="31"/>
      <c r="Z454" s="21"/>
      <c r="AA454" s="34"/>
      <c r="AC454" s="52"/>
      <c r="AF454" s="11"/>
    </row>
    <row r="455" spans="1:32" ht="21.75" customHeight="1">
      <c r="A455" s="24" t="str">
        <f>基本登録!$A$21</f>
        <v>５</v>
      </c>
      <c r="B455" s="179" t="str">
        <f>IF(AC455="","",VLOOKUP(AC455,都個人!$B:$G,4,FALSE))</f>
        <v/>
      </c>
      <c r="C455" s="180"/>
      <c r="D455" s="180"/>
      <c r="E455" s="180"/>
      <c r="F455" s="181"/>
      <c r="G455" s="26" t="str">
        <f>IF(AC455="","",VLOOKUP(AC455,都個人!$B:$G,5,FALSE))</f>
        <v/>
      </c>
      <c r="H455" s="31"/>
      <c r="I455" s="31"/>
      <c r="J455" s="31"/>
      <c r="K455" s="21"/>
      <c r="L455" s="34"/>
      <c r="M455" s="31"/>
      <c r="N455" s="31"/>
      <c r="O455" s="31"/>
      <c r="P455" s="21"/>
      <c r="Q455" s="34"/>
      <c r="R455" s="31"/>
      <c r="S455" s="31"/>
      <c r="T455" s="31"/>
      <c r="U455" s="21"/>
      <c r="V455" s="34"/>
      <c r="W455" s="31"/>
      <c r="X455" s="31"/>
      <c r="Y455" s="31"/>
      <c r="Z455" s="21"/>
      <c r="AA455" s="34"/>
      <c r="AC455" s="52"/>
      <c r="AF455" s="11"/>
    </row>
    <row r="456" spans="1:32" ht="21.75" customHeight="1">
      <c r="A456" s="24" t="str">
        <f>基本登録!$A$22</f>
        <v>補</v>
      </c>
      <c r="B456" s="179" t="str">
        <f>IF(AC456="","",VLOOKUP(AC456,都個人!$B:$G,4,FALSE))</f>
        <v/>
      </c>
      <c r="C456" s="180"/>
      <c r="D456" s="180"/>
      <c r="E456" s="180"/>
      <c r="F456" s="181"/>
      <c r="G456" s="26" t="str">
        <f>IF(AC456="","",VLOOKUP(AC456,都個人!$B:$G,5,FALSE))</f>
        <v/>
      </c>
      <c r="H456" s="24"/>
      <c r="I456" s="24"/>
      <c r="J456" s="24"/>
      <c r="K456" s="33"/>
      <c r="L456" s="34"/>
      <c r="M456" s="24"/>
      <c r="N456" s="24"/>
      <c r="O456" s="24"/>
      <c r="P456" s="33"/>
      <c r="Q456" s="34"/>
      <c r="R456" s="24"/>
      <c r="S456" s="24"/>
      <c r="T456" s="24"/>
      <c r="U456" s="33"/>
      <c r="V456" s="34"/>
      <c r="W456" s="24"/>
      <c r="X456" s="24"/>
      <c r="Y456" s="24"/>
      <c r="Z456" s="33"/>
      <c r="AA456" s="34"/>
      <c r="AC456" s="52"/>
      <c r="AF456" s="11"/>
    </row>
    <row r="457" spans="1:32" ht="19.5" customHeight="1">
      <c r="A457" s="169"/>
      <c r="B457" s="170"/>
      <c r="C457" s="170"/>
      <c r="D457" s="170"/>
      <c r="E457" s="170"/>
      <c r="F457" s="170"/>
      <c r="G457" s="171"/>
      <c r="H457" s="172" t="s">
        <v>132</v>
      </c>
      <c r="I457" s="173"/>
      <c r="J457" s="173"/>
      <c r="K457" s="173"/>
      <c r="L457" s="34"/>
      <c r="M457" s="172" t="s">
        <v>132</v>
      </c>
      <c r="N457" s="173"/>
      <c r="O457" s="173"/>
      <c r="P457" s="173"/>
      <c r="Q457" s="34"/>
      <c r="R457" s="172" t="s">
        <v>132</v>
      </c>
      <c r="S457" s="173"/>
      <c r="T457" s="173"/>
      <c r="U457" s="173"/>
      <c r="V457" s="34"/>
      <c r="W457" s="172" t="s">
        <v>132</v>
      </c>
      <c r="X457" s="173"/>
      <c r="Y457" s="173"/>
      <c r="Z457" s="173"/>
      <c r="AA457" s="34"/>
      <c r="AC457" s="52"/>
      <c r="AF457" s="11"/>
    </row>
    <row r="458" spans="1:32" ht="24.75" customHeight="1">
      <c r="A458" s="174"/>
      <c r="B458" s="175"/>
      <c r="C458" s="175"/>
      <c r="D458" s="175"/>
      <c r="E458" s="175"/>
      <c r="F458" s="175"/>
      <c r="G458" s="176"/>
      <c r="H458" s="169"/>
      <c r="I458" s="177"/>
      <c r="J458" s="177"/>
      <c r="K458" s="177"/>
      <c r="L458" s="178"/>
      <c r="M458" s="169"/>
      <c r="N458" s="177"/>
      <c r="O458" s="177"/>
      <c r="P458" s="177"/>
      <c r="Q458" s="178"/>
      <c r="R458" s="169"/>
      <c r="S458" s="177"/>
      <c r="T458" s="177"/>
      <c r="U458" s="177"/>
      <c r="V458" s="178"/>
      <c r="W458" s="169"/>
      <c r="X458" s="177"/>
      <c r="Y458" s="177"/>
      <c r="Z458" s="177"/>
      <c r="AA458" s="178"/>
      <c r="AC458" s="52"/>
      <c r="AF458" s="11"/>
    </row>
    <row r="459" spans="1:32" ht="4.5" customHeight="1">
      <c r="A459" s="165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AC459" s="52"/>
      <c r="AF459" s="11"/>
    </row>
    <row r="460" spans="1:32">
      <c r="A460" s="167" t="s">
        <v>136</v>
      </c>
      <c r="B460" s="167"/>
      <c r="C460" s="47" t="str">
        <f>基本登録!$A$23</f>
        <v>①（　）内の大会の個人の部は一人１枚使用すること（関東予選・総合体育大会・個人選手権大会）</v>
      </c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4"/>
      <c r="R460" s="45"/>
      <c r="S460" s="44"/>
      <c r="T460" s="44"/>
      <c r="U460" s="40"/>
      <c r="V460" s="40"/>
      <c r="W460" s="40"/>
      <c r="X460" s="40"/>
      <c r="Y460" s="40"/>
      <c r="Z460" s="40"/>
      <c r="AA460" s="40"/>
    </row>
    <row r="461" spans="1:32">
      <c r="A461" s="43"/>
      <c r="B461" s="43"/>
      <c r="C461" s="47" t="str">
        <f>基本登録!$A$24</f>
        <v>②顧問の捺印のないものは無効</v>
      </c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6"/>
      <c r="R461" s="44"/>
      <c r="S461" s="44"/>
      <c r="T461" s="44"/>
      <c r="U461" s="168" t="s">
        <v>139</v>
      </c>
      <c r="V461" s="168"/>
      <c r="W461" s="168"/>
      <c r="X461" s="168"/>
      <c r="Y461" s="168"/>
      <c r="Z461" s="168"/>
      <c r="AA461" s="168"/>
    </row>
    <row r="462" spans="1:32" s="37" customFormat="1">
      <c r="A462" s="41"/>
      <c r="B462" s="41"/>
      <c r="C462" s="42" t="str">
        <f>基本登録!$A$25</f>
        <v>③A4用紙に印刷すること（A4用紙1枚につき立順票は二部出力。切り取って使用すること）</v>
      </c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168"/>
      <c r="V462" s="168"/>
      <c r="W462" s="168"/>
      <c r="X462" s="168"/>
      <c r="Y462" s="168"/>
      <c r="Z462" s="168"/>
      <c r="AA462" s="168"/>
      <c r="AC462" s="53"/>
    </row>
    <row r="463" spans="1:32" ht="34.5" customHeight="1">
      <c r="AC463" s="52"/>
      <c r="AF463" s="11"/>
    </row>
    <row r="464" spans="1:32" ht="24.75" customHeight="1">
      <c r="A464" s="240" t="s">
        <v>119</v>
      </c>
      <c r="B464" s="240"/>
      <c r="C464" s="240"/>
      <c r="D464" s="201" t="str">
        <f ca="1">基本登録!$B$11</f>
        <v>令和8年度　東京都個人選手権大会　立順票</v>
      </c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190" t="s">
        <v>120</v>
      </c>
      <c r="Y464" s="191"/>
      <c r="Z464" s="191"/>
      <c r="AA464" s="192"/>
      <c r="AC464" s="52"/>
      <c r="AF464" s="11"/>
    </row>
    <row r="465" spans="1:32" ht="26.25" customHeight="1">
      <c r="A465" s="241"/>
      <c r="B465" s="241"/>
      <c r="C465" s="24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2" t="str">
        <f>IF(VLOOKUP(AC472,都個人!$B:$G,2,FALSE)="","",VLOOKUP(AC472,都個人!$B:$G,2,FALSE))</f>
        <v/>
      </c>
      <c r="Y465" s="203"/>
      <c r="Z465" s="203"/>
      <c r="AA465" s="204"/>
      <c r="AC465" s="52"/>
      <c r="AF465" s="11"/>
    </row>
    <row r="466" spans="1:32" ht="27" customHeight="1">
      <c r="A466" s="169" t="s">
        <v>121</v>
      </c>
      <c r="B466" s="177"/>
      <c r="C466" s="178"/>
      <c r="D466" s="208"/>
      <c r="E466" s="30" t="s">
        <v>122</v>
      </c>
      <c r="F466" s="208"/>
      <c r="G466" s="190" t="s">
        <v>123</v>
      </c>
      <c r="H466" s="191"/>
      <c r="I466" s="192"/>
      <c r="J466" s="213" t="str">
        <f>基本登録!$B$2</f>
        <v>基本登録シートの学校番号に入力して下さい</v>
      </c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X466" s="205"/>
      <c r="Y466" s="206"/>
      <c r="Z466" s="206"/>
      <c r="AA466" s="207"/>
      <c r="AC466" s="52"/>
      <c r="AF466" s="11"/>
    </row>
    <row r="467" spans="1:32" ht="9.75" customHeight="1">
      <c r="A467" s="214">
        <f>基本登録!$B$1</f>
        <v>0</v>
      </c>
      <c r="B467" s="215"/>
      <c r="C467" s="216"/>
      <c r="D467" s="209"/>
      <c r="E467" s="223" t="s">
        <v>108</v>
      </c>
      <c r="F467" s="211"/>
      <c r="G467" s="226" t="s">
        <v>124</v>
      </c>
      <c r="H467" s="227"/>
      <c r="I467" s="228"/>
      <c r="J467" s="213">
        <f>基本登録!$B$3</f>
        <v>0</v>
      </c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36"/>
      <c r="X467" s="36"/>
      <c r="AC467" s="52"/>
      <c r="AF467" s="11"/>
    </row>
    <row r="468" spans="1:32" ht="16.5" customHeight="1">
      <c r="A468" s="217"/>
      <c r="B468" s="218"/>
      <c r="C468" s="219"/>
      <c r="D468" s="209"/>
      <c r="E468" s="224"/>
      <c r="F468" s="211"/>
      <c r="G468" s="229"/>
      <c r="H468" s="230"/>
      <c r="I468" s="231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X468" s="182" t="s">
        <v>125</v>
      </c>
      <c r="Y468" s="184" t="s">
        <v>126</v>
      </c>
      <c r="Z468" s="185"/>
      <c r="AA468" s="186"/>
      <c r="AC468" s="52"/>
      <c r="AF468" s="11"/>
    </row>
    <row r="469" spans="1:32" ht="27" customHeight="1">
      <c r="A469" s="220"/>
      <c r="B469" s="221"/>
      <c r="C469" s="222"/>
      <c r="D469" s="210"/>
      <c r="E469" s="225"/>
      <c r="F469" s="212"/>
      <c r="G469" s="190" t="s">
        <v>127</v>
      </c>
      <c r="H469" s="191"/>
      <c r="I469" s="192"/>
      <c r="J469" s="28"/>
      <c r="K469" s="29"/>
      <c r="L469" s="29"/>
      <c r="M469" s="29"/>
      <c r="N469" s="29"/>
      <c r="O469" s="29"/>
      <c r="P469" s="22"/>
      <c r="Q469" s="22"/>
      <c r="R469" s="22" t="s">
        <v>128</v>
      </c>
      <c r="S469" s="193" t="str">
        <f t="shared" ref="S469" si="9">AC472</f>
        <v/>
      </c>
      <c r="T469" s="194"/>
      <c r="U469" s="194"/>
      <c r="V469" s="23" t="s">
        <v>129</v>
      </c>
      <c r="X469" s="183"/>
      <c r="Y469" s="187"/>
      <c r="Z469" s="188"/>
      <c r="AA469" s="189"/>
      <c r="AC469" s="52"/>
      <c r="AF469" s="11"/>
    </row>
    <row r="470" spans="1:32" ht="4.5" customHeight="1">
      <c r="AC470" s="52"/>
      <c r="AF470" s="11"/>
    </row>
    <row r="471" spans="1:32" ht="21.75" customHeight="1">
      <c r="A471" s="24" t="s">
        <v>130</v>
      </c>
      <c r="B471" s="174" t="s">
        <v>131</v>
      </c>
      <c r="C471" s="195"/>
      <c r="D471" s="195"/>
      <c r="E471" s="195"/>
      <c r="F471" s="176"/>
      <c r="G471" s="32" t="s">
        <v>102</v>
      </c>
      <c r="H471" s="196" t="str">
        <f ca="1">IFERROR(VLOOKUP(D464,基本登録!$B$8:$I$14,5,FALSE),"")</f>
        <v>予選</v>
      </c>
      <c r="I471" s="197"/>
      <c r="J471" s="197"/>
      <c r="K471" s="197"/>
      <c r="L471" s="198"/>
      <c r="M471" s="196" t="str">
        <f ca="1">IFERROR(VLOOKUP(D464,基本登録!$B$8:$I$14,6,FALSE),"")</f>
        <v>決勝</v>
      </c>
      <c r="N471" s="197"/>
      <c r="O471" s="197"/>
      <c r="P471" s="197"/>
      <c r="Q471" s="198"/>
      <c r="R471" s="196" t="str">
        <f ca="1">IFERROR(IF(VLOOKUP(D464,基本登録!$B$8:$I$14,7,FALSE)="","",VLOOKUP(D464,基本登録!$B$8:$I$14,7,FALSE)),"")</f>
        <v>競射</v>
      </c>
      <c r="S471" s="197"/>
      <c r="T471" s="197"/>
      <c r="U471" s="197"/>
      <c r="V471" s="198"/>
      <c r="W471" s="196" t="str">
        <f ca="1">IFERROR(IF(VLOOKUP(D464,基本登録!$B$8:$I$14,8,FALSE)="","",VLOOKUP(D464,基本登録!$B$8:$I$14,8,FALSE)),"")</f>
        <v/>
      </c>
      <c r="X471" s="197"/>
      <c r="Y471" s="197"/>
      <c r="Z471" s="197"/>
      <c r="AA471" s="198"/>
      <c r="AC471" s="52"/>
      <c r="AF471" s="11"/>
    </row>
    <row r="472" spans="1:32" ht="21.75" customHeight="1">
      <c r="A472" s="25" t="str">
        <f>基本登録!$A$17</f>
        <v>１</v>
      </c>
      <c r="B472" s="179" t="str">
        <f>IF(AC472="","",VLOOKUP(AC472,都個人!$B:$G,4,FALSE))</f>
        <v/>
      </c>
      <c r="C472" s="180"/>
      <c r="D472" s="180"/>
      <c r="E472" s="180"/>
      <c r="F472" s="181"/>
      <c r="G472" s="26" t="str">
        <f>IF(AC472="","",VLOOKUP(AC472,都個人!$B:$G,5,FALSE))</f>
        <v/>
      </c>
      <c r="H472" s="31"/>
      <c r="I472" s="31"/>
      <c r="J472" s="31"/>
      <c r="K472" s="21"/>
      <c r="L472" s="34"/>
      <c r="M472" s="31"/>
      <c r="N472" s="31"/>
      <c r="O472" s="31"/>
      <c r="P472" s="21"/>
      <c r="Q472" s="34"/>
      <c r="R472" s="31"/>
      <c r="S472" s="31"/>
      <c r="T472" s="31"/>
      <c r="U472" s="21"/>
      <c r="V472" s="34"/>
      <c r="W472" s="31"/>
      <c r="X472" s="31"/>
      <c r="Y472" s="31"/>
      <c r="Z472" s="21"/>
      <c r="AA472" s="34"/>
      <c r="AC472" s="52" t="str">
        <f>都個人!$B$25</f>
        <v/>
      </c>
      <c r="AF472" s="11"/>
    </row>
    <row r="473" spans="1:32" ht="21.75" customHeight="1">
      <c r="A473" s="24" t="str">
        <f>基本登録!$A$18</f>
        <v>２</v>
      </c>
      <c r="B473" s="179" t="str">
        <f>IF(AC473="","",VLOOKUP(AC473,都個人!$B:$G,4,FALSE))</f>
        <v/>
      </c>
      <c r="C473" s="180"/>
      <c r="D473" s="180"/>
      <c r="E473" s="180"/>
      <c r="F473" s="181"/>
      <c r="G473" s="26" t="str">
        <f>IF(AC473="","",VLOOKUP(AC473,都個人!$B:$G,5,FALSE))</f>
        <v/>
      </c>
      <c r="H473" s="31"/>
      <c r="I473" s="31"/>
      <c r="J473" s="31"/>
      <c r="K473" s="21"/>
      <c r="L473" s="34"/>
      <c r="M473" s="31"/>
      <c r="N473" s="31"/>
      <c r="O473" s="31"/>
      <c r="P473" s="21"/>
      <c r="Q473" s="34"/>
      <c r="R473" s="31"/>
      <c r="S473" s="31"/>
      <c r="T473" s="31"/>
      <c r="U473" s="21"/>
      <c r="V473" s="34"/>
      <c r="W473" s="31"/>
      <c r="X473" s="31"/>
      <c r="Y473" s="31"/>
      <c r="Z473" s="21"/>
      <c r="AA473" s="34"/>
      <c r="AC473" s="52"/>
      <c r="AF473" s="11"/>
    </row>
    <row r="474" spans="1:32" ht="21.75" customHeight="1">
      <c r="A474" s="24" t="str">
        <f>基本登録!$A$19</f>
        <v>３</v>
      </c>
      <c r="B474" s="179" t="str">
        <f>IF(AC474="","",VLOOKUP(AC474,都個人!$B:$G,4,FALSE))</f>
        <v/>
      </c>
      <c r="C474" s="180"/>
      <c r="D474" s="180"/>
      <c r="E474" s="180"/>
      <c r="F474" s="181"/>
      <c r="G474" s="26" t="str">
        <f>IF(AC474="","",VLOOKUP(AC474,都個人!$B:$G,5,FALSE))</f>
        <v/>
      </c>
      <c r="H474" s="31"/>
      <c r="I474" s="31"/>
      <c r="J474" s="31"/>
      <c r="K474" s="21"/>
      <c r="L474" s="34"/>
      <c r="M474" s="31"/>
      <c r="N474" s="31"/>
      <c r="O474" s="31"/>
      <c r="P474" s="21"/>
      <c r="Q474" s="34"/>
      <c r="R474" s="31"/>
      <c r="S474" s="31"/>
      <c r="T474" s="31"/>
      <c r="U474" s="21"/>
      <c r="V474" s="34"/>
      <c r="W474" s="31"/>
      <c r="X474" s="31"/>
      <c r="Y474" s="31"/>
      <c r="Z474" s="21"/>
      <c r="AA474" s="34"/>
      <c r="AC474" s="52"/>
      <c r="AF474" s="11"/>
    </row>
    <row r="475" spans="1:32" ht="21.75" customHeight="1">
      <c r="A475" s="24" t="str">
        <f>基本登録!$A$20</f>
        <v>４</v>
      </c>
      <c r="B475" s="179" t="str">
        <f>IF(AC475="","",VLOOKUP(AC475,都個人!$B:$G,4,FALSE))</f>
        <v/>
      </c>
      <c r="C475" s="180"/>
      <c r="D475" s="180"/>
      <c r="E475" s="180"/>
      <c r="F475" s="181"/>
      <c r="G475" s="26" t="str">
        <f>IF(AC475="","",VLOOKUP(AC475,都個人!$B:$G,5,FALSE))</f>
        <v/>
      </c>
      <c r="H475" s="31"/>
      <c r="I475" s="31"/>
      <c r="J475" s="31"/>
      <c r="K475" s="21"/>
      <c r="L475" s="34"/>
      <c r="M475" s="31"/>
      <c r="N475" s="31"/>
      <c r="O475" s="31"/>
      <c r="P475" s="21"/>
      <c r="Q475" s="34"/>
      <c r="R475" s="31"/>
      <c r="S475" s="31"/>
      <c r="T475" s="31"/>
      <c r="U475" s="21"/>
      <c r="V475" s="34"/>
      <c r="W475" s="31"/>
      <c r="X475" s="31"/>
      <c r="Y475" s="31"/>
      <c r="Z475" s="21"/>
      <c r="AA475" s="34"/>
      <c r="AC475" s="52"/>
      <c r="AF475" s="11"/>
    </row>
    <row r="476" spans="1:32" ht="21.75" customHeight="1">
      <c r="A476" s="24" t="str">
        <f>基本登録!$A$21</f>
        <v>５</v>
      </c>
      <c r="B476" s="179" t="str">
        <f>IF(AC476="","",VLOOKUP(AC476,都個人!$B:$G,4,FALSE))</f>
        <v/>
      </c>
      <c r="C476" s="180"/>
      <c r="D476" s="180"/>
      <c r="E476" s="180"/>
      <c r="F476" s="181"/>
      <c r="G476" s="26" t="str">
        <f>IF(AC476="","",VLOOKUP(AC476,都個人!$B:$G,5,FALSE))</f>
        <v/>
      </c>
      <c r="H476" s="31"/>
      <c r="I476" s="31"/>
      <c r="J476" s="31"/>
      <c r="K476" s="21"/>
      <c r="L476" s="34"/>
      <c r="M476" s="31"/>
      <c r="N476" s="31"/>
      <c r="O476" s="31"/>
      <c r="P476" s="21"/>
      <c r="Q476" s="34"/>
      <c r="R476" s="31"/>
      <c r="S476" s="31"/>
      <c r="T476" s="31"/>
      <c r="U476" s="21"/>
      <c r="V476" s="34"/>
      <c r="W476" s="31"/>
      <c r="X476" s="31"/>
      <c r="Y476" s="31"/>
      <c r="Z476" s="21"/>
      <c r="AA476" s="34"/>
      <c r="AC476" s="52"/>
      <c r="AF476" s="11"/>
    </row>
    <row r="477" spans="1:32" ht="21.75" customHeight="1">
      <c r="A477" s="24" t="str">
        <f>基本登録!$A$22</f>
        <v>補</v>
      </c>
      <c r="B477" s="179" t="str">
        <f>IF(AC477="","",VLOOKUP(AC477,都個人!$B:$G,4,FALSE))</f>
        <v/>
      </c>
      <c r="C477" s="180"/>
      <c r="D477" s="180"/>
      <c r="E477" s="180"/>
      <c r="F477" s="181"/>
      <c r="G477" s="26" t="str">
        <f>IF(AC477="","",VLOOKUP(AC477,都個人!$B:$G,5,FALSE))</f>
        <v/>
      </c>
      <c r="H477" s="24"/>
      <c r="I477" s="24"/>
      <c r="J477" s="24"/>
      <c r="K477" s="33"/>
      <c r="L477" s="34"/>
      <c r="M477" s="24"/>
      <c r="N477" s="24"/>
      <c r="O477" s="24"/>
      <c r="P477" s="33"/>
      <c r="Q477" s="34"/>
      <c r="R477" s="24"/>
      <c r="S477" s="24"/>
      <c r="T477" s="24"/>
      <c r="U477" s="33"/>
      <c r="V477" s="34"/>
      <c r="W477" s="24"/>
      <c r="X477" s="24"/>
      <c r="Y477" s="24"/>
      <c r="Z477" s="33"/>
      <c r="AA477" s="34"/>
      <c r="AC477" s="52"/>
      <c r="AF477" s="11"/>
    </row>
    <row r="478" spans="1:32" ht="19.5" customHeight="1">
      <c r="A478" s="169"/>
      <c r="B478" s="170"/>
      <c r="C478" s="170"/>
      <c r="D478" s="170"/>
      <c r="E478" s="170"/>
      <c r="F478" s="170"/>
      <c r="G478" s="171"/>
      <c r="H478" s="172" t="s">
        <v>132</v>
      </c>
      <c r="I478" s="173"/>
      <c r="J478" s="173"/>
      <c r="K478" s="173"/>
      <c r="L478" s="34"/>
      <c r="M478" s="172" t="s">
        <v>132</v>
      </c>
      <c r="N478" s="173"/>
      <c r="O478" s="173"/>
      <c r="P478" s="173"/>
      <c r="Q478" s="34"/>
      <c r="R478" s="172" t="s">
        <v>132</v>
      </c>
      <c r="S478" s="173"/>
      <c r="T478" s="173"/>
      <c r="U478" s="173"/>
      <c r="V478" s="34"/>
      <c r="W478" s="172" t="s">
        <v>132</v>
      </c>
      <c r="X478" s="173"/>
      <c r="Y478" s="173"/>
      <c r="Z478" s="173"/>
      <c r="AA478" s="34"/>
      <c r="AC478" s="52"/>
      <c r="AF478" s="11"/>
    </row>
    <row r="479" spans="1:32" ht="24.75" customHeight="1">
      <c r="A479" s="174"/>
      <c r="B479" s="175"/>
      <c r="C479" s="175"/>
      <c r="D479" s="175"/>
      <c r="E479" s="175"/>
      <c r="F479" s="175"/>
      <c r="G479" s="176"/>
      <c r="H479" s="169"/>
      <c r="I479" s="177"/>
      <c r="J479" s="177"/>
      <c r="K479" s="177"/>
      <c r="L479" s="178"/>
      <c r="M479" s="169"/>
      <c r="N479" s="177"/>
      <c r="O479" s="177"/>
      <c r="P479" s="177"/>
      <c r="Q479" s="178"/>
      <c r="R479" s="169"/>
      <c r="S479" s="177"/>
      <c r="T479" s="177"/>
      <c r="U479" s="177"/>
      <c r="V479" s="178"/>
      <c r="W479" s="169"/>
      <c r="X479" s="177"/>
      <c r="Y479" s="177"/>
      <c r="Z479" s="177"/>
      <c r="AA479" s="178"/>
      <c r="AC479" s="52"/>
      <c r="AF479" s="11"/>
    </row>
    <row r="480" spans="1:32" ht="4.5" customHeight="1">
      <c r="A480" s="165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AC480" s="52"/>
      <c r="AF480" s="11"/>
    </row>
    <row r="481" spans="1:32">
      <c r="A481" s="167" t="s">
        <v>136</v>
      </c>
      <c r="B481" s="167"/>
      <c r="C481" s="47" t="str">
        <f>基本登録!$A$23</f>
        <v>①（　）内の大会の個人の部は一人１枚使用すること（関東予選・総合体育大会・個人選手権大会）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4"/>
      <c r="R481" s="45"/>
      <c r="S481" s="44"/>
      <c r="T481" s="44"/>
      <c r="U481" s="40"/>
      <c r="V481" s="40"/>
      <c r="W481" s="40"/>
      <c r="X481" s="40"/>
      <c r="Y481" s="40"/>
      <c r="Z481" s="40"/>
      <c r="AA481" s="40"/>
    </row>
    <row r="482" spans="1:32">
      <c r="A482" s="43"/>
      <c r="B482" s="43"/>
      <c r="C482" s="47" t="str">
        <f>基本登録!$A$24</f>
        <v>②顧問の捺印のないものは無効</v>
      </c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6"/>
      <c r="R482" s="44"/>
      <c r="S482" s="44"/>
      <c r="T482" s="44"/>
      <c r="U482" s="168" t="s">
        <v>139</v>
      </c>
      <c r="V482" s="168"/>
      <c r="W482" s="168"/>
      <c r="X482" s="168"/>
      <c r="Y482" s="168"/>
      <c r="Z482" s="168"/>
      <c r="AA482" s="168"/>
    </row>
    <row r="483" spans="1:32" s="37" customFormat="1">
      <c r="A483" s="41"/>
      <c r="B483" s="41"/>
      <c r="C483" s="42" t="str">
        <f>基本登録!$A$25</f>
        <v>③A4用紙に印刷すること（A4用紙1枚につき立順票は二部出力。切り取って使用すること）</v>
      </c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168"/>
      <c r="V483" s="168"/>
      <c r="W483" s="168"/>
      <c r="X483" s="168"/>
      <c r="Y483" s="168"/>
      <c r="Z483" s="168"/>
      <c r="AA483" s="168"/>
      <c r="AC483" s="53"/>
    </row>
    <row r="484" spans="1:32" ht="34.5" customHeight="1">
      <c r="AC484" s="52"/>
      <c r="AF484" s="11"/>
    </row>
    <row r="485" spans="1:32" ht="24.75" customHeight="1">
      <c r="A485" s="240" t="s">
        <v>119</v>
      </c>
      <c r="B485" s="240"/>
      <c r="C485" s="240"/>
      <c r="D485" s="201" t="str">
        <f ca="1">基本登録!$B$11</f>
        <v>令和8年度　東京都個人選手権大会　立順票</v>
      </c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190" t="s">
        <v>120</v>
      </c>
      <c r="Y485" s="191"/>
      <c r="Z485" s="191"/>
      <c r="AA485" s="192"/>
      <c r="AC485" s="52"/>
      <c r="AF485" s="11"/>
    </row>
    <row r="486" spans="1:32" ht="26.25" customHeight="1">
      <c r="A486" s="241"/>
      <c r="B486" s="241"/>
      <c r="C486" s="24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2" t="str">
        <f>IF(VLOOKUP(AC493,都個人!$B:$G,2,FALSE)="","",VLOOKUP(AC493,都個人!$B:$G,2,FALSE))</f>
        <v/>
      </c>
      <c r="Y486" s="203"/>
      <c r="Z486" s="203"/>
      <c r="AA486" s="204"/>
      <c r="AC486" s="52"/>
      <c r="AF486" s="11"/>
    </row>
    <row r="487" spans="1:32" ht="27" customHeight="1">
      <c r="A487" s="169" t="s">
        <v>121</v>
      </c>
      <c r="B487" s="177"/>
      <c r="C487" s="178"/>
      <c r="D487" s="208"/>
      <c r="E487" s="30" t="s">
        <v>122</v>
      </c>
      <c r="F487" s="208"/>
      <c r="G487" s="190" t="s">
        <v>123</v>
      </c>
      <c r="H487" s="191"/>
      <c r="I487" s="192"/>
      <c r="J487" s="213" t="str">
        <f>基本登録!$B$2</f>
        <v>基本登録シートの学校番号に入力して下さい</v>
      </c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X487" s="205"/>
      <c r="Y487" s="206"/>
      <c r="Z487" s="206"/>
      <c r="AA487" s="207"/>
      <c r="AC487" s="52"/>
      <c r="AF487" s="11"/>
    </row>
    <row r="488" spans="1:32" ht="9.75" customHeight="1">
      <c r="A488" s="214">
        <f>基本登録!$B$1</f>
        <v>0</v>
      </c>
      <c r="B488" s="215"/>
      <c r="C488" s="216"/>
      <c r="D488" s="209"/>
      <c r="E488" s="223" t="s">
        <v>108</v>
      </c>
      <c r="F488" s="211"/>
      <c r="G488" s="226" t="s">
        <v>124</v>
      </c>
      <c r="H488" s="227"/>
      <c r="I488" s="228"/>
      <c r="J488" s="213">
        <f>基本登録!$B$3</f>
        <v>0</v>
      </c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36"/>
      <c r="X488" s="36"/>
      <c r="AC488" s="52"/>
      <c r="AF488" s="11"/>
    </row>
    <row r="489" spans="1:32" ht="16.5" customHeight="1">
      <c r="A489" s="217"/>
      <c r="B489" s="218"/>
      <c r="C489" s="219"/>
      <c r="D489" s="209"/>
      <c r="E489" s="224"/>
      <c r="F489" s="211"/>
      <c r="G489" s="229"/>
      <c r="H489" s="230"/>
      <c r="I489" s="231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X489" s="182" t="s">
        <v>125</v>
      </c>
      <c r="Y489" s="184" t="s">
        <v>126</v>
      </c>
      <c r="Z489" s="185"/>
      <c r="AA489" s="186"/>
      <c r="AC489" s="52"/>
      <c r="AF489" s="11"/>
    </row>
    <row r="490" spans="1:32" ht="27" customHeight="1">
      <c r="A490" s="220"/>
      <c r="B490" s="221"/>
      <c r="C490" s="222"/>
      <c r="D490" s="210"/>
      <c r="E490" s="225"/>
      <c r="F490" s="212"/>
      <c r="G490" s="190" t="s">
        <v>127</v>
      </c>
      <c r="H490" s="191"/>
      <c r="I490" s="192"/>
      <c r="J490" s="28"/>
      <c r="K490" s="29"/>
      <c r="L490" s="29"/>
      <c r="M490" s="29"/>
      <c r="N490" s="29"/>
      <c r="O490" s="29"/>
      <c r="P490" s="22"/>
      <c r="Q490" s="22"/>
      <c r="R490" s="22" t="s">
        <v>128</v>
      </c>
      <c r="S490" s="193" t="str">
        <f t="shared" ref="S490" si="10">AC493</f>
        <v/>
      </c>
      <c r="T490" s="194"/>
      <c r="U490" s="194"/>
      <c r="V490" s="23" t="s">
        <v>129</v>
      </c>
      <c r="X490" s="183"/>
      <c r="Y490" s="187"/>
      <c r="Z490" s="188"/>
      <c r="AA490" s="189"/>
      <c r="AC490" s="52"/>
      <c r="AF490" s="11"/>
    </row>
    <row r="491" spans="1:32" ht="4.5" customHeight="1">
      <c r="AC491" s="52"/>
      <c r="AF491" s="11"/>
    </row>
    <row r="492" spans="1:32" ht="21.75" customHeight="1">
      <c r="A492" s="24" t="s">
        <v>130</v>
      </c>
      <c r="B492" s="174" t="s">
        <v>131</v>
      </c>
      <c r="C492" s="195"/>
      <c r="D492" s="195"/>
      <c r="E492" s="195"/>
      <c r="F492" s="176"/>
      <c r="G492" s="32" t="s">
        <v>102</v>
      </c>
      <c r="H492" s="196" t="str">
        <f ca="1">IFERROR(VLOOKUP(D485,基本登録!$B$8:$I$14,5,FALSE),"")</f>
        <v>予選</v>
      </c>
      <c r="I492" s="197"/>
      <c r="J492" s="197"/>
      <c r="K492" s="197"/>
      <c r="L492" s="198"/>
      <c r="M492" s="196" t="str">
        <f ca="1">IFERROR(VLOOKUP(D485,基本登録!$B$8:$I$14,6,FALSE),"")</f>
        <v>決勝</v>
      </c>
      <c r="N492" s="197"/>
      <c r="O492" s="197"/>
      <c r="P492" s="197"/>
      <c r="Q492" s="198"/>
      <c r="R492" s="196" t="str">
        <f ca="1">IFERROR(IF(VLOOKUP(D485,基本登録!$B$8:$I$14,7,FALSE)="","",VLOOKUP(D485,基本登録!$B$8:$I$14,7,FALSE)),"")</f>
        <v>競射</v>
      </c>
      <c r="S492" s="197"/>
      <c r="T492" s="197"/>
      <c r="U492" s="197"/>
      <c r="V492" s="198"/>
      <c r="W492" s="196" t="str">
        <f ca="1">IFERROR(IF(VLOOKUP(D485,基本登録!$B$8:$I$14,8,FALSE)="","",VLOOKUP(D485,基本登録!$B$8:$I$14,8,FALSE)),"")</f>
        <v/>
      </c>
      <c r="X492" s="197"/>
      <c r="Y492" s="197"/>
      <c r="Z492" s="197"/>
      <c r="AA492" s="198"/>
      <c r="AC492" s="52"/>
      <c r="AF492" s="11"/>
    </row>
    <row r="493" spans="1:32" ht="21.75" customHeight="1">
      <c r="A493" s="25" t="str">
        <f>基本登録!$A$17</f>
        <v>１</v>
      </c>
      <c r="B493" s="179" t="str">
        <f>IF(AC493="","",VLOOKUP(AC493,都個人!$B:$G,4,FALSE))</f>
        <v/>
      </c>
      <c r="C493" s="180"/>
      <c r="D493" s="180"/>
      <c r="E493" s="180"/>
      <c r="F493" s="181"/>
      <c r="G493" s="26" t="str">
        <f>IF(AC493="","",VLOOKUP(AC493,都個人!$B:$G,5,FALSE))</f>
        <v/>
      </c>
      <c r="H493" s="31"/>
      <c r="I493" s="31"/>
      <c r="J493" s="31"/>
      <c r="K493" s="21"/>
      <c r="L493" s="34"/>
      <c r="M493" s="31"/>
      <c r="N493" s="31"/>
      <c r="O493" s="31"/>
      <c r="P493" s="21"/>
      <c r="Q493" s="34"/>
      <c r="R493" s="31"/>
      <c r="S493" s="31"/>
      <c r="T493" s="31"/>
      <c r="U493" s="21"/>
      <c r="V493" s="34"/>
      <c r="W493" s="31"/>
      <c r="X493" s="31"/>
      <c r="Y493" s="31"/>
      <c r="Z493" s="21"/>
      <c r="AA493" s="34"/>
      <c r="AC493" s="52" t="str">
        <f>都個人!$B$26</f>
        <v/>
      </c>
      <c r="AF493" s="11"/>
    </row>
    <row r="494" spans="1:32" ht="21.75" customHeight="1">
      <c r="A494" s="24" t="str">
        <f>基本登録!$A$18</f>
        <v>２</v>
      </c>
      <c r="B494" s="179" t="str">
        <f>IF(AC494="","",VLOOKUP(AC494,都個人!$B:$G,4,FALSE))</f>
        <v/>
      </c>
      <c r="C494" s="180"/>
      <c r="D494" s="180"/>
      <c r="E494" s="180"/>
      <c r="F494" s="181"/>
      <c r="G494" s="26" t="str">
        <f>IF(AC494="","",VLOOKUP(AC494,都個人!$B:$G,5,FALSE))</f>
        <v/>
      </c>
      <c r="H494" s="31"/>
      <c r="I494" s="31"/>
      <c r="J494" s="31"/>
      <c r="K494" s="21"/>
      <c r="L494" s="34"/>
      <c r="M494" s="31"/>
      <c r="N494" s="31"/>
      <c r="O494" s="31"/>
      <c r="P494" s="21"/>
      <c r="Q494" s="34"/>
      <c r="R494" s="31"/>
      <c r="S494" s="31"/>
      <c r="T494" s="31"/>
      <c r="U494" s="21"/>
      <c r="V494" s="34"/>
      <c r="W494" s="31"/>
      <c r="X494" s="31"/>
      <c r="Y494" s="31"/>
      <c r="Z494" s="21"/>
      <c r="AA494" s="34"/>
      <c r="AC494" s="52"/>
      <c r="AF494" s="11"/>
    </row>
    <row r="495" spans="1:32" ht="21.75" customHeight="1">
      <c r="A495" s="24" t="str">
        <f>基本登録!$A$19</f>
        <v>３</v>
      </c>
      <c r="B495" s="179" t="str">
        <f>IF(AC495="","",VLOOKUP(AC495,都個人!$B:$G,4,FALSE))</f>
        <v/>
      </c>
      <c r="C495" s="180"/>
      <c r="D495" s="180"/>
      <c r="E495" s="180"/>
      <c r="F495" s="181"/>
      <c r="G495" s="26" t="str">
        <f>IF(AC495="","",VLOOKUP(AC495,都個人!$B:$G,5,FALSE))</f>
        <v/>
      </c>
      <c r="H495" s="31"/>
      <c r="I495" s="31"/>
      <c r="J495" s="31"/>
      <c r="K495" s="21"/>
      <c r="L495" s="34"/>
      <c r="M495" s="31"/>
      <c r="N495" s="31"/>
      <c r="O495" s="31"/>
      <c r="P495" s="21"/>
      <c r="Q495" s="34"/>
      <c r="R495" s="31"/>
      <c r="S495" s="31"/>
      <c r="T495" s="31"/>
      <c r="U495" s="21"/>
      <c r="V495" s="34"/>
      <c r="W495" s="31"/>
      <c r="X495" s="31"/>
      <c r="Y495" s="31"/>
      <c r="Z495" s="21"/>
      <c r="AA495" s="34"/>
      <c r="AC495" s="52"/>
      <c r="AF495" s="11"/>
    </row>
    <row r="496" spans="1:32" ht="21.75" customHeight="1">
      <c r="A496" s="24" t="str">
        <f>基本登録!$A$20</f>
        <v>４</v>
      </c>
      <c r="B496" s="179" t="str">
        <f>IF(AC496="","",VLOOKUP(AC496,都個人!$B:$G,4,FALSE))</f>
        <v/>
      </c>
      <c r="C496" s="180"/>
      <c r="D496" s="180"/>
      <c r="E496" s="180"/>
      <c r="F496" s="181"/>
      <c r="G496" s="26" t="str">
        <f>IF(AC496="","",VLOOKUP(AC496,都個人!$B:$G,5,FALSE))</f>
        <v/>
      </c>
      <c r="H496" s="31"/>
      <c r="I496" s="31"/>
      <c r="J496" s="31"/>
      <c r="K496" s="21"/>
      <c r="L496" s="34"/>
      <c r="M496" s="31"/>
      <c r="N496" s="31"/>
      <c r="O496" s="31"/>
      <c r="P496" s="21"/>
      <c r="Q496" s="34"/>
      <c r="R496" s="31"/>
      <c r="S496" s="31"/>
      <c r="T496" s="31"/>
      <c r="U496" s="21"/>
      <c r="V496" s="34"/>
      <c r="W496" s="31"/>
      <c r="X496" s="31"/>
      <c r="Y496" s="31"/>
      <c r="Z496" s="21"/>
      <c r="AA496" s="34"/>
      <c r="AC496" s="52"/>
      <c r="AF496" s="11"/>
    </row>
    <row r="497" spans="1:32" ht="21.75" customHeight="1">
      <c r="A497" s="24" t="str">
        <f>基本登録!$A$21</f>
        <v>５</v>
      </c>
      <c r="B497" s="179" t="str">
        <f>IF(AC497="","",VLOOKUP(AC497,都個人!$B:$G,4,FALSE))</f>
        <v/>
      </c>
      <c r="C497" s="180"/>
      <c r="D497" s="180"/>
      <c r="E497" s="180"/>
      <c r="F497" s="181"/>
      <c r="G497" s="26" t="str">
        <f>IF(AC497="","",VLOOKUP(AC497,都個人!$B:$G,5,FALSE))</f>
        <v/>
      </c>
      <c r="H497" s="31"/>
      <c r="I497" s="31"/>
      <c r="J497" s="31"/>
      <c r="K497" s="21"/>
      <c r="L497" s="34"/>
      <c r="M497" s="31"/>
      <c r="N497" s="31"/>
      <c r="O497" s="31"/>
      <c r="P497" s="21"/>
      <c r="Q497" s="34"/>
      <c r="R497" s="31"/>
      <c r="S497" s="31"/>
      <c r="T497" s="31"/>
      <c r="U497" s="21"/>
      <c r="V497" s="34"/>
      <c r="W497" s="31"/>
      <c r="X497" s="31"/>
      <c r="Y497" s="31"/>
      <c r="Z497" s="21"/>
      <c r="AA497" s="34"/>
      <c r="AC497" s="52"/>
      <c r="AF497" s="11"/>
    </row>
    <row r="498" spans="1:32" ht="21.75" customHeight="1">
      <c r="A498" s="24" t="str">
        <f>基本登録!$A$22</f>
        <v>補</v>
      </c>
      <c r="B498" s="179" t="str">
        <f>IF(AC498="","",VLOOKUP(AC498,都個人!$B:$G,4,FALSE))</f>
        <v/>
      </c>
      <c r="C498" s="180"/>
      <c r="D498" s="180"/>
      <c r="E498" s="180"/>
      <c r="F498" s="181"/>
      <c r="G498" s="26" t="str">
        <f>IF(AC498="","",VLOOKUP(AC498,都個人!$B:$G,5,FALSE))</f>
        <v/>
      </c>
      <c r="H498" s="24"/>
      <c r="I498" s="24"/>
      <c r="J498" s="24"/>
      <c r="K498" s="33"/>
      <c r="L498" s="34"/>
      <c r="M498" s="24"/>
      <c r="N498" s="24"/>
      <c r="O498" s="24"/>
      <c r="P498" s="33"/>
      <c r="Q498" s="34"/>
      <c r="R498" s="24"/>
      <c r="S498" s="24"/>
      <c r="T498" s="24"/>
      <c r="U498" s="33"/>
      <c r="V498" s="34"/>
      <c r="W498" s="24"/>
      <c r="X498" s="24"/>
      <c r="Y498" s="24"/>
      <c r="Z498" s="33"/>
      <c r="AA498" s="34"/>
      <c r="AC498" s="52"/>
      <c r="AF498" s="11"/>
    </row>
    <row r="499" spans="1:32" ht="19.5" customHeight="1">
      <c r="A499" s="169"/>
      <c r="B499" s="170"/>
      <c r="C499" s="170"/>
      <c r="D499" s="170"/>
      <c r="E499" s="170"/>
      <c r="F499" s="170"/>
      <c r="G499" s="171"/>
      <c r="H499" s="172" t="s">
        <v>132</v>
      </c>
      <c r="I499" s="173"/>
      <c r="J499" s="173"/>
      <c r="K499" s="173"/>
      <c r="L499" s="34"/>
      <c r="M499" s="172" t="s">
        <v>132</v>
      </c>
      <c r="N499" s="173"/>
      <c r="O499" s="173"/>
      <c r="P499" s="173"/>
      <c r="Q499" s="34"/>
      <c r="R499" s="172" t="s">
        <v>132</v>
      </c>
      <c r="S499" s="173"/>
      <c r="T499" s="173"/>
      <c r="U499" s="173"/>
      <c r="V499" s="34"/>
      <c r="W499" s="172" t="s">
        <v>132</v>
      </c>
      <c r="X499" s="173"/>
      <c r="Y499" s="173"/>
      <c r="Z499" s="173"/>
      <c r="AA499" s="34"/>
      <c r="AC499" s="52"/>
      <c r="AF499" s="11"/>
    </row>
    <row r="500" spans="1:32" ht="24.75" customHeight="1">
      <c r="A500" s="174"/>
      <c r="B500" s="175"/>
      <c r="C500" s="175"/>
      <c r="D500" s="175"/>
      <c r="E500" s="175"/>
      <c r="F500" s="175"/>
      <c r="G500" s="176"/>
      <c r="H500" s="169"/>
      <c r="I500" s="177"/>
      <c r="J500" s="177"/>
      <c r="K500" s="177"/>
      <c r="L500" s="178"/>
      <c r="M500" s="169"/>
      <c r="N500" s="177"/>
      <c r="O500" s="177"/>
      <c r="P500" s="177"/>
      <c r="Q500" s="178"/>
      <c r="R500" s="169"/>
      <c r="S500" s="177"/>
      <c r="T500" s="177"/>
      <c r="U500" s="177"/>
      <c r="V500" s="178"/>
      <c r="W500" s="169"/>
      <c r="X500" s="177"/>
      <c r="Y500" s="177"/>
      <c r="Z500" s="177"/>
      <c r="AA500" s="178"/>
      <c r="AC500" s="52"/>
      <c r="AF500" s="11"/>
    </row>
    <row r="501" spans="1:32" ht="4.5" customHeight="1">
      <c r="A501" s="165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AC501" s="52"/>
      <c r="AF501" s="11"/>
    </row>
    <row r="502" spans="1:32">
      <c r="A502" s="167" t="s">
        <v>136</v>
      </c>
      <c r="B502" s="167"/>
      <c r="C502" s="47" t="str">
        <f>基本登録!$A$23</f>
        <v>①（　）内の大会の個人の部は一人１枚使用すること（関東予選・総合体育大会・個人選手権大会）</v>
      </c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4"/>
      <c r="R502" s="45"/>
      <c r="S502" s="44"/>
      <c r="T502" s="44"/>
      <c r="U502" s="40"/>
      <c r="V502" s="40"/>
      <c r="W502" s="40"/>
      <c r="X502" s="40"/>
      <c r="Y502" s="40"/>
      <c r="Z502" s="40"/>
      <c r="AA502" s="40"/>
    </row>
    <row r="503" spans="1:32">
      <c r="A503" s="43"/>
      <c r="B503" s="43"/>
      <c r="C503" s="47" t="str">
        <f>基本登録!$A$24</f>
        <v>②顧問の捺印のないものは無効</v>
      </c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6"/>
      <c r="R503" s="44"/>
      <c r="S503" s="44"/>
      <c r="T503" s="44"/>
      <c r="U503" s="168" t="s">
        <v>139</v>
      </c>
      <c r="V503" s="168"/>
      <c r="W503" s="168"/>
      <c r="X503" s="168"/>
      <c r="Y503" s="168"/>
      <c r="Z503" s="168"/>
      <c r="AA503" s="168"/>
    </row>
    <row r="504" spans="1:32" s="37" customFormat="1">
      <c r="A504" s="41"/>
      <c r="B504" s="41"/>
      <c r="C504" s="42" t="str">
        <f>基本登録!$A$25</f>
        <v>③A4用紙に印刷すること（A4用紙1枚につき立順票は二部出力。切り取って使用すること）</v>
      </c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168"/>
      <c r="V504" s="168"/>
      <c r="W504" s="168"/>
      <c r="X504" s="168"/>
      <c r="Y504" s="168"/>
      <c r="Z504" s="168"/>
      <c r="AA504" s="168"/>
      <c r="AC504" s="53"/>
    </row>
    <row r="505" spans="1:32" ht="34.5" customHeight="1">
      <c r="AC505" s="52"/>
      <c r="AF505" s="11"/>
    </row>
    <row r="506" spans="1:32" ht="24.75" customHeight="1">
      <c r="A506" s="240" t="s">
        <v>119</v>
      </c>
      <c r="B506" s="240"/>
      <c r="C506" s="240"/>
      <c r="D506" s="201" t="str">
        <f ca="1">基本登録!$B$11</f>
        <v>令和8年度　東京都個人選手権大会　立順票</v>
      </c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90" t="s">
        <v>120</v>
      </c>
      <c r="Y506" s="191"/>
      <c r="Z506" s="191"/>
      <c r="AA506" s="192"/>
      <c r="AC506" s="52"/>
      <c r="AF506" s="11"/>
    </row>
    <row r="507" spans="1:32" ht="26.25" customHeight="1">
      <c r="A507" s="241"/>
      <c r="B507" s="241"/>
      <c r="C507" s="24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2" t="str">
        <f>IF(VLOOKUP(AC514,都個人!$B:$G,2,FALSE)="","",VLOOKUP(AC514,都個人!$B:$G,2,FALSE))</f>
        <v/>
      </c>
      <c r="Y507" s="203"/>
      <c r="Z507" s="203"/>
      <c r="AA507" s="204"/>
      <c r="AC507" s="52"/>
      <c r="AF507" s="11"/>
    </row>
    <row r="508" spans="1:32" ht="27" customHeight="1">
      <c r="A508" s="169" t="s">
        <v>121</v>
      </c>
      <c r="B508" s="177"/>
      <c r="C508" s="178"/>
      <c r="D508" s="208"/>
      <c r="E508" s="30" t="s">
        <v>122</v>
      </c>
      <c r="F508" s="208"/>
      <c r="G508" s="190" t="s">
        <v>123</v>
      </c>
      <c r="H508" s="191"/>
      <c r="I508" s="192"/>
      <c r="J508" s="213" t="str">
        <f>基本登録!$B$2</f>
        <v>基本登録シートの学校番号に入力して下さい</v>
      </c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X508" s="205"/>
      <c r="Y508" s="206"/>
      <c r="Z508" s="206"/>
      <c r="AA508" s="207"/>
      <c r="AC508" s="52"/>
      <c r="AF508" s="11"/>
    </row>
    <row r="509" spans="1:32" ht="9.75" customHeight="1">
      <c r="A509" s="214">
        <f>基本登録!$B$1</f>
        <v>0</v>
      </c>
      <c r="B509" s="215"/>
      <c r="C509" s="216"/>
      <c r="D509" s="209"/>
      <c r="E509" s="223" t="s">
        <v>108</v>
      </c>
      <c r="F509" s="211"/>
      <c r="G509" s="226" t="s">
        <v>124</v>
      </c>
      <c r="H509" s="227"/>
      <c r="I509" s="228"/>
      <c r="J509" s="213">
        <f>基本登録!$B$3</f>
        <v>0</v>
      </c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36"/>
      <c r="X509" s="36"/>
      <c r="AC509" s="52"/>
      <c r="AF509" s="11"/>
    </row>
    <row r="510" spans="1:32" ht="16.5" customHeight="1">
      <c r="A510" s="217"/>
      <c r="B510" s="218"/>
      <c r="C510" s="219"/>
      <c r="D510" s="209"/>
      <c r="E510" s="224"/>
      <c r="F510" s="211"/>
      <c r="G510" s="229"/>
      <c r="H510" s="230"/>
      <c r="I510" s="231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X510" s="182" t="s">
        <v>125</v>
      </c>
      <c r="Y510" s="184" t="s">
        <v>126</v>
      </c>
      <c r="Z510" s="185"/>
      <c r="AA510" s="186"/>
      <c r="AC510" s="52"/>
      <c r="AF510" s="11"/>
    </row>
    <row r="511" spans="1:32" ht="27" customHeight="1">
      <c r="A511" s="220"/>
      <c r="B511" s="221"/>
      <c r="C511" s="222"/>
      <c r="D511" s="210"/>
      <c r="E511" s="225"/>
      <c r="F511" s="212"/>
      <c r="G511" s="190" t="s">
        <v>127</v>
      </c>
      <c r="H511" s="191"/>
      <c r="I511" s="192"/>
      <c r="J511" s="28"/>
      <c r="K511" s="29"/>
      <c r="L511" s="29"/>
      <c r="M511" s="29"/>
      <c r="N511" s="29"/>
      <c r="O511" s="29"/>
      <c r="P511" s="22"/>
      <c r="Q511" s="22"/>
      <c r="R511" s="22" t="s">
        <v>128</v>
      </c>
      <c r="S511" s="193" t="str">
        <f t="shared" ref="S511" si="11">AC514</f>
        <v/>
      </c>
      <c r="T511" s="194"/>
      <c r="U511" s="194"/>
      <c r="V511" s="23" t="s">
        <v>129</v>
      </c>
      <c r="X511" s="183"/>
      <c r="Y511" s="187"/>
      <c r="Z511" s="188"/>
      <c r="AA511" s="189"/>
      <c r="AC511" s="52"/>
      <c r="AF511" s="11"/>
    </row>
    <row r="512" spans="1:32" ht="4.5" customHeight="1">
      <c r="AC512" s="52"/>
      <c r="AF512" s="11"/>
    </row>
    <row r="513" spans="1:32" ht="21.75" customHeight="1">
      <c r="A513" s="24" t="s">
        <v>130</v>
      </c>
      <c r="B513" s="174" t="s">
        <v>131</v>
      </c>
      <c r="C513" s="195"/>
      <c r="D513" s="195"/>
      <c r="E513" s="195"/>
      <c r="F513" s="176"/>
      <c r="G513" s="32" t="s">
        <v>102</v>
      </c>
      <c r="H513" s="196" t="str">
        <f ca="1">IFERROR(VLOOKUP(D506,基本登録!$B$8:$I$14,5,FALSE),"")</f>
        <v>予選</v>
      </c>
      <c r="I513" s="197"/>
      <c r="J513" s="197"/>
      <c r="K513" s="197"/>
      <c r="L513" s="198"/>
      <c r="M513" s="196" t="str">
        <f ca="1">IFERROR(VLOOKUP(D506,基本登録!$B$8:$I$14,6,FALSE),"")</f>
        <v>決勝</v>
      </c>
      <c r="N513" s="197"/>
      <c r="O513" s="197"/>
      <c r="P513" s="197"/>
      <c r="Q513" s="198"/>
      <c r="R513" s="196" t="str">
        <f ca="1">IFERROR(IF(VLOOKUP(D506,基本登録!$B$8:$I$14,7,FALSE)="","",VLOOKUP(D506,基本登録!$B$8:$I$14,7,FALSE)),"")</f>
        <v>競射</v>
      </c>
      <c r="S513" s="197"/>
      <c r="T513" s="197"/>
      <c r="U513" s="197"/>
      <c r="V513" s="198"/>
      <c r="W513" s="196" t="str">
        <f ca="1">IFERROR(IF(VLOOKUP(D506,基本登録!$B$8:$I$14,8,FALSE)="","",VLOOKUP(D506,基本登録!$B$8:$I$14,8,FALSE)),"")</f>
        <v/>
      </c>
      <c r="X513" s="197"/>
      <c r="Y513" s="197"/>
      <c r="Z513" s="197"/>
      <c r="AA513" s="198"/>
      <c r="AC513" s="52"/>
      <c r="AF513" s="11"/>
    </row>
    <row r="514" spans="1:32" ht="21.75" customHeight="1">
      <c r="A514" s="25" t="str">
        <f>基本登録!$A$17</f>
        <v>１</v>
      </c>
      <c r="B514" s="179" t="str">
        <f>IF(AC514="","",VLOOKUP(AC514,都個人!$B:$G,4,FALSE))</f>
        <v/>
      </c>
      <c r="C514" s="180"/>
      <c r="D514" s="180"/>
      <c r="E514" s="180"/>
      <c r="F514" s="181"/>
      <c r="G514" s="26" t="str">
        <f>IF(AC514="","",VLOOKUP(AC514,都個人!$B:$G,5,FALSE))</f>
        <v/>
      </c>
      <c r="H514" s="31"/>
      <c r="I514" s="31"/>
      <c r="J514" s="31"/>
      <c r="K514" s="21"/>
      <c r="L514" s="34"/>
      <c r="M514" s="31"/>
      <c r="N514" s="31"/>
      <c r="O514" s="31"/>
      <c r="P514" s="21"/>
      <c r="Q514" s="34"/>
      <c r="R514" s="31"/>
      <c r="S514" s="31"/>
      <c r="T514" s="31"/>
      <c r="U514" s="21"/>
      <c r="V514" s="34"/>
      <c r="W514" s="31"/>
      <c r="X514" s="31"/>
      <c r="Y514" s="31"/>
      <c r="Z514" s="21"/>
      <c r="AA514" s="34"/>
      <c r="AC514" s="52" t="str">
        <f>都個人!$B$27</f>
        <v/>
      </c>
      <c r="AF514" s="11"/>
    </row>
    <row r="515" spans="1:32" ht="21.75" customHeight="1">
      <c r="A515" s="24" t="str">
        <f>基本登録!$A$18</f>
        <v>２</v>
      </c>
      <c r="B515" s="179" t="str">
        <f>IF(AC515="","",VLOOKUP(AC515,都個人!$B:$G,4,FALSE))</f>
        <v/>
      </c>
      <c r="C515" s="180"/>
      <c r="D515" s="180"/>
      <c r="E515" s="180"/>
      <c r="F515" s="181"/>
      <c r="G515" s="26" t="str">
        <f>IF(AC515="","",VLOOKUP(AC515,都個人!$B:$G,5,FALSE))</f>
        <v/>
      </c>
      <c r="H515" s="31"/>
      <c r="I515" s="31"/>
      <c r="J515" s="31"/>
      <c r="K515" s="21"/>
      <c r="L515" s="34"/>
      <c r="M515" s="31"/>
      <c r="N515" s="31"/>
      <c r="O515" s="31"/>
      <c r="P515" s="21"/>
      <c r="Q515" s="34"/>
      <c r="R515" s="31"/>
      <c r="S515" s="31"/>
      <c r="T515" s="31"/>
      <c r="U515" s="21"/>
      <c r="V515" s="34"/>
      <c r="W515" s="31"/>
      <c r="X515" s="31"/>
      <c r="Y515" s="31"/>
      <c r="Z515" s="21"/>
      <c r="AA515" s="34"/>
      <c r="AC515" s="52"/>
      <c r="AF515" s="11"/>
    </row>
    <row r="516" spans="1:32" ht="21.75" customHeight="1">
      <c r="A516" s="24" t="str">
        <f>基本登録!$A$19</f>
        <v>３</v>
      </c>
      <c r="B516" s="179" t="str">
        <f>IF(AC516="","",VLOOKUP(AC516,都個人!$B:$G,4,FALSE))</f>
        <v/>
      </c>
      <c r="C516" s="180"/>
      <c r="D516" s="180"/>
      <c r="E516" s="180"/>
      <c r="F516" s="181"/>
      <c r="G516" s="26" t="str">
        <f>IF(AC516="","",VLOOKUP(AC516,都個人!$B:$G,5,FALSE))</f>
        <v/>
      </c>
      <c r="H516" s="31"/>
      <c r="I516" s="31"/>
      <c r="J516" s="31"/>
      <c r="K516" s="21"/>
      <c r="L516" s="34"/>
      <c r="M516" s="31"/>
      <c r="N516" s="31"/>
      <c r="O516" s="31"/>
      <c r="P516" s="21"/>
      <c r="Q516" s="34"/>
      <c r="R516" s="31"/>
      <c r="S516" s="31"/>
      <c r="T516" s="31"/>
      <c r="U516" s="21"/>
      <c r="V516" s="34"/>
      <c r="W516" s="31"/>
      <c r="X516" s="31"/>
      <c r="Y516" s="31"/>
      <c r="Z516" s="21"/>
      <c r="AA516" s="34"/>
      <c r="AC516" s="52"/>
      <c r="AF516" s="11"/>
    </row>
    <row r="517" spans="1:32" ht="21.75" customHeight="1">
      <c r="A517" s="24" t="str">
        <f>基本登録!$A$20</f>
        <v>４</v>
      </c>
      <c r="B517" s="179" t="str">
        <f>IF(AC517="","",VLOOKUP(AC517,都個人!$B:$G,4,FALSE))</f>
        <v/>
      </c>
      <c r="C517" s="180"/>
      <c r="D517" s="180"/>
      <c r="E517" s="180"/>
      <c r="F517" s="181"/>
      <c r="G517" s="26" t="str">
        <f>IF(AC517="","",VLOOKUP(AC517,都個人!$B:$G,5,FALSE))</f>
        <v/>
      </c>
      <c r="H517" s="31"/>
      <c r="I517" s="31"/>
      <c r="J517" s="31"/>
      <c r="K517" s="21"/>
      <c r="L517" s="34"/>
      <c r="M517" s="31"/>
      <c r="N517" s="31"/>
      <c r="O517" s="31"/>
      <c r="P517" s="21"/>
      <c r="Q517" s="34"/>
      <c r="R517" s="31"/>
      <c r="S517" s="31"/>
      <c r="T517" s="31"/>
      <c r="U517" s="21"/>
      <c r="V517" s="34"/>
      <c r="W517" s="31"/>
      <c r="X517" s="31"/>
      <c r="Y517" s="31"/>
      <c r="Z517" s="21"/>
      <c r="AA517" s="34"/>
      <c r="AC517" s="52"/>
      <c r="AF517" s="11"/>
    </row>
    <row r="518" spans="1:32" ht="21.75" customHeight="1">
      <c r="A518" s="24" t="str">
        <f>基本登録!$A$21</f>
        <v>５</v>
      </c>
      <c r="B518" s="179" t="str">
        <f>IF(AC518="","",VLOOKUP(AC518,都個人!$B:$G,4,FALSE))</f>
        <v/>
      </c>
      <c r="C518" s="180"/>
      <c r="D518" s="180"/>
      <c r="E518" s="180"/>
      <c r="F518" s="181"/>
      <c r="G518" s="26" t="str">
        <f>IF(AC518="","",VLOOKUP(AC518,都個人!$B:$G,5,FALSE))</f>
        <v/>
      </c>
      <c r="H518" s="31"/>
      <c r="I518" s="31"/>
      <c r="J518" s="31"/>
      <c r="K518" s="21"/>
      <c r="L518" s="34"/>
      <c r="M518" s="31"/>
      <c r="N518" s="31"/>
      <c r="O518" s="31"/>
      <c r="P518" s="21"/>
      <c r="Q518" s="34"/>
      <c r="R518" s="31"/>
      <c r="S518" s="31"/>
      <c r="T518" s="31"/>
      <c r="U518" s="21"/>
      <c r="V518" s="34"/>
      <c r="W518" s="31"/>
      <c r="X518" s="31"/>
      <c r="Y518" s="31"/>
      <c r="Z518" s="21"/>
      <c r="AA518" s="34"/>
      <c r="AC518" s="52"/>
      <c r="AF518" s="11"/>
    </row>
    <row r="519" spans="1:32" ht="21.75" customHeight="1">
      <c r="A519" s="24" t="str">
        <f>基本登録!$A$22</f>
        <v>補</v>
      </c>
      <c r="B519" s="179" t="str">
        <f>IF(AC519="","",VLOOKUP(AC519,都個人!$B:$G,4,FALSE))</f>
        <v/>
      </c>
      <c r="C519" s="180"/>
      <c r="D519" s="180"/>
      <c r="E519" s="180"/>
      <c r="F519" s="181"/>
      <c r="G519" s="26" t="str">
        <f>IF(AC519="","",VLOOKUP(AC519,都個人!$B:$G,5,FALSE))</f>
        <v/>
      </c>
      <c r="H519" s="24"/>
      <c r="I519" s="24"/>
      <c r="J519" s="24"/>
      <c r="K519" s="33"/>
      <c r="L519" s="34"/>
      <c r="M519" s="24"/>
      <c r="N519" s="24"/>
      <c r="O519" s="24"/>
      <c r="P519" s="33"/>
      <c r="Q519" s="34"/>
      <c r="R519" s="24"/>
      <c r="S519" s="24"/>
      <c r="T519" s="24"/>
      <c r="U519" s="33"/>
      <c r="V519" s="34"/>
      <c r="W519" s="24"/>
      <c r="X519" s="24"/>
      <c r="Y519" s="24"/>
      <c r="Z519" s="33"/>
      <c r="AA519" s="34"/>
      <c r="AC519" s="52"/>
      <c r="AF519" s="11"/>
    </row>
    <row r="520" spans="1:32" ht="19.5" customHeight="1">
      <c r="A520" s="169"/>
      <c r="B520" s="170"/>
      <c r="C520" s="170"/>
      <c r="D520" s="170"/>
      <c r="E520" s="170"/>
      <c r="F520" s="170"/>
      <c r="G520" s="171"/>
      <c r="H520" s="172" t="s">
        <v>132</v>
      </c>
      <c r="I520" s="173"/>
      <c r="J520" s="173"/>
      <c r="K520" s="173"/>
      <c r="L520" s="34"/>
      <c r="M520" s="172" t="s">
        <v>132</v>
      </c>
      <c r="N520" s="173"/>
      <c r="O520" s="173"/>
      <c r="P520" s="173"/>
      <c r="Q520" s="34"/>
      <c r="R520" s="172" t="s">
        <v>132</v>
      </c>
      <c r="S520" s="173"/>
      <c r="T520" s="173"/>
      <c r="U520" s="173"/>
      <c r="V520" s="34"/>
      <c r="W520" s="172" t="s">
        <v>132</v>
      </c>
      <c r="X520" s="173"/>
      <c r="Y520" s="173"/>
      <c r="Z520" s="173"/>
      <c r="AA520" s="34"/>
      <c r="AC520" s="52"/>
      <c r="AF520" s="11"/>
    </row>
    <row r="521" spans="1:32" ht="24.75" customHeight="1">
      <c r="A521" s="174"/>
      <c r="B521" s="175"/>
      <c r="C521" s="175"/>
      <c r="D521" s="175"/>
      <c r="E521" s="175"/>
      <c r="F521" s="175"/>
      <c r="G521" s="176"/>
      <c r="H521" s="169"/>
      <c r="I521" s="177"/>
      <c r="J521" s="177"/>
      <c r="K521" s="177"/>
      <c r="L521" s="178"/>
      <c r="M521" s="169"/>
      <c r="N521" s="177"/>
      <c r="O521" s="177"/>
      <c r="P521" s="177"/>
      <c r="Q521" s="178"/>
      <c r="R521" s="169"/>
      <c r="S521" s="177"/>
      <c r="T521" s="177"/>
      <c r="U521" s="177"/>
      <c r="V521" s="178"/>
      <c r="W521" s="169"/>
      <c r="X521" s="177"/>
      <c r="Y521" s="177"/>
      <c r="Z521" s="177"/>
      <c r="AA521" s="178"/>
      <c r="AC521" s="52"/>
      <c r="AF521" s="11"/>
    </row>
    <row r="522" spans="1:32" ht="4.5" customHeight="1">
      <c r="A522" s="165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AC522" s="52"/>
      <c r="AF522" s="11"/>
    </row>
    <row r="523" spans="1:32">
      <c r="A523" s="167" t="s">
        <v>136</v>
      </c>
      <c r="B523" s="167"/>
      <c r="C523" s="47" t="str">
        <f>基本登録!$A$23</f>
        <v>①（　）内の大会の個人の部は一人１枚使用すること（関東予選・総合体育大会・個人選手権大会）</v>
      </c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4"/>
      <c r="R523" s="45"/>
      <c r="S523" s="44"/>
      <c r="T523" s="44"/>
      <c r="U523" s="40"/>
      <c r="V523" s="40"/>
      <c r="W523" s="40"/>
      <c r="X523" s="40"/>
      <c r="Y523" s="40"/>
      <c r="Z523" s="40"/>
      <c r="AA523" s="40"/>
    </row>
    <row r="524" spans="1:32">
      <c r="A524" s="43"/>
      <c r="B524" s="43"/>
      <c r="C524" s="47" t="str">
        <f>基本登録!$A$24</f>
        <v>②顧問の捺印のないものは無効</v>
      </c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6"/>
      <c r="R524" s="44"/>
      <c r="S524" s="44"/>
      <c r="T524" s="44"/>
      <c r="U524" s="168" t="s">
        <v>139</v>
      </c>
      <c r="V524" s="168"/>
      <c r="W524" s="168"/>
      <c r="X524" s="168"/>
      <c r="Y524" s="168"/>
      <c r="Z524" s="168"/>
      <c r="AA524" s="168"/>
    </row>
    <row r="525" spans="1:32" s="37" customFormat="1">
      <c r="A525" s="41"/>
      <c r="B525" s="41"/>
      <c r="C525" s="42" t="str">
        <f>基本登録!$A$25</f>
        <v>③A4用紙に印刷すること（A4用紙1枚につき立順票は二部出力。切り取って使用すること）</v>
      </c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168"/>
      <c r="V525" s="168"/>
      <c r="W525" s="168"/>
      <c r="X525" s="168"/>
      <c r="Y525" s="168"/>
      <c r="Z525" s="168"/>
      <c r="AA525" s="168"/>
      <c r="AC525" s="53"/>
    </row>
    <row r="526" spans="1:32" ht="34.5" customHeight="1">
      <c r="AC526" s="52"/>
      <c r="AF526" s="11"/>
    </row>
    <row r="527" spans="1:32" ht="24.75" customHeight="1">
      <c r="A527" s="240" t="s">
        <v>119</v>
      </c>
      <c r="B527" s="240"/>
      <c r="C527" s="240"/>
      <c r="D527" s="201" t="str">
        <f ca="1">基本登録!$B$11</f>
        <v>令和8年度　東京都個人選手権大会　立順票</v>
      </c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190" t="s">
        <v>120</v>
      </c>
      <c r="Y527" s="191"/>
      <c r="Z527" s="191"/>
      <c r="AA527" s="192"/>
      <c r="AC527" s="52"/>
      <c r="AF527" s="11"/>
    </row>
    <row r="528" spans="1:32" ht="26.25" customHeight="1">
      <c r="A528" s="241"/>
      <c r="B528" s="241"/>
      <c r="C528" s="24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2" t="str">
        <f>IF(VLOOKUP(AC535,都個人!$B:$G,2,FALSE)="","",VLOOKUP(AC535,都個人!$B:$G,2,FALSE))</f>
        <v/>
      </c>
      <c r="Y528" s="203"/>
      <c r="Z528" s="203"/>
      <c r="AA528" s="204"/>
      <c r="AC528" s="52"/>
      <c r="AF528" s="11"/>
    </row>
    <row r="529" spans="1:32" ht="27" customHeight="1">
      <c r="A529" s="169" t="s">
        <v>121</v>
      </c>
      <c r="B529" s="177"/>
      <c r="C529" s="178"/>
      <c r="D529" s="208"/>
      <c r="E529" s="30" t="s">
        <v>122</v>
      </c>
      <c r="F529" s="208"/>
      <c r="G529" s="190" t="s">
        <v>123</v>
      </c>
      <c r="H529" s="191"/>
      <c r="I529" s="192"/>
      <c r="J529" s="213" t="str">
        <f>基本登録!$B$2</f>
        <v>基本登録シートの学校番号に入力して下さい</v>
      </c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X529" s="205"/>
      <c r="Y529" s="206"/>
      <c r="Z529" s="206"/>
      <c r="AA529" s="207"/>
      <c r="AC529" s="52"/>
      <c r="AF529" s="11"/>
    </row>
    <row r="530" spans="1:32" ht="9.75" customHeight="1">
      <c r="A530" s="214">
        <f>基本登録!$B$1</f>
        <v>0</v>
      </c>
      <c r="B530" s="215"/>
      <c r="C530" s="216"/>
      <c r="D530" s="209"/>
      <c r="E530" s="223" t="s">
        <v>108</v>
      </c>
      <c r="F530" s="211"/>
      <c r="G530" s="226" t="s">
        <v>124</v>
      </c>
      <c r="H530" s="227"/>
      <c r="I530" s="228"/>
      <c r="J530" s="213">
        <f>基本登録!$B$3</f>
        <v>0</v>
      </c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36"/>
      <c r="X530" s="36"/>
      <c r="AC530" s="52"/>
      <c r="AF530" s="11"/>
    </row>
    <row r="531" spans="1:32" ht="16.5" customHeight="1">
      <c r="A531" s="217"/>
      <c r="B531" s="218"/>
      <c r="C531" s="219"/>
      <c r="D531" s="209"/>
      <c r="E531" s="224"/>
      <c r="F531" s="211"/>
      <c r="G531" s="229"/>
      <c r="H531" s="230"/>
      <c r="I531" s="231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X531" s="182" t="s">
        <v>125</v>
      </c>
      <c r="Y531" s="184" t="s">
        <v>126</v>
      </c>
      <c r="Z531" s="185"/>
      <c r="AA531" s="186"/>
      <c r="AC531" s="52"/>
      <c r="AF531" s="11"/>
    </row>
    <row r="532" spans="1:32" ht="27" customHeight="1">
      <c r="A532" s="220"/>
      <c r="B532" s="221"/>
      <c r="C532" s="222"/>
      <c r="D532" s="210"/>
      <c r="E532" s="225"/>
      <c r="F532" s="212"/>
      <c r="G532" s="190" t="s">
        <v>127</v>
      </c>
      <c r="H532" s="191"/>
      <c r="I532" s="192"/>
      <c r="J532" s="28"/>
      <c r="K532" s="29"/>
      <c r="L532" s="29"/>
      <c r="M532" s="29"/>
      <c r="N532" s="29"/>
      <c r="O532" s="29"/>
      <c r="P532" s="22"/>
      <c r="Q532" s="22"/>
      <c r="R532" s="22" t="s">
        <v>128</v>
      </c>
      <c r="S532" s="193" t="str">
        <f t="shared" ref="S532" si="12">AC535</f>
        <v/>
      </c>
      <c r="T532" s="194"/>
      <c r="U532" s="194"/>
      <c r="V532" s="23" t="s">
        <v>129</v>
      </c>
      <c r="X532" s="183"/>
      <c r="Y532" s="187"/>
      <c r="Z532" s="188"/>
      <c r="AA532" s="189"/>
      <c r="AC532" s="52"/>
      <c r="AF532" s="11"/>
    </row>
    <row r="533" spans="1:32" ht="4.5" customHeight="1">
      <c r="AC533" s="52"/>
      <c r="AF533" s="11"/>
    </row>
    <row r="534" spans="1:32" ht="21.75" customHeight="1">
      <c r="A534" s="24" t="s">
        <v>130</v>
      </c>
      <c r="B534" s="174" t="s">
        <v>131</v>
      </c>
      <c r="C534" s="195"/>
      <c r="D534" s="195"/>
      <c r="E534" s="195"/>
      <c r="F534" s="176"/>
      <c r="G534" s="32" t="s">
        <v>102</v>
      </c>
      <c r="H534" s="196" t="str">
        <f ca="1">IFERROR(VLOOKUP(D527,基本登録!$B$8:$I$14,5,FALSE),"")</f>
        <v>予選</v>
      </c>
      <c r="I534" s="197"/>
      <c r="J534" s="197"/>
      <c r="K534" s="197"/>
      <c r="L534" s="198"/>
      <c r="M534" s="196" t="str">
        <f ca="1">IFERROR(VLOOKUP(D527,基本登録!$B$8:$I$14,6,FALSE),"")</f>
        <v>決勝</v>
      </c>
      <c r="N534" s="197"/>
      <c r="O534" s="197"/>
      <c r="P534" s="197"/>
      <c r="Q534" s="198"/>
      <c r="R534" s="196" t="str">
        <f ca="1">IFERROR(IF(VLOOKUP(D527,基本登録!$B$8:$I$14,7,FALSE)="","",VLOOKUP(D527,基本登録!$B$8:$I$14,7,FALSE)),"")</f>
        <v>競射</v>
      </c>
      <c r="S534" s="197"/>
      <c r="T534" s="197"/>
      <c r="U534" s="197"/>
      <c r="V534" s="198"/>
      <c r="W534" s="196" t="str">
        <f ca="1">IFERROR(IF(VLOOKUP(D527,基本登録!$B$8:$I$14,8,FALSE)="","",VLOOKUP(D527,基本登録!$B$8:$I$14,8,FALSE)),"")</f>
        <v/>
      </c>
      <c r="X534" s="197"/>
      <c r="Y534" s="197"/>
      <c r="Z534" s="197"/>
      <c r="AA534" s="198"/>
      <c r="AC534" s="52"/>
      <c r="AF534" s="11"/>
    </row>
    <row r="535" spans="1:32" ht="21.75" customHeight="1">
      <c r="A535" s="25" t="str">
        <f>基本登録!$A$17</f>
        <v>１</v>
      </c>
      <c r="B535" s="179" t="str">
        <f>IF(AC535="","",VLOOKUP(AC535,都個人!$B:$G,4,FALSE))</f>
        <v/>
      </c>
      <c r="C535" s="180"/>
      <c r="D535" s="180"/>
      <c r="E535" s="180"/>
      <c r="F535" s="181"/>
      <c r="G535" s="26" t="str">
        <f>IF(AC535="","",VLOOKUP(AC535,都個人!$B:$G,5,FALSE))</f>
        <v/>
      </c>
      <c r="H535" s="31"/>
      <c r="I535" s="31"/>
      <c r="J535" s="31"/>
      <c r="K535" s="21"/>
      <c r="L535" s="34"/>
      <c r="M535" s="31"/>
      <c r="N535" s="31"/>
      <c r="O535" s="31"/>
      <c r="P535" s="21"/>
      <c r="Q535" s="34"/>
      <c r="R535" s="31"/>
      <c r="S535" s="31"/>
      <c r="T535" s="31"/>
      <c r="U535" s="21"/>
      <c r="V535" s="34"/>
      <c r="W535" s="31"/>
      <c r="X535" s="31"/>
      <c r="Y535" s="31"/>
      <c r="Z535" s="21"/>
      <c r="AA535" s="34"/>
      <c r="AC535" s="52" t="str">
        <f>都個人!$B$28</f>
        <v/>
      </c>
      <c r="AF535" s="11"/>
    </row>
    <row r="536" spans="1:32" ht="21.75" customHeight="1">
      <c r="A536" s="24" t="str">
        <f>基本登録!$A$18</f>
        <v>２</v>
      </c>
      <c r="B536" s="179" t="str">
        <f>IF(AC536="","",VLOOKUP(AC536,都個人!$B:$G,4,FALSE))</f>
        <v/>
      </c>
      <c r="C536" s="180"/>
      <c r="D536" s="180"/>
      <c r="E536" s="180"/>
      <c r="F536" s="181"/>
      <c r="G536" s="26" t="str">
        <f>IF(AC536="","",VLOOKUP(AC536,都個人!$B:$G,5,FALSE))</f>
        <v/>
      </c>
      <c r="H536" s="31"/>
      <c r="I536" s="31"/>
      <c r="J536" s="31"/>
      <c r="K536" s="21"/>
      <c r="L536" s="34"/>
      <c r="M536" s="31"/>
      <c r="N536" s="31"/>
      <c r="O536" s="31"/>
      <c r="P536" s="21"/>
      <c r="Q536" s="34"/>
      <c r="R536" s="31"/>
      <c r="S536" s="31"/>
      <c r="T536" s="31"/>
      <c r="U536" s="21"/>
      <c r="V536" s="34"/>
      <c r="W536" s="31"/>
      <c r="X536" s="31"/>
      <c r="Y536" s="31"/>
      <c r="Z536" s="21"/>
      <c r="AA536" s="34"/>
      <c r="AC536" s="52"/>
      <c r="AF536" s="11"/>
    </row>
    <row r="537" spans="1:32" ht="21.75" customHeight="1">
      <c r="A537" s="24" t="str">
        <f>基本登録!$A$19</f>
        <v>３</v>
      </c>
      <c r="B537" s="179" t="str">
        <f>IF(AC537="","",VLOOKUP(AC537,都個人!$B:$G,4,FALSE))</f>
        <v/>
      </c>
      <c r="C537" s="180"/>
      <c r="D537" s="180"/>
      <c r="E537" s="180"/>
      <c r="F537" s="181"/>
      <c r="G537" s="26" t="str">
        <f>IF(AC537="","",VLOOKUP(AC537,都個人!$B:$G,5,FALSE))</f>
        <v/>
      </c>
      <c r="H537" s="31"/>
      <c r="I537" s="31"/>
      <c r="J537" s="31"/>
      <c r="K537" s="21"/>
      <c r="L537" s="34"/>
      <c r="M537" s="31"/>
      <c r="N537" s="31"/>
      <c r="O537" s="31"/>
      <c r="P537" s="21"/>
      <c r="Q537" s="34"/>
      <c r="R537" s="31"/>
      <c r="S537" s="31"/>
      <c r="T537" s="31"/>
      <c r="U537" s="21"/>
      <c r="V537" s="34"/>
      <c r="W537" s="31"/>
      <c r="X537" s="31"/>
      <c r="Y537" s="31"/>
      <c r="Z537" s="21"/>
      <c r="AA537" s="34"/>
      <c r="AC537" s="52"/>
      <c r="AF537" s="11"/>
    </row>
    <row r="538" spans="1:32" ht="21.75" customHeight="1">
      <c r="A538" s="24" t="str">
        <f>基本登録!$A$20</f>
        <v>４</v>
      </c>
      <c r="B538" s="179" t="str">
        <f>IF(AC538="","",VLOOKUP(AC538,都個人!$B:$G,4,FALSE))</f>
        <v/>
      </c>
      <c r="C538" s="180"/>
      <c r="D538" s="180"/>
      <c r="E538" s="180"/>
      <c r="F538" s="181"/>
      <c r="G538" s="26" t="str">
        <f>IF(AC538="","",VLOOKUP(AC538,都個人!$B:$G,5,FALSE))</f>
        <v/>
      </c>
      <c r="H538" s="31"/>
      <c r="I538" s="31"/>
      <c r="J538" s="31"/>
      <c r="K538" s="21"/>
      <c r="L538" s="34"/>
      <c r="M538" s="31"/>
      <c r="N538" s="31"/>
      <c r="O538" s="31"/>
      <c r="P538" s="21"/>
      <c r="Q538" s="34"/>
      <c r="R538" s="31"/>
      <c r="S538" s="31"/>
      <c r="T538" s="31"/>
      <c r="U538" s="21"/>
      <c r="V538" s="34"/>
      <c r="W538" s="31"/>
      <c r="X538" s="31"/>
      <c r="Y538" s="31"/>
      <c r="Z538" s="21"/>
      <c r="AA538" s="34"/>
      <c r="AC538" s="52"/>
      <c r="AF538" s="11"/>
    </row>
    <row r="539" spans="1:32" ht="21.75" customHeight="1">
      <c r="A539" s="24" t="str">
        <f>基本登録!$A$21</f>
        <v>５</v>
      </c>
      <c r="B539" s="179" t="str">
        <f>IF(AC539="","",VLOOKUP(AC539,都個人!$B:$G,4,FALSE))</f>
        <v/>
      </c>
      <c r="C539" s="180"/>
      <c r="D539" s="180"/>
      <c r="E539" s="180"/>
      <c r="F539" s="181"/>
      <c r="G539" s="26" t="str">
        <f>IF(AC539="","",VLOOKUP(AC539,都個人!$B:$G,5,FALSE))</f>
        <v/>
      </c>
      <c r="H539" s="31"/>
      <c r="I539" s="31"/>
      <c r="J539" s="31"/>
      <c r="K539" s="21"/>
      <c r="L539" s="34"/>
      <c r="M539" s="31"/>
      <c r="N539" s="31"/>
      <c r="O539" s="31"/>
      <c r="P539" s="21"/>
      <c r="Q539" s="34"/>
      <c r="R539" s="31"/>
      <c r="S539" s="31"/>
      <c r="T539" s="31"/>
      <c r="U539" s="21"/>
      <c r="V539" s="34"/>
      <c r="W539" s="31"/>
      <c r="X539" s="31"/>
      <c r="Y539" s="31"/>
      <c r="Z539" s="21"/>
      <c r="AA539" s="34"/>
      <c r="AC539" s="52"/>
      <c r="AF539" s="11"/>
    </row>
    <row r="540" spans="1:32" ht="21.75" customHeight="1">
      <c r="A540" s="24" t="str">
        <f>基本登録!$A$22</f>
        <v>補</v>
      </c>
      <c r="B540" s="179" t="str">
        <f>IF(AC540="","",VLOOKUP(AC540,都個人!$B:$G,4,FALSE))</f>
        <v/>
      </c>
      <c r="C540" s="180"/>
      <c r="D540" s="180"/>
      <c r="E540" s="180"/>
      <c r="F540" s="181"/>
      <c r="G540" s="26" t="str">
        <f>IF(AC540="","",VLOOKUP(AC540,都個人!$B:$G,5,FALSE))</f>
        <v/>
      </c>
      <c r="H540" s="24"/>
      <c r="I540" s="24"/>
      <c r="J540" s="24"/>
      <c r="K540" s="33"/>
      <c r="L540" s="34"/>
      <c r="M540" s="24"/>
      <c r="N540" s="24"/>
      <c r="O540" s="24"/>
      <c r="P540" s="33"/>
      <c r="Q540" s="34"/>
      <c r="R540" s="24"/>
      <c r="S540" s="24"/>
      <c r="T540" s="24"/>
      <c r="U540" s="33"/>
      <c r="V540" s="34"/>
      <c r="W540" s="24"/>
      <c r="X540" s="24"/>
      <c r="Y540" s="24"/>
      <c r="Z540" s="33"/>
      <c r="AA540" s="34"/>
      <c r="AC540" s="52"/>
      <c r="AF540" s="11"/>
    </row>
    <row r="541" spans="1:32" ht="19.5" customHeight="1">
      <c r="A541" s="169"/>
      <c r="B541" s="170"/>
      <c r="C541" s="170"/>
      <c r="D541" s="170"/>
      <c r="E541" s="170"/>
      <c r="F541" s="170"/>
      <c r="G541" s="171"/>
      <c r="H541" s="172" t="s">
        <v>132</v>
      </c>
      <c r="I541" s="173"/>
      <c r="J541" s="173"/>
      <c r="K541" s="173"/>
      <c r="L541" s="34"/>
      <c r="M541" s="172" t="s">
        <v>132</v>
      </c>
      <c r="N541" s="173"/>
      <c r="O541" s="173"/>
      <c r="P541" s="173"/>
      <c r="Q541" s="34"/>
      <c r="R541" s="172" t="s">
        <v>132</v>
      </c>
      <c r="S541" s="173"/>
      <c r="T541" s="173"/>
      <c r="U541" s="173"/>
      <c r="V541" s="34"/>
      <c r="W541" s="172" t="s">
        <v>132</v>
      </c>
      <c r="X541" s="173"/>
      <c r="Y541" s="173"/>
      <c r="Z541" s="173"/>
      <c r="AA541" s="34"/>
      <c r="AC541" s="52"/>
      <c r="AF541" s="11"/>
    </row>
    <row r="542" spans="1:32" ht="24.75" customHeight="1">
      <c r="A542" s="174"/>
      <c r="B542" s="175"/>
      <c r="C542" s="175"/>
      <c r="D542" s="175"/>
      <c r="E542" s="175"/>
      <c r="F542" s="175"/>
      <c r="G542" s="176"/>
      <c r="H542" s="169"/>
      <c r="I542" s="177"/>
      <c r="J542" s="177"/>
      <c r="K542" s="177"/>
      <c r="L542" s="178"/>
      <c r="M542" s="169"/>
      <c r="N542" s="177"/>
      <c r="O542" s="177"/>
      <c r="P542" s="177"/>
      <c r="Q542" s="178"/>
      <c r="R542" s="169"/>
      <c r="S542" s="177"/>
      <c r="T542" s="177"/>
      <c r="U542" s="177"/>
      <c r="V542" s="178"/>
      <c r="W542" s="169"/>
      <c r="X542" s="177"/>
      <c r="Y542" s="177"/>
      <c r="Z542" s="177"/>
      <c r="AA542" s="178"/>
      <c r="AC542" s="52"/>
      <c r="AF542" s="11"/>
    </row>
    <row r="543" spans="1:32" ht="4.5" customHeight="1">
      <c r="A543" s="165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AC543" s="52"/>
      <c r="AF543" s="11"/>
    </row>
    <row r="544" spans="1:32">
      <c r="A544" s="167" t="s">
        <v>136</v>
      </c>
      <c r="B544" s="167"/>
      <c r="C544" s="47" t="str">
        <f>基本登録!$A$23</f>
        <v>①（　）内の大会の個人の部は一人１枚使用すること（関東予選・総合体育大会・個人選手権大会）</v>
      </c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4"/>
      <c r="R544" s="45"/>
      <c r="S544" s="44"/>
      <c r="T544" s="44"/>
      <c r="U544" s="40"/>
      <c r="V544" s="40"/>
      <c r="W544" s="40"/>
      <c r="X544" s="40"/>
      <c r="Y544" s="40"/>
      <c r="Z544" s="40"/>
      <c r="AA544" s="40"/>
    </row>
    <row r="545" spans="1:32">
      <c r="A545" s="43"/>
      <c r="B545" s="43"/>
      <c r="C545" s="47" t="str">
        <f>基本登録!$A$24</f>
        <v>②顧問の捺印のないものは無効</v>
      </c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6"/>
      <c r="R545" s="44"/>
      <c r="S545" s="44"/>
      <c r="T545" s="44"/>
      <c r="U545" s="168" t="s">
        <v>139</v>
      </c>
      <c r="V545" s="168"/>
      <c r="W545" s="168"/>
      <c r="X545" s="168"/>
      <c r="Y545" s="168"/>
      <c r="Z545" s="168"/>
      <c r="AA545" s="168"/>
    </row>
    <row r="546" spans="1:32" s="37" customFormat="1">
      <c r="A546" s="41"/>
      <c r="B546" s="41"/>
      <c r="C546" s="42" t="str">
        <f>基本登録!$A$25</f>
        <v>③A4用紙に印刷すること（A4用紙1枚につき立順票は二部出力。切り取って使用すること）</v>
      </c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168"/>
      <c r="V546" s="168"/>
      <c r="W546" s="168"/>
      <c r="X546" s="168"/>
      <c r="Y546" s="168"/>
      <c r="Z546" s="168"/>
      <c r="AA546" s="168"/>
      <c r="AC546" s="53"/>
    </row>
    <row r="547" spans="1:32" ht="34.5" customHeight="1">
      <c r="AC547" s="52"/>
      <c r="AF547" s="11"/>
    </row>
    <row r="548" spans="1:32" ht="24.75" customHeight="1">
      <c r="A548" s="240" t="s">
        <v>119</v>
      </c>
      <c r="B548" s="240"/>
      <c r="C548" s="240"/>
      <c r="D548" s="201" t="str">
        <f ca="1">基本登録!$B$11</f>
        <v>令和8年度　東京都個人選手権大会　立順票</v>
      </c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190" t="s">
        <v>120</v>
      </c>
      <c r="Y548" s="191"/>
      <c r="Z548" s="191"/>
      <c r="AA548" s="192"/>
      <c r="AC548" s="52"/>
      <c r="AF548" s="11"/>
    </row>
    <row r="549" spans="1:32" ht="26.25" customHeight="1">
      <c r="A549" s="241"/>
      <c r="B549" s="241"/>
      <c r="C549" s="24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2" t="str">
        <f>IF(VLOOKUP(AC556,都個人!$B:$G,2,FALSE)="","",VLOOKUP(AC556,都個人!$B:$G,2,FALSE))</f>
        <v/>
      </c>
      <c r="Y549" s="203"/>
      <c r="Z549" s="203"/>
      <c r="AA549" s="204"/>
      <c r="AC549" s="52"/>
      <c r="AF549" s="11"/>
    </row>
    <row r="550" spans="1:32" ht="27" customHeight="1">
      <c r="A550" s="169" t="s">
        <v>121</v>
      </c>
      <c r="B550" s="177"/>
      <c r="C550" s="178"/>
      <c r="D550" s="208"/>
      <c r="E550" s="30" t="s">
        <v>122</v>
      </c>
      <c r="F550" s="208"/>
      <c r="G550" s="190" t="s">
        <v>123</v>
      </c>
      <c r="H550" s="191"/>
      <c r="I550" s="192"/>
      <c r="J550" s="213" t="str">
        <f>基本登録!$B$2</f>
        <v>基本登録シートの学校番号に入力して下さい</v>
      </c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X550" s="205"/>
      <c r="Y550" s="206"/>
      <c r="Z550" s="206"/>
      <c r="AA550" s="207"/>
      <c r="AC550" s="52"/>
      <c r="AF550" s="11"/>
    </row>
    <row r="551" spans="1:32" ht="9.75" customHeight="1">
      <c r="A551" s="214">
        <f>基本登録!$B$1</f>
        <v>0</v>
      </c>
      <c r="B551" s="215"/>
      <c r="C551" s="216"/>
      <c r="D551" s="209"/>
      <c r="E551" s="223" t="s">
        <v>108</v>
      </c>
      <c r="F551" s="211"/>
      <c r="G551" s="226" t="s">
        <v>124</v>
      </c>
      <c r="H551" s="227"/>
      <c r="I551" s="228"/>
      <c r="J551" s="213">
        <f>基本登録!$B$3</f>
        <v>0</v>
      </c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36"/>
      <c r="X551" s="36"/>
      <c r="AC551" s="52"/>
      <c r="AF551" s="11"/>
    </row>
    <row r="552" spans="1:32" ht="16.5" customHeight="1">
      <c r="A552" s="217"/>
      <c r="B552" s="218"/>
      <c r="C552" s="219"/>
      <c r="D552" s="209"/>
      <c r="E552" s="224"/>
      <c r="F552" s="211"/>
      <c r="G552" s="229"/>
      <c r="H552" s="230"/>
      <c r="I552" s="231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X552" s="182" t="s">
        <v>125</v>
      </c>
      <c r="Y552" s="184" t="s">
        <v>126</v>
      </c>
      <c r="Z552" s="185"/>
      <c r="AA552" s="186"/>
      <c r="AC552" s="52"/>
      <c r="AF552" s="11"/>
    </row>
    <row r="553" spans="1:32" ht="27" customHeight="1">
      <c r="A553" s="220"/>
      <c r="B553" s="221"/>
      <c r="C553" s="222"/>
      <c r="D553" s="210"/>
      <c r="E553" s="225"/>
      <c r="F553" s="212"/>
      <c r="G553" s="190" t="s">
        <v>127</v>
      </c>
      <c r="H553" s="191"/>
      <c r="I553" s="192"/>
      <c r="J553" s="28"/>
      <c r="K553" s="29"/>
      <c r="L553" s="29"/>
      <c r="M553" s="29"/>
      <c r="N553" s="29"/>
      <c r="O553" s="29"/>
      <c r="P553" s="22"/>
      <c r="Q553" s="22"/>
      <c r="R553" s="22" t="s">
        <v>128</v>
      </c>
      <c r="S553" s="193" t="str">
        <f t="shared" ref="S553" si="13">AC556</f>
        <v/>
      </c>
      <c r="T553" s="194"/>
      <c r="U553" s="194"/>
      <c r="V553" s="23" t="s">
        <v>129</v>
      </c>
      <c r="X553" s="183"/>
      <c r="Y553" s="187"/>
      <c r="Z553" s="188"/>
      <c r="AA553" s="189"/>
      <c r="AC553" s="52"/>
      <c r="AF553" s="11"/>
    </row>
    <row r="554" spans="1:32" ht="4.5" customHeight="1">
      <c r="AC554" s="52"/>
      <c r="AF554" s="11"/>
    </row>
    <row r="555" spans="1:32" ht="21.75" customHeight="1">
      <c r="A555" s="24" t="s">
        <v>130</v>
      </c>
      <c r="B555" s="174" t="s">
        <v>131</v>
      </c>
      <c r="C555" s="195"/>
      <c r="D555" s="195"/>
      <c r="E555" s="195"/>
      <c r="F555" s="176"/>
      <c r="G555" s="32" t="s">
        <v>102</v>
      </c>
      <c r="H555" s="196" t="str">
        <f ca="1">IFERROR(VLOOKUP(D548,基本登録!$B$8:$I$14,5,FALSE),"")</f>
        <v>予選</v>
      </c>
      <c r="I555" s="197"/>
      <c r="J555" s="197"/>
      <c r="K555" s="197"/>
      <c r="L555" s="198"/>
      <c r="M555" s="196" t="str">
        <f ca="1">IFERROR(VLOOKUP(D548,基本登録!$B$8:$I$14,6,FALSE),"")</f>
        <v>決勝</v>
      </c>
      <c r="N555" s="197"/>
      <c r="O555" s="197"/>
      <c r="P555" s="197"/>
      <c r="Q555" s="198"/>
      <c r="R555" s="196" t="str">
        <f ca="1">IFERROR(IF(VLOOKUP(D548,基本登録!$B$8:$I$14,7,FALSE)="","",VLOOKUP(D548,基本登録!$B$8:$I$14,7,FALSE)),"")</f>
        <v>競射</v>
      </c>
      <c r="S555" s="197"/>
      <c r="T555" s="197"/>
      <c r="U555" s="197"/>
      <c r="V555" s="198"/>
      <c r="W555" s="196" t="str">
        <f ca="1">IFERROR(IF(VLOOKUP(D548,基本登録!$B$8:$I$14,8,FALSE)="","",VLOOKUP(D548,基本登録!$B$8:$I$14,8,FALSE)),"")</f>
        <v/>
      </c>
      <c r="X555" s="197"/>
      <c r="Y555" s="197"/>
      <c r="Z555" s="197"/>
      <c r="AA555" s="198"/>
      <c r="AC555" s="52"/>
      <c r="AF555" s="11"/>
    </row>
    <row r="556" spans="1:32" ht="21.75" customHeight="1">
      <c r="A556" s="25" t="str">
        <f>基本登録!$A$17</f>
        <v>１</v>
      </c>
      <c r="B556" s="179" t="str">
        <f>IF(AC556="","",VLOOKUP(AC556,都個人!$B:$G,4,FALSE))</f>
        <v/>
      </c>
      <c r="C556" s="180"/>
      <c r="D556" s="180"/>
      <c r="E556" s="180"/>
      <c r="F556" s="181"/>
      <c r="G556" s="26" t="str">
        <f>IF(AC556="","",VLOOKUP(AC556,都個人!$B:$G,5,FALSE))</f>
        <v/>
      </c>
      <c r="H556" s="31"/>
      <c r="I556" s="31"/>
      <c r="J556" s="31"/>
      <c r="K556" s="21"/>
      <c r="L556" s="34"/>
      <c r="M556" s="31"/>
      <c r="N556" s="31"/>
      <c r="O556" s="31"/>
      <c r="P556" s="21"/>
      <c r="Q556" s="34"/>
      <c r="R556" s="31"/>
      <c r="S556" s="31"/>
      <c r="T556" s="31"/>
      <c r="U556" s="21"/>
      <c r="V556" s="34"/>
      <c r="W556" s="31"/>
      <c r="X556" s="31"/>
      <c r="Y556" s="31"/>
      <c r="Z556" s="21"/>
      <c r="AA556" s="34"/>
      <c r="AC556" s="52" t="str">
        <f>都個人!$B$29</f>
        <v/>
      </c>
      <c r="AF556" s="11"/>
    </row>
    <row r="557" spans="1:32" ht="21.75" customHeight="1">
      <c r="A557" s="24" t="str">
        <f>基本登録!$A$18</f>
        <v>２</v>
      </c>
      <c r="B557" s="179" t="str">
        <f>IF(AC557="","",VLOOKUP(AC557,都個人!$B:$G,4,FALSE))</f>
        <v/>
      </c>
      <c r="C557" s="180"/>
      <c r="D557" s="180"/>
      <c r="E557" s="180"/>
      <c r="F557" s="181"/>
      <c r="G557" s="26" t="str">
        <f>IF(AC557="","",VLOOKUP(AC557,都個人!$B:$G,5,FALSE))</f>
        <v/>
      </c>
      <c r="H557" s="31"/>
      <c r="I557" s="31"/>
      <c r="J557" s="31"/>
      <c r="K557" s="21"/>
      <c r="L557" s="34"/>
      <c r="M557" s="31"/>
      <c r="N557" s="31"/>
      <c r="O557" s="31"/>
      <c r="P557" s="21"/>
      <c r="Q557" s="34"/>
      <c r="R557" s="31"/>
      <c r="S557" s="31"/>
      <c r="T557" s="31"/>
      <c r="U557" s="21"/>
      <c r="V557" s="34"/>
      <c r="W557" s="31"/>
      <c r="X557" s="31"/>
      <c r="Y557" s="31"/>
      <c r="Z557" s="21"/>
      <c r="AA557" s="34"/>
      <c r="AC557" s="52"/>
      <c r="AF557" s="11"/>
    </row>
    <row r="558" spans="1:32" ht="21.75" customHeight="1">
      <c r="A558" s="24" t="str">
        <f>基本登録!$A$19</f>
        <v>３</v>
      </c>
      <c r="B558" s="179" t="str">
        <f>IF(AC558="","",VLOOKUP(AC558,都個人!$B:$G,4,FALSE))</f>
        <v/>
      </c>
      <c r="C558" s="180"/>
      <c r="D558" s="180"/>
      <c r="E558" s="180"/>
      <c r="F558" s="181"/>
      <c r="G558" s="26" t="str">
        <f>IF(AC558="","",VLOOKUP(AC558,都個人!$B:$G,5,FALSE))</f>
        <v/>
      </c>
      <c r="H558" s="31"/>
      <c r="I558" s="31"/>
      <c r="J558" s="31"/>
      <c r="K558" s="21"/>
      <c r="L558" s="34"/>
      <c r="M558" s="31"/>
      <c r="N558" s="31"/>
      <c r="O558" s="31"/>
      <c r="P558" s="21"/>
      <c r="Q558" s="34"/>
      <c r="R558" s="31"/>
      <c r="S558" s="31"/>
      <c r="T558" s="31"/>
      <c r="U558" s="21"/>
      <c r="V558" s="34"/>
      <c r="W558" s="31"/>
      <c r="X558" s="31"/>
      <c r="Y558" s="31"/>
      <c r="Z558" s="21"/>
      <c r="AA558" s="34"/>
      <c r="AC558" s="52"/>
      <c r="AF558" s="11"/>
    </row>
    <row r="559" spans="1:32" ht="21.75" customHeight="1">
      <c r="A559" s="24" t="str">
        <f>基本登録!$A$20</f>
        <v>４</v>
      </c>
      <c r="B559" s="179" t="str">
        <f>IF(AC559="","",VLOOKUP(AC559,都個人!$B:$G,4,FALSE))</f>
        <v/>
      </c>
      <c r="C559" s="180"/>
      <c r="D559" s="180"/>
      <c r="E559" s="180"/>
      <c r="F559" s="181"/>
      <c r="G559" s="26" t="str">
        <f>IF(AC559="","",VLOOKUP(AC559,都個人!$B:$G,5,FALSE))</f>
        <v/>
      </c>
      <c r="H559" s="31"/>
      <c r="I559" s="31"/>
      <c r="J559" s="31"/>
      <c r="K559" s="21"/>
      <c r="L559" s="34"/>
      <c r="M559" s="31"/>
      <c r="N559" s="31"/>
      <c r="O559" s="31"/>
      <c r="P559" s="21"/>
      <c r="Q559" s="34"/>
      <c r="R559" s="31"/>
      <c r="S559" s="31"/>
      <c r="T559" s="31"/>
      <c r="U559" s="21"/>
      <c r="V559" s="34"/>
      <c r="W559" s="31"/>
      <c r="X559" s="31"/>
      <c r="Y559" s="31"/>
      <c r="Z559" s="21"/>
      <c r="AA559" s="34"/>
      <c r="AC559" s="52"/>
      <c r="AF559" s="11"/>
    </row>
    <row r="560" spans="1:32" ht="21.75" customHeight="1">
      <c r="A560" s="24" t="str">
        <f>基本登録!$A$21</f>
        <v>５</v>
      </c>
      <c r="B560" s="179" t="str">
        <f>IF(AC560="","",VLOOKUP(AC560,都個人!$B:$G,4,FALSE))</f>
        <v/>
      </c>
      <c r="C560" s="180"/>
      <c r="D560" s="180"/>
      <c r="E560" s="180"/>
      <c r="F560" s="181"/>
      <c r="G560" s="26" t="str">
        <f>IF(AC560="","",VLOOKUP(AC560,都個人!$B:$G,5,FALSE))</f>
        <v/>
      </c>
      <c r="H560" s="31"/>
      <c r="I560" s="31"/>
      <c r="J560" s="31"/>
      <c r="K560" s="21"/>
      <c r="L560" s="34"/>
      <c r="M560" s="31"/>
      <c r="N560" s="31"/>
      <c r="O560" s="31"/>
      <c r="P560" s="21"/>
      <c r="Q560" s="34"/>
      <c r="R560" s="31"/>
      <c r="S560" s="31"/>
      <c r="T560" s="31"/>
      <c r="U560" s="21"/>
      <c r="V560" s="34"/>
      <c r="W560" s="31"/>
      <c r="X560" s="31"/>
      <c r="Y560" s="31"/>
      <c r="Z560" s="21"/>
      <c r="AA560" s="34"/>
      <c r="AC560" s="52"/>
      <c r="AF560" s="11"/>
    </row>
    <row r="561" spans="1:32" ht="21.75" customHeight="1">
      <c r="A561" s="24" t="str">
        <f>基本登録!$A$22</f>
        <v>補</v>
      </c>
      <c r="B561" s="179" t="str">
        <f>IF(AC561="","",VLOOKUP(AC561,都個人!$B:$G,4,FALSE))</f>
        <v/>
      </c>
      <c r="C561" s="180"/>
      <c r="D561" s="180"/>
      <c r="E561" s="180"/>
      <c r="F561" s="181"/>
      <c r="G561" s="26" t="str">
        <f>IF(AC561="","",VLOOKUP(AC561,都個人!$B:$G,5,FALSE))</f>
        <v/>
      </c>
      <c r="H561" s="24"/>
      <c r="I561" s="24"/>
      <c r="J561" s="24"/>
      <c r="K561" s="33"/>
      <c r="L561" s="34"/>
      <c r="M561" s="24"/>
      <c r="N561" s="24"/>
      <c r="O561" s="24"/>
      <c r="P561" s="33"/>
      <c r="Q561" s="34"/>
      <c r="R561" s="24"/>
      <c r="S561" s="24"/>
      <c r="T561" s="24"/>
      <c r="U561" s="33"/>
      <c r="V561" s="34"/>
      <c r="W561" s="24"/>
      <c r="X561" s="24"/>
      <c r="Y561" s="24"/>
      <c r="Z561" s="33"/>
      <c r="AA561" s="34"/>
      <c r="AC561" s="52"/>
      <c r="AF561" s="11"/>
    </row>
    <row r="562" spans="1:32" ht="19.5" customHeight="1">
      <c r="A562" s="169"/>
      <c r="B562" s="170"/>
      <c r="C562" s="170"/>
      <c r="D562" s="170"/>
      <c r="E562" s="170"/>
      <c r="F562" s="170"/>
      <c r="G562" s="171"/>
      <c r="H562" s="172" t="s">
        <v>132</v>
      </c>
      <c r="I562" s="173"/>
      <c r="J562" s="173"/>
      <c r="K562" s="173"/>
      <c r="L562" s="34"/>
      <c r="M562" s="172" t="s">
        <v>132</v>
      </c>
      <c r="N562" s="173"/>
      <c r="O562" s="173"/>
      <c r="P562" s="173"/>
      <c r="Q562" s="34"/>
      <c r="R562" s="172" t="s">
        <v>132</v>
      </c>
      <c r="S562" s="173"/>
      <c r="T562" s="173"/>
      <c r="U562" s="173"/>
      <c r="V562" s="34"/>
      <c r="W562" s="172" t="s">
        <v>132</v>
      </c>
      <c r="X562" s="173"/>
      <c r="Y562" s="173"/>
      <c r="Z562" s="173"/>
      <c r="AA562" s="34"/>
      <c r="AC562" s="52"/>
      <c r="AF562" s="11"/>
    </row>
    <row r="563" spans="1:32" ht="24.75" customHeight="1">
      <c r="A563" s="174"/>
      <c r="B563" s="175"/>
      <c r="C563" s="175"/>
      <c r="D563" s="175"/>
      <c r="E563" s="175"/>
      <c r="F563" s="175"/>
      <c r="G563" s="176"/>
      <c r="H563" s="169"/>
      <c r="I563" s="177"/>
      <c r="J563" s="177"/>
      <c r="K563" s="177"/>
      <c r="L563" s="178"/>
      <c r="M563" s="169"/>
      <c r="N563" s="177"/>
      <c r="O563" s="177"/>
      <c r="P563" s="177"/>
      <c r="Q563" s="178"/>
      <c r="R563" s="169"/>
      <c r="S563" s="177"/>
      <c r="T563" s="177"/>
      <c r="U563" s="177"/>
      <c r="V563" s="178"/>
      <c r="W563" s="169"/>
      <c r="X563" s="177"/>
      <c r="Y563" s="177"/>
      <c r="Z563" s="177"/>
      <c r="AA563" s="178"/>
      <c r="AC563" s="52"/>
      <c r="AF563" s="11"/>
    </row>
    <row r="564" spans="1:32" ht="4.5" customHeight="1">
      <c r="A564" s="165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AC564" s="52"/>
      <c r="AF564" s="11"/>
    </row>
    <row r="565" spans="1:32">
      <c r="A565" s="167" t="s">
        <v>136</v>
      </c>
      <c r="B565" s="167"/>
      <c r="C565" s="47" t="str">
        <f>基本登録!$A$23</f>
        <v>①（　）内の大会の個人の部は一人１枚使用すること（関東予選・総合体育大会・個人選手権大会）</v>
      </c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4"/>
      <c r="R565" s="45"/>
      <c r="S565" s="44"/>
      <c r="T565" s="44"/>
      <c r="U565" s="40"/>
      <c r="V565" s="40"/>
      <c r="W565" s="40"/>
      <c r="X565" s="40"/>
      <c r="Y565" s="40"/>
      <c r="Z565" s="40"/>
      <c r="AA565" s="40"/>
    </row>
    <row r="566" spans="1:32">
      <c r="A566" s="43"/>
      <c r="B566" s="43"/>
      <c r="C566" s="47" t="str">
        <f>基本登録!$A$24</f>
        <v>②顧問の捺印のないものは無効</v>
      </c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6"/>
      <c r="R566" s="44"/>
      <c r="S566" s="44"/>
      <c r="T566" s="44"/>
      <c r="U566" s="168" t="s">
        <v>139</v>
      </c>
      <c r="V566" s="168"/>
      <c r="W566" s="168"/>
      <c r="X566" s="168"/>
      <c r="Y566" s="168"/>
      <c r="Z566" s="168"/>
      <c r="AA566" s="168"/>
    </row>
    <row r="567" spans="1:32" s="37" customFormat="1">
      <c r="A567" s="41"/>
      <c r="B567" s="41"/>
      <c r="C567" s="42" t="str">
        <f>基本登録!$A$25</f>
        <v>③A4用紙に印刷すること（A4用紙1枚につき立順票は二部出力。切り取って使用すること）</v>
      </c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168"/>
      <c r="V567" s="168"/>
      <c r="W567" s="168"/>
      <c r="X567" s="168"/>
      <c r="Y567" s="168"/>
      <c r="Z567" s="168"/>
      <c r="AA567" s="168"/>
      <c r="AC567" s="53"/>
    </row>
    <row r="568" spans="1:32" ht="34.5" customHeight="1">
      <c r="AC568" s="52"/>
      <c r="AF568" s="11"/>
    </row>
    <row r="569" spans="1:32" ht="24.75" customHeight="1">
      <c r="A569" s="240" t="s">
        <v>119</v>
      </c>
      <c r="B569" s="240"/>
      <c r="C569" s="240"/>
      <c r="D569" s="201" t="str">
        <f ca="1">基本登録!$B$11</f>
        <v>令和8年度　東京都個人選手権大会　立順票</v>
      </c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190" t="s">
        <v>120</v>
      </c>
      <c r="Y569" s="191"/>
      <c r="Z569" s="191"/>
      <c r="AA569" s="192"/>
      <c r="AC569" s="52"/>
      <c r="AF569" s="11"/>
    </row>
    <row r="570" spans="1:32" ht="26.25" customHeight="1">
      <c r="A570" s="241"/>
      <c r="B570" s="241"/>
      <c r="C570" s="24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2" t="str">
        <f>IF(VLOOKUP(AC577,都個人!$B:$G,2,FALSE)="","",VLOOKUP(AC577,都個人!$B:$G,2,FALSE))</f>
        <v/>
      </c>
      <c r="Y570" s="203"/>
      <c r="Z570" s="203"/>
      <c r="AA570" s="204"/>
      <c r="AC570" s="52"/>
      <c r="AF570" s="11"/>
    </row>
    <row r="571" spans="1:32" ht="27" customHeight="1">
      <c r="A571" s="169" t="s">
        <v>121</v>
      </c>
      <c r="B571" s="177"/>
      <c r="C571" s="178"/>
      <c r="D571" s="208"/>
      <c r="E571" s="30" t="s">
        <v>122</v>
      </c>
      <c r="F571" s="208"/>
      <c r="G571" s="190" t="s">
        <v>123</v>
      </c>
      <c r="H571" s="191"/>
      <c r="I571" s="192"/>
      <c r="J571" s="213" t="str">
        <f>基本登録!$B$2</f>
        <v>基本登録シートの学校番号に入力して下さい</v>
      </c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X571" s="205"/>
      <c r="Y571" s="206"/>
      <c r="Z571" s="206"/>
      <c r="AA571" s="207"/>
      <c r="AC571" s="52"/>
      <c r="AF571" s="11"/>
    </row>
    <row r="572" spans="1:32" ht="9.75" customHeight="1">
      <c r="A572" s="214">
        <f>基本登録!$B$1</f>
        <v>0</v>
      </c>
      <c r="B572" s="215"/>
      <c r="C572" s="216"/>
      <c r="D572" s="209"/>
      <c r="E572" s="223" t="s">
        <v>108</v>
      </c>
      <c r="F572" s="211"/>
      <c r="G572" s="226" t="s">
        <v>124</v>
      </c>
      <c r="H572" s="227"/>
      <c r="I572" s="228"/>
      <c r="J572" s="213">
        <f>基本登録!$B$3</f>
        <v>0</v>
      </c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36"/>
      <c r="X572" s="36"/>
      <c r="AC572" s="52"/>
      <c r="AF572" s="11"/>
    </row>
    <row r="573" spans="1:32" ht="16.5" customHeight="1">
      <c r="A573" s="217"/>
      <c r="B573" s="218"/>
      <c r="C573" s="219"/>
      <c r="D573" s="209"/>
      <c r="E573" s="224"/>
      <c r="F573" s="211"/>
      <c r="G573" s="229"/>
      <c r="H573" s="230"/>
      <c r="I573" s="231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X573" s="182" t="s">
        <v>125</v>
      </c>
      <c r="Y573" s="184" t="s">
        <v>126</v>
      </c>
      <c r="Z573" s="185"/>
      <c r="AA573" s="186"/>
      <c r="AC573" s="52"/>
      <c r="AF573" s="11"/>
    </row>
    <row r="574" spans="1:32" ht="27" customHeight="1">
      <c r="A574" s="220"/>
      <c r="B574" s="221"/>
      <c r="C574" s="222"/>
      <c r="D574" s="210"/>
      <c r="E574" s="225"/>
      <c r="F574" s="212"/>
      <c r="G574" s="190" t="s">
        <v>127</v>
      </c>
      <c r="H574" s="191"/>
      <c r="I574" s="192"/>
      <c r="J574" s="28"/>
      <c r="K574" s="29"/>
      <c r="L574" s="29"/>
      <c r="M574" s="29"/>
      <c r="N574" s="29"/>
      <c r="O574" s="29"/>
      <c r="P574" s="22"/>
      <c r="Q574" s="22"/>
      <c r="R574" s="22" t="s">
        <v>128</v>
      </c>
      <c r="S574" s="193" t="str">
        <f t="shared" ref="S574" si="14">AC577</f>
        <v/>
      </c>
      <c r="T574" s="194"/>
      <c r="U574" s="194"/>
      <c r="V574" s="23" t="s">
        <v>129</v>
      </c>
      <c r="X574" s="183"/>
      <c r="Y574" s="187"/>
      <c r="Z574" s="188"/>
      <c r="AA574" s="189"/>
      <c r="AC574" s="52"/>
      <c r="AF574" s="11"/>
    </row>
    <row r="575" spans="1:32" ht="4.5" customHeight="1">
      <c r="AC575" s="52"/>
      <c r="AF575" s="11"/>
    </row>
    <row r="576" spans="1:32" ht="21.75" customHeight="1">
      <c r="A576" s="24" t="s">
        <v>130</v>
      </c>
      <c r="B576" s="174" t="s">
        <v>131</v>
      </c>
      <c r="C576" s="195"/>
      <c r="D576" s="195"/>
      <c r="E576" s="195"/>
      <c r="F576" s="176"/>
      <c r="G576" s="32" t="s">
        <v>102</v>
      </c>
      <c r="H576" s="196" t="str">
        <f ca="1">IFERROR(VLOOKUP(D569,基本登録!$B$8:$I$14,5,FALSE),"")</f>
        <v>予選</v>
      </c>
      <c r="I576" s="197"/>
      <c r="J576" s="197"/>
      <c r="K576" s="197"/>
      <c r="L576" s="198"/>
      <c r="M576" s="196" t="str">
        <f ca="1">IFERROR(VLOOKUP(D569,基本登録!$B$8:$I$14,6,FALSE),"")</f>
        <v>決勝</v>
      </c>
      <c r="N576" s="197"/>
      <c r="O576" s="197"/>
      <c r="P576" s="197"/>
      <c r="Q576" s="198"/>
      <c r="R576" s="196" t="str">
        <f ca="1">IFERROR(IF(VLOOKUP(D569,基本登録!$B$8:$I$14,7,FALSE)="","",VLOOKUP(D569,基本登録!$B$8:$I$14,7,FALSE)),"")</f>
        <v>競射</v>
      </c>
      <c r="S576" s="197"/>
      <c r="T576" s="197"/>
      <c r="U576" s="197"/>
      <c r="V576" s="198"/>
      <c r="W576" s="196" t="str">
        <f ca="1">IFERROR(IF(VLOOKUP(D569,基本登録!$B$8:$I$14,8,FALSE)="","",VLOOKUP(D569,基本登録!$B$8:$I$14,8,FALSE)),"")</f>
        <v/>
      </c>
      <c r="X576" s="197"/>
      <c r="Y576" s="197"/>
      <c r="Z576" s="197"/>
      <c r="AA576" s="198"/>
      <c r="AC576" s="52"/>
      <c r="AF576" s="11"/>
    </row>
    <row r="577" spans="1:32" ht="21.75" customHeight="1">
      <c r="A577" s="25" t="str">
        <f>基本登録!$A$17</f>
        <v>１</v>
      </c>
      <c r="B577" s="179" t="str">
        <f>IF(AC577="","",VLOOKUP(AC577,都個人!$B:$G,4,FALSE))</f>
        <v/>
      </c>
      <c r="C577" s="180"/>
      <c r="D577" s="180"/>
      <c r="E577" s="180"/>
      <c r="F577" s="181"/>
      <c r="G577" s="26" t="str">
        <f>IF(AC577="","",VLOOKUP(AC577,都個人!$B:$G,5,FALSE))</f>
        <v/>
      </c>
      <c r="H577" s="31"/>
      <c r="I577" s="31"/>
      <c r="J577" s="31"/>
      <c r="K577" s="21"/>
      <c r="L577" s="34"/>
      <c r="M577" s="31"/>
      <c r="N577" s="31"/>
      <c r="O577" s="31"/>
      <c r="P577" s="21"/>
      <c r="Q577" s="34"/>
      <c r="R577" s="31"/>
      <c r="S577" s="31"/>
      <c r="T577" s="31"/>
      <c r="U577" s="21"/>
      <c r="V577" s="34"/>
      <c r="W577" s="31"/>
      <c r="X577" s="31"/>
      <c r="Y577" s="31"/>
      <c r="Z577" s="21"/>
      <c r="AA577" s="34"/>
      <c r="AC577" s="52" t="str">
        <f>都個人!$B$30</f>
        <v/>
      </c>
      <c r="AF577" s="11"/>
    </row>
    <row r="578" spans="1:32" ht="21.75" customHeight="1">
      <c r="A578" s="24" t="str">
        <f>基本登録!$A$18</f>
        <v>２</v>
      </c>
      <c r="B578" s="179" t="str">
        <f>IF(AC578="","",VLOOKUP(AC578,都個人!$B:$G,4,FALSE))</f>
        <v/>
      </c>
      <c r="C578" s="180"/>
      <c r="D578" s="180"/>
      <c r="E578" s="180"/>
      <c r="F578" s="181"/>
      <c r="G578" s="26" t="str">
        <f>IF(AC578="","",VLOOKUP(AC578,都個人!$B:$G,5,FALSE))</f>
        <v/>
      </c>
      <c r="H578" s="31"/>
      <c r="I578" s="31"/>
      <c r="J578" s="31"/>
      <c r="K578" s="21"/>
      <c r="L578" s="34"/>
      <c r="M578" s="31"/>
      <c r="N578" s="31"/>
      <c r="O578" s="31"/>
      <c r="P578" s="21"/>
      <c r="Q578" s="34"/>
      <c r="R578" s="31"/>
      <c r="S578" s="31"/>
      <c r="T578" s="31"/>
      <c r="U578" s="21"/>
      <c r="V578" s="34"/>
      <c r="W578" s="31"/>
      <c r="X578" s="31"/>
      <c r="Y578" s="31"/>
      <c r="Z578" s="21"/>
      <c r="AA578" s="34"/>
      <c r="AC578" s="52"/>
      <c r="AF578" s="11"/>
    </row>
    <row r="579" spans="1:32" ht="21.75" customHeight="1">
      <c r="A579" s="24" t="str">
        <f>基本登録!$A$19</f>
        <v>３</v>
      </c>
      <c r="B579" s="179" t="str">
        <f>IF(AC579="","",VLOOKUP(AC579,都個人!$B:$G,4,FALSE))</f>
        <v/>
      </c>
      <c r="C579" s="180"/>
      <c r="D579" s="180"/>
      <c r="E579" s="180"/>
      <c r="F579" s="181"/>
      <c r="G579" s="26" t="str">
        <f>IF(AC579="","",VLOOKUP(AC579,都個人!$B:$G,5,FALSE))</f>
        <v/>
      </c>
      <c r="H579" s="31"/>
      <c r="I579" s="31"/>
      <c r="J579" s="31"/>
      <c r="K579" s="21"/>
      <c r="L579" s="34"/>
      <c r="M579" s="31"/>
      <c r="N579" s="31"/>
      <c r="O579" s="31"/>
      <c r="P579" s="21"/>
      <c r="Q579" s="34"/>
      <c r="R579" s="31"/>
      <c r="S579" s="31"/>
      <c r="T579" s="31"/>
      <c r="U579" s="21"/>
      <c r="V579" s="34"/>
      <c r="W579" s="31"/>
      <c r="X579" s="31"/>
      <c r="Y579" s="31"/>
      <c r="Z579" s="21"/>
      <c r="AA579" s="34"/>
      <c r="AC579" s="52"/>
      <c r="AF579" s="11"/>
    </row>
    <row r="580" spans="1:32" ht="21.75" customHeight="1">
      <c r="A580" s="24" t="str">
        <f>基本登録!$A$20</f>
        <v>４</v>
      </c>
      <c r="B580" s="179" t="str">
        <f>IF(AC580="","",VLOOKUP(AC580,都個人!$B:$G,4,FALSE))</f>
        <v/>
      </c>
      <c r="C580" s="180"/>
      <c r="D580" s="180"/>
      <c r="E580" s="180"/>
      <c r="F580" s="181"/>
      <c r="G580" s="26" t="str">
        <f>IF(AC580="","",VLOOKUP(AC580,都個人!$B:$G,5,FALSE))</f>
        <v/>
      </c>
      <c r="H580" s="31"/>
      <c r="I580" s="31"/>
      <c r="J580" s="31"/>
      <c r="K580" s="21"/>
      <c r="L580" s="34"/>
      <c r="M580" s="31"/>
      <c r="N580" s="31"/>
      <c r="O580" s="31"/>
      <c r="P580" s="21"/>
      <c r="Q580" s="34"/>
      <c r="R580" s="31"/>
      <c r="S580" s="31"/>
      <c r="T580" s="31"/>
      <c r="U580" s="21"/>
      <c r="V580" s="34"/>
      <c r="W580" s="31"/>
      <c r="X580" s="31"/>
      <c r="Y580" s="31"/>
      <c r="Z580" s="21"/>
      <c r="AA580" s="34"/>
      <c r="AC580" s="52"/>
      <c r="AF580" s="11"/>
    </row>
    <row r="581" spans="1:32" ht="21.75" customHeight="1">
      <c r="A581" s="24" t="str">
        <f>基本登録!$A$21</f>
        <v>５</v>
      </c>
      <c r="B581" s="179" t="str">
        <f>IF(AC581="","",VLOOKUP(AC581,都個人!$B:$G,4,FALSE))</f>
        <v/>
      </c>
      <c r="C581" s="180"/>
      <c r="D581" s="180"/>
      <c r="E581" s="180"/>
      <c r="F581" s="181"/>
      <c r="G581" s="26" t="str">
        <f>IF(AC581="","",VLOOKUP(AC581,都個人!$B:$G,5,FALSE))</f>
        <v/>
      </c>
      <c r="H581" s="31"/>
      <c r="I581" s="31"/>
      <c r="J581" s="31"/>
      <c r="K581" s="21"/>
      <c r="L581" s="34"/>
      <c r="M581" s="31"/>
      <c r="N581" s="31"/>
      <c r="O581" s="31"/>
      <c r="P581" s="21"/>
      <c r="Q581" s="34"/>
      <c r="R581" s="31"/>
      <c r="S581" s="31"/>
      <c r="T581" s="31"/>
      <c r="U581" s="21"/>
      <c r="V581" s="34"/>
      <c r="W581" s="31"/>
      <c r="X581" s="31"/>
      <c r="Y581" s="31"/>
      <c r="Z581" s="21"/>
      <c r="AA581" s="34"/>
      <c r="AC581" s="52"/>
      <c r="AF581" s="11"/>
    </row>
    <row r="582" spans="1:32" ht="21.75" customHeight="1">
      <c r="A582" s="24" t="str">
        <f>基本登録!$A$22</f>
        <v>補</v>
      </c>
      <c r="B582" s="179" t="str">
        <f>IF(AC582="","",VLOOKUP(AC582,都個人!$B:$G,4,FALSE))</f>
        <v/>
      </c>
      <c r="C582" s="180"/>
      <c r="D582" s="180"/>
      <c r="E582" s="180"/>
      <c r="F582" s="181"/>
      <c r="G582" s="26" t="str">
        <f>IF(AC582="","",VLOOKUP(AC582,都個人!$B:$G,5,FALSE))</f>
        <v/>
      </c>
      <c r="H582" s="24"/>
      <c r="I582" s="24"/>
      <c r="J582" s="24"/>
      <c r="K582" s="33"/>
      <c r="L582" s="34"/>
      <c r="M582" s="24"/>
      <c r="N582" s="24"/>
      <c r="O582" s="24"/>
      <c r="P582" s="33"/>
      <c r="Q582" s="34"/>
      <c r="R582" s="24"/>
      <c r="S582" s="24"/>
      <c r="T582" s="24"/>
      <c r="U582" s="33"/>
      <c r="V582" s="34"/>
      <c r="W582" s="24"/>
      <c r="X582" s="24"/>
      <c r="Y582" s="24"/>
      <c r="Z582" s="33"/>
      <c r="AA582" s="34"/>
      <c r="AC582" s="52"/>
      <c r="AF582" s="11"/>
    </row>
    <row r="583" spans="1:32" ht="19.5" customHeight="1">
      <c r="A583" s="169"/>
      <c r="B583" s="170"/>
      <c r="C583" s="170"/>
      <c r="D583" s="170"/>
      <c r="E583" s="170"/>
      <c r="F583" s="170"/>
      <c r="G583" s="171"/>
      <c r="H583" s="172" t="s">
        <v>132</v>
      </c>
      <c r="I583" s="173"/>
      <c r="J583" s="173"/>
      <c r="K583" s="173"/>
      <c r="L583" s="34"/>
      <c r="M583" s="172" t="s">
        <v>132</v>
      </c>
      <c r="N583" s="173"/>
      <c r="O583" s="173"/>
      <c r="P583" s="173"/>
      <c r="Q583" s="34"/>
      <c r="R583" s="172" t="s">
        <v>132</v>
      </c>
      <c r="S583" s="173"/>
      <c r="T583" s="173"/>
      <c r="U583" s="173"/>
      <c r="V583" s="34"/>
      <c r="W583" s="172" t="s">
        <v>132</v>
      </c>
      <c r="X583" s="173"/>
      <c r="Y583" s="173"/>
      <c r="Z583" s="173"/>
      <c r="AA583" s="34"/>
      <c r="AC583" s="52"/>
      <c r="AF583" s="11"/>
    </row>
    <row r="584" spans="1:32" ht="24.75" customHeight="1">
      <c r="A584" s="174"/>
      <c r="B584" s="175"/>
      <c r="C584" s="175"/>
      <c r="D584" s="175"/>
      <c r="E584" s="175"/>
      <c r="F584" s="175"/>
      <c r="G584" s="176"/>
      <c r="H584" s="169"/>
      <c r="I584" s="177"/>
      <c r="J584" s="177"/>
      <c r="K584" s="177"/>
      <c r="L584" s="178"/>
      <c r="M584" s="169"/>
      <c r="N584" s="177"/>
      <c r="O584" s="177"/>
      <c r="P584" s="177"/>
      <c r="Q584" s="178"/>
      <c r="R584" s="169"/>
      <c r="S584" s="177"/>
      <c r="T584" s="177"/>
      <c r="U584" s="177"/>
      <c r="V584" s="178"/>
      <c r="W584" s="169"/>
      <c r="X584" s="177"/>
      <c r="Y584" s="177"/>
      <c r="Z584" s="177"/>
      <c r="AA584" s="178"/>
      <c r="AC584" s="52"/>
      <c r="AF584" s="11"/>
    </row>
    <row r="585" spans="1:32" ht="4.5" customHeight="1">
      <c r="A585" s="165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AC585" s="52"/>
      <c r="AF585" s="11"/>
    </row>
    <row r="586" spans="1:32">
      <c r="A586" s="167" t="s">
        <v>136</v>
      </c>
      <c r="B586" s="167"/>
      <c r="C586" s="47" t="str">
        <f>基本登録!$A$23</f>
        <v>①（　）内の大会の個人の部は一人１枚使用すること（関東予選・総合体育大会・個人選手権大会）</v>
      </c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4"/>
      <c r="R586" s="45"/>
      <c r="S586" s="44"/>
      <c r="T586" s="44"/>
      <c r="U586" s="40"/>
      <c r="V586" s="40"/>
      <c r="W586" s="40"/>
      <c r="X586" s="40"/>
      <c r="Y586" s="40"/>
      <c r="Z586" s="40"/>
      <c r="AA586" s="40"/>
    </row>
    <row r="587" spans="1:32">
      <c r="A587" s="43"/>
      <c r="B587" s="43"/>
      <c r="C587" s="47" t="str">
        <f>基本登録!$A$24</f>
        <v>②顧問の捺印のないものは無効</v>
      </c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6"/>
      <c r="R587" s="44"/>
      <c r="S587" s="44"/>
      <c r="T587" s="44"/>
      <c r="U587" s="168" t="s">
        <v>139</v>
      </c>
      <c r="V587" s="168"/>
      <c r="W587" s="168"/>
      <c r="X587" s="168"/>
      <c r="Y587" s="168"/>
      <c r="Z587" s="168"/>
      <c r="AA587" s="168"/>
    </row>
    <row r="588" spans="1:32" s="37" customFormat="1">
      <c r="A588" s="41"/>
      <c r="B588" s="41"/>
      <c r="C588" s="42" t="str">
        <f>基本登録!$A$25</f>
        <v>③A4用紙に印刷すること（A4用紙1枚につき立順票は二部出力。切り取って使用すること）</v>
      </c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168"/>
      <c r="V588" s="168"/>
      <c r="W588" s="168"/>
      <c r="X588" s="168"/>
      <c r="Y588" s="168"/>
      <c r="Z588" s="168"/>
      <c r="AA588" s="168"/>
      <c r="AC588" s="53"/>
    </row>
    <row r="589" spans="1:32" ht="34.5" customHeight="1">
      <c r="AC589" s="52"/>
      <c r="AF589" s="11"/>
    </row>
    <row r="590" spans="1:32" ht="24.75" customHeight="1">
      <c r="A590" s="240" t="s">
        <v>119</v>
      </c>
      <c r="B590" s="240"/>
      <c r="C590" s="240"/>
      <c r="D590" s="201" t="str">
        <f ca="1">基本登録!$B$11</f>
        <v>令和8年度　東京都個人選手権大会　立順票</v>
      </c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190" t="s">
        <v>120</v>
      </c>
      <c r="Y590" s="191"/>
      <c r="Z590" s="191"/>
      <c r="AA590" s="192"/>
      <c r="AC590" s="52"/>
      <c r="AF590" s="11"/>
    </row>
    <row r="591" spans="1:32" ht="26.25" customHeight="1">
      <c r="A591" s="241"/>
      <c r="B591" s="241"/>
      <c r="C591" s="24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2" t="str">
        <f>IF(VLOOKUP(AC598,都個人!$B:$G,2,FALSE)="","",VLOOKUP(AC598,都個人!$B:$G,2,FALSE))</f>
        <v/>
      </c>
      <c r="Y591" s="203"/>
      <c r="Z591" s="203"/>
      <c r="AA591" s="204"/>
      <c r="AC591" s="52"/>
      <c r="AF591" s="11"/>
    </row>
    <row r="592" spans="1:32" ht="27" customHeight="1">
      <c r="A592" s="169" t="s">
        <v>121</v>
      </c>
      <c r="B592" s="177"/>
      <c r="C592" s="178"/>
      <c r="D592" s="208"/>
      <c r="E592" s="30" t="s">
        <v>122</v>
      </c>
      <c r="F592" s="208"/>
      <c r="G592" s="190" t="s">
        <v>123</v>
      </c>
      <c r="H592" s="191"/>
      <c r="I592" s="192"/>
      <c r="J592" s="213" t="str">
        <f>基本登録!$B$2</f>
        <v>基本登録シートの学校番号に入力して下さい</v>
      </c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X592" s="205"/>
      <c r="Y592" s="206"/>
      <c r="Z592" s="206"/>
      <c r="AA592" s="207"/>
      <c r="AC592" s="52"/>
      <c r="AF592" s="11"/>
    </row>
    <row r="593" spans="1:32" ht="9.75" customHeight="1">
      <c r="A593" s="214">
        <f>基本登録!$B$1</f>
        <v>0</v>
      </c>
      <c r="B593" s="215"/>
      <c r="C593" s="216"/>
      <c r="D593" s="209"/>
      <c r="E593" s="223" t="s">
        <v>108</v>
      </c>
      <c r="F593" s="211"/>
      <c r="G593" s="226" t="s">
        <v>124</v>
      </c>
      <c r="H593" s="227"/>
      <c r="I593" s="228"/>
      <c r="J593" s="213">
        <f>基本登録!$B$3</f>
        <v>0</v>
      </c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36"/>
      <c r="X593" s="36"/>
      <c r="AC593" s="52"/>
      <c r="AF593" s="11"/>
    </row>
    <row r="594" spans="1:32" ht="16.5" customHeight="1">
      <c r="A594" s="217"/>
      <c r="B594" s="218"/>
      <c r="C594" s="219"/>
      <c r="D594" s="209"/>
      <c r="E594" s="224"/>
      <c r="F594" s="211"/>
      <c r="G594" s="229"/>
      <c r="H594" s="230"/>
      <c r="I594" s="231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X594" s="182" t="s">
        <v>125</v>
      </c>
      <c r="Y594" s="184" t="s">
        <v>126</v>
      </c>
      <c r="Z594" s="185"/>
      <c r="AA594" s="186"/>
      <c r="AC594" s="52"/>
      <c r="AF594" s="11"/>
    </row>
    <row r="595" spans="1:32" ht="27" customHeight="1">
      <c r="A595" s="220"/>
      <c r="B595" s="221"/>
      <c r="C595" s="222"/>
      <c r="D595" s="210"/>
      <c r="E595" s="225"/>
      <c r="F595" s="212"/>
      <c r="G595" s="190" t="s">
        <v>127</v>
      </c>
      <c r="H595" s="191"/>
      <c r="I595" s="192"/>
      <c r="J595" s="28"/>
      <c r="K595" s="29"/>
      <c r="L595" s="29"/>
      <c r="M595" s="29"/>
      <c r="N595" s="29"/>
      <c r="O595" s="29"/>
      <c r="P595" s="22"/>
      <c r="Q595" s="22"/>
      <c r="R595" s="22" t="s">
        <v>128</v>
      </c>
      <c r="S595" s="193" t="str">
        <f t="shared" ref="S595" si="15">AC598</f>
        <v/>
      </c>
      <c r="T595" s="194"/>
      <c r="U595" s="194"/>
      <c r="V595" s="23" t="s">
        <v>129</v>
      </c>
      <c r="X595" s="183"/>
      <c r="Y595" s="187"/>
      <c r="Z595" s="188"/>
      <c r="AA595" s="189"/>
      <c r="AC595" s="52"/>
      <c r="AF595" s="11"/>
    </row>
    <row r="596" spans="1:32" ht="4.5" customHeight="1">
      <c r="AC596" s="52"/>
      <c r="AF596" s="11"/>
    </row>
    <row r="597" spans="1:32" ht="21.75" customHeight="1">
      <c r="A597" s="24" t="s">
        <v>130</v>
      </c>
      <c r="B597" s="174" t="s">
        <v>131</v>
      </c>
      <c r="C597" s="195"/>
      <c r="D597" s="195"/>
      <c r="E597" s="195"/>
      <c r="F597" s="176"/>
      <c r="G597" s="32" t="s">
        <v>102</v>
      </c>
      <c r="H597" s="196" t="str">
        <f ca="1">IFERROR(VLOOKUP(D590,基本登録!$B$8:$I$14,5,FALSE),"")</f>
        <v>予選</v>
      </c>
      <c r="I597" s="197"/>
      <c r="J597" s="197"/>
      <c r="K597" s="197"/>
      <c r="L597" s="198"/>
      <c r="M597" s="196" t="str">
        <f ca="1">IFERROR(VLOOKUP(D590,基本登録!$B$8:$I$14,6,FALSE),"")</f>
        <v>決勝</v>
      </c>
      <c r="N597" s="197"/>
      <c r="O597" s="197"/>
      <c r="P597" s="197"/>
      <c r="Q597" s="198"/>
      <c r="R597" s="196" t="str">
        <f ca="1">IFERROR(IF(VLOOKUP(D590,基本登録!$B$8:$I$14,7,FALSE)="","",VLOOKUP(D590,基本登録!$B$8:$I$14,7,FALSE)),"")</f>
        <v>競射</v>
      </c>
      <c r="S597" s="197"/>
      <c r="T597" s="197"/>
      <c r="U597" s="197"/>
      <c r="V597" s="198"/>
      <c r="W597" s="196" t="str">
        <f ca="1">IFERROR(IF(VLOOKUP(D590,基本登録!$B$8:$I$14,8,FALSE)="","",VLOOKUP(D590,基本登録!$B$8:$I$14,8,FALSE)),"")</f>
        <v/>
      </c>
      <c r="X597" s="197"/>
      <c r="Y597" s="197"/>
      <c r="Z597" s="197"/>
      <c r="AA597" s="198"/>
      <c r="AC597" s="52"/>
      <c r="AF597" s="11"/>
    </row>
    <row r="598" spans="1:32" ht="21.75" customHeight="1">
      <c r="A598" s="25" t="str">
        <f>基本登録!$A$17</f>
        <v>１</v>
      </c>
      <c r="B598" s="179" t="str">
        <f>IF(AC598="","",VLOOKUP(AC598,都個人!$B:$G,4,FALSE))</f>
        <v/>
      </c>
      <c r="C598" s="180"/>
      <c r="D598" s="180"/>
      <c r="E598" s="180"/>
      <c r="F598" s="181"/>
      <c r="G598" s="26" t="str">
        <f>IF(AC598="","",VLOOKUP(AC598,都個人!$B:$G,5,FALSE))</f>
        <v/>
      </c>
      <c r="H598" s="31"/>
      <c r="I598" s="31"/>
      <c r="J598" s="31"/>
      <c r="K598" s="21"/>
      <c r="L598" s="34"/>
      <c r="M598" s="31"/>
      <c r="N598" s="31"/>
      <c r="O598" s="31"/>
      <c r="P598" s="21"/>
      <c r="Q598" s="34"/>
      <c r="R598" s="31"/>
      <c r="S598" s="31"/>
      <c r="T598" s="31"/>
      <c r="U598" s="21"/>
      <c r="V598" s="34"/>
      <c r="W598" s="31"/>
      <c r="X598" s="31"/>
      <c r="Y598" s="31"/>
      <c r="Z598" s="21"/>
      <c r="AA598" s="34"/>
      <c r="AC598" s="52" t="str">
        <f>都個人!$B$31</f>
        <v/>
      </c>
      <c r="AF598" s="11"/>
    </row>
    <row r="599" spans="1:32" ht="21.75" customHeight="1">
      <c r="A599" s="24" t="str">
        <f>基本登録!$A$18</f>
        <v>２</v>
      </c>
      <c r="B599" s="179" t="str">
        <f>IF(AC599="","",VLOOKUP(AC599,都個人!$B:$G,4,FALSE))</f>
        <v/>
      </c>
      <c r="C599" s="180"/>
      <c r="D599" s="180"/>
      <c r="E599" s="180"/>
      <c r="F599" s="181"/>
      <c r="G599" s="26" t="str">
        <f>IF(AC599="","",VLOOKUP(AC599,都個人!$B:$G,5,FALSE))</f>
        <v/>
      </c>
      <c r="H599" s="31"/>
      <c r="I599" s="31"/>
      <c r="J599" s="31"/>
      <c r="K599" s="21"/>
      <c r="L599" s="34"/>
      <c r="M599" s="31"/>
      <c r="N599" s="31"/>
      <c r="O599" s="31"/>
      <c r="P599" s="21"/>
      <c r="Q599" s="34"/>
      <c r="R599" s="31"/>
      <c r="S599" s="31"/>
      <c r="T599" s="31"/>
      <c r="U599" s="21"/>
      <c r="V599" s="34"/>
      <c r="W599" s="31"/>
      <c r="X599" s="31"/>
      <c r="Y599" s="31"/>
      <c r="Z599" s="21"/>
      <c r="AA599" s="34"/>
      <c r="AC599" s="52"/>
      <c r="AF599" s="11"/>
    </row>
    <row r="600" spans="1:32" ht="21.75" customHeight="1">
      <c r="A600" s="24" t="str">
        <f>基本登録!$A$19</f>
        <v>３</v>
      </c>
      <c r="B600" s="179" t="str">
        <f>IF(AC600="","",VLOOKUP(AC600,都個人!$B:$G,4,FALSE))</f>
        <v/>
      </c>
      <c r="C600" s="180"/>
      <c r="D600" s="180"/>
      <c r="E600" s="180"/>
      <c r="F600" s="181"/>
      <c r="G600" s="26" t="str">
        <f>IF(AC600="","",VLOOKUP(AC600,都個人!$B:$G,5,FALSE))</f>
        <v/>
      </c>
      <c r="H600" s="31"/>
      <c r="I600" s="31"/>
      <c r="J600" s="31"/>
      <c r="K600" s="21"/>
      <c r="L600" s="34"/>
      <c r="M600" s="31"/>
      <c r="N600" s="31"/>
      <c r="O600" s="31"/>
      <c r="P600" s="21"/>
      <c r="Q600" s="34"/>
      <c r="R600" s="31"/>
      <c r="S600" s="31"/>
      <c r="T600" s="31"/>
      <c r="U600" s="21"/>
      <c r="V600" s="34"/>
      <c r="W600" s="31"/>
      <c r="X600" s="31"/>
      <c r="Y600" s="31"/>
      <c r="Z600" s="21"/>
      <c r="AA600" s="34"/>
      <c r="AC600" s="52"/>
      <c r="AF600" s="11"/>
    </row>
    <row r="601" spans="1:32" ht="21.75" customHeight="1">
      <c r="A601" s="24" t="str">
        <f>基本登録!$A$20</f>
        <v>４</v>
      </c>
      <c r="B601" s="179" t="str">
        <f>IF(AC601="","",VLOOKUP(AC601,都個人!$B:$G,4,FALSE))</f>
        <v/>
      </c>
      <c r="C601" s="180"/>
      <c r="D601" s="180"/>
      <c r="E601" s="180"/>
      <c r="F601" s="181"/>
      <c r="G601" s="26" t="str">
        <f>IF(AC601="","",VLOOKUP(AC601,都個人!$B:$G,5,FALSE))</f>
        <v/>
      </c>
      <c r="H601" s="31"/>
      <c r="I601" s="31"/>
      <c r="J601" s="31"/>
      <c r="K601" s="21"/>
      <c r="L601" s="34"/>
      <c r="M601" s="31"/>
      <c r="N601" s="31"/>
      <c r="O601" s="31"/>
      <c r="P601" s="21"/>
      <c r="Q601" s="34"/>
      <c r="R601" s="31"/>
      <c r="S601" s="31"/>
      <c r="T601" s="31"/>
      <c r="U601" s="21"/>
      <c r="V601" s="34"/>
      <c r="W601" s="31"/>
      <c r="X601" s="31"/>
      <c r="Y601" s="31"/>
      <c r="Z601" s="21"/>
      <c r="AA601" s="34"/>
      <c r="AC601" s="52"/>
      <c r="AF601" s="11"/>
    </row>
    <row r="602" spans="1:32" ht="21.75" customHeight="1">
      <c r="A602" s="24" t="str">
        <f>基本登録!$A$21</f>
        <v>５</v>
      </c>
      <c r="B602" s="179" t="str">
        <f>IF(AC602="","",VLOOKUP(AC602,都個人!$B:$G,4,FALSE))</f>
        <v/>
      </c>
      <c r="C602" s="180"/>
      <c r="D602" s="180"/>
      <c r="E602" s="180"/>
      <c r="F602" s="181"/>
      <c r="G602" s="26" t="str">
        <f>IF(AC602="","",VLOOKUP(AC602,都個人!$B:$G,5,FALSE))</f>
        <v/>
      </c>
      <c r="H602" s="31"/>
      <c r="I602" s="31"/>
      <c r="J602" s="31"/>
      <c r="K602" s="21"/>
      <c r="L602" s="34"/>
      <c r="M602" s="31"/>
      <c r="N602" s="31"/>
      <c r="O602" s="31"/>
      <c r="P602" s="21"/>
      <c r="Q602" s="34"/>
      <c r="R602" s="31"/>
      <c r="S602" s="31"/>
      <c r="T602" s="31"/>
      <c r="U602" s="21"/>
      <c r="V602" s="34"/>
      <c r="W602" s="31"/>
      <c r="X602" s="31"/>
      <c r="Y602" s="31"/>
      <c r="Z602" s="21"/>
      <c r="AA602" s="34"/>
      <c r="AC602" s="52"/>
      <c r="AF602" s="11"/>
    </row>
    <row r="603" spans="1:32" ht="21.75" customHeight="1">
      <c r="A603" s="24" t="str">
        <f>基本登録!$A$22</f>
        <v>補</v>
      </c>
      <c r="B603" s="179" t="str">
        <f>IF(AC603="","",VLOOKUP(AC603,都個人!$B:$G,4,FALSE))</f>
        <v/>
      </c>
      <c r="C603" s="180"/>
      <c r="D603" s="180"/>
      <c r="E603" s="180"/>
      <c r="F603" s="181"/>
      <c r="G603" s="26" t="str">
        <f>IF(AC603="","",VLOOKUP(AC603,都個人!$B:$G,5,FALSE))</f>
        <v/>
      </c>
      <c r="H603" s="24"/>
      <c r="I603" s="24"/>
      <c r="J603" s="24"/>
      <c r="K603" s="33"/>
      <c r="L603" s="34"/>
      <c r="M603" s="24"/>
      <c r="N603" s="24"/>
      <c r="O603" s="24"/>
      <c r="P603" s="33"/>
      <c r="Q603" s="34"/>
      <c r="R603" s="24"/>
      <c r="S603" s="24"/>
      <c r="T603" s="24"/>
      <c r="U603" s="33"/>
      <c r="V603" s="34"/>
      <c r="W603" s="24"/>
      <c r="X603" s="24"/>
      <c r="Y603" s="24"/>
      <c r="Z603" s="33"/>
      <c r="AA603" s="34"/>
      <c r="AC603" s="52"/>
      <c r="AF603" s="11"/>
    </row>
    <row r="604" spans="1:32" ht="19.5" customHeight="1">
      <c r="A604" s="169"/>
      <c r="B604" s="170"/>
      <c r="C604" s="170"/>
      <c r="D604" s="170"/>
      <c r="E604" s="170"/>
      <c r="F604" s="170"/>
      <c r="G604" s="171"/>
      <c r="H604" s="172" t="s">
        <v>132</v>
      </c>
      <c r="I604" s="173"/>
      <c r="J604" s="173"/>
      <c r="K604" s="173"/>
      <c r="L604" s="34"/>
      <c r="M604" s="172" t="s">
        <v>132</v>
      </c>
      <c r="N604" s="173"/>
      <c r="O604" s="173"/>
      <c r="P604" s="173"/>
      <c r="Q604" s="34"/>
      <c r="R604" s="172" t="s">
        <v>132</v>
      </c>
      <c r="S604" s="173"/>
      <c r="T604" s="173"/>
      <c r="U604" s="173"/>
      <c r="V604" s="34"/>
      <c r="W604" s="172" t="s">
        <v>132</v>
      </c>
      <c r="X604" s="173"/>
      <c r="Y604" s="173"/>
      <c r="Z604" s="173"/>
      <c r="AA604" s="34"/>
      <c r="AC604" s="52"/>
      <c r="AF604" s="11"/>
    </row>
    <row r="605" spans="1:32" ht="24.75" customHeight="1">
      <c r="A605" s="174"/>
      <c r="B605" s="175"/>
      <c r="C605" s="175"/>
      <c r="D605" s="175"/>
      <c r="E605" s="175"/>
      <c r="F605" s="175"/>
      <c r="G605" s="176"/>
      <c r="H605" s="169"/>
      <c r="I605" s="177"/>
      <c r="J605" s="177"/>
      <c r="K605" s="177"/>
      <c r="L605" s="178"/>
      <c r="M605" s="169"/>
      <c r="N605" s="177"/>
      <c r="O605" s="177"/>
      <c r="P605" s="177"/>
      <c r="Q605" s="178"/>
      <c r="R605" s="169"/>
      <c r="S605" s="177"/>
      <c r="T605" s="177"/>
      <c r="U605" s="177"/>
      <c r="V605" s="178"/>
      <c r="W605" s="169"/>
      <c r="X605" s="177"/>
      <c r="Y605" s="177"/>
      <c r="Z605" s="177"/>
      <c r="AA605" s="178"/>
      <c r="AC605" s="52"/>
      <c r="AF605" s="11"/>
    </row>
    <row r="606" spans="1:32" ht="4.5" customHeight="1">
      <c r="A606" s="165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AC606" s="52"/>
      <c r="AF606" s="11"/>
    </row>
    <row r="607" spans="1:32">
      <c r="A607" s="167" t="s">
        <v>136</v>
      </c>
      <c r="B607" s="167"/>
      <c r="C607" s="47" t="str">
        <f>基本登録!$A$23</f>
        <v>①（　）内の大会の個人の部は一人１枚使用すること（関東予選・総合体育大会・個人選手権大会）</v>
      </c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4"/>
      <c r="R607" s="45"/>
      <c r="S607" s="44"/>
      <c r="T607" s="44"/>
      <c r="U607" s="40"/>
      <c r="V607" s="40"/>
      <c r="W607" s="40"/>
      <c r="X607" s="40"/>
      <c r="Y607" s="40"/>
      <c r="Z607" s="40"/>
      <c r="AA607" s="40"/>
    </row>
    <row r="608" spans="1:32">
      <c r="A608" s="43"/>
      <c r="B608" s="43"/>
      <c r="C608" s="47" t="str">
        <f>基本登録!$A$24</f>
        <v>②顧問の捺印のないものは無効</v>
      </c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6"/>
      <c r="R608" s="44"/>
      <c r="S608" s="44"/>
      <c r="T608" s="44"/>
      <c r="U608" s="168" t="s">
        <v>139</v>
      </c>
      <c r="V608" s="168"/>
      <c r="W608" s="168"/>
      <c r="X608" s="168"/>
      <c r="Y608" s="168"/>
      <c r="Z608" s="168"/>
      <c r="AA608" s="168"/>
    </row>
    <row r="609" spans="1:32" s="37" customFormat="1">
      <c r="A609" s="41"/>
      <c r="B609" s="41"/>
      <c r="C609" s="42" t="str">
        <f>基本登録!$A$25</f>
        <v>③A4用紙に印刷すること（A4用紙1枚につき立順票は二部出力。切り取って使用すること）</v>
      </c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168"/>
      <c r="V609" s="168"/>
      <c r="W609" s="168"/>
      <c r="X609" s="168"/>
      <c r="Y609" s="168"/>
      <c r="Z609" s="168"/>
      <c r="AA609" s="168"/>
      <c r="AC609" s="53"/>
    </row>
    <row r="610" spans="1:32" ht="34.5" customHeight="1">
      <c r="AC610" s="52"/>
      <c r="AF610" s="11"/>
    </row>
    <row r="611" spans="1:32" ht="24.75" customHeight="1">
      <c r="A611" s="240" t="s">
        <v>119</v>
      </c>
      <c r="B611" s="240"/>
      <c r="C611" s="240"/>
      <c r="D611" s="201" t="str">
        <f ca="1">基本登録!$B$11</f>
        <v>令和8年度　東京都個人選手権大会　立順票</v>
      </c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190" t="s">
        <v>120</v>
      </c>
      <c r="Y611" s="191"/>
      <c r="Z611" s="191"/>
      <c r="AA611" s="192"/>
      <c r="AC611" s="52"/>
      <c r="AF611" s="11"/>
    </row>
    <row r="612" spans="1:32" ht="26.25" customHeight="1">
      <c r="A612" s="241"/>
      <c r="B612" s="241"/>
      <c r="C612" s="24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2" t="str">
        <f>IF(VLOOKUP(AC619,都個人!$B:$G,2,FALSE)="","",VLOOKUP(AC619,都個人!$B:$G,2,FALSE))</f>
        <v/>
      </c>
      <c r="Y612" s="203"/>
      <c r="Z612" s="203"/>
      <c r="AA612" s="204"/>
      <c r="AC612" s="52"/>
      <c r="AF612" s="11"/>
    </row>
    <row r="613" spans="1:32" ht="27" customHeight="1">
      <c r="A613" s="169" t="s">
        <v>121</v>
      </c>
      <c r="B613" s="177"/>
      <c r="C613" s="178"/>
      <c r="D613" s="208"/>
      <c r="E613" s="30" t="s">
        <v>122</v>
      </c>
      <c r="F613" s="208"/>
      <c r="G613" s="190" t="s">
        <v>123</v>
      </c>
      <c r="H613" s="191"/>
      <c r="I613" s="192"/>
      <c r="J613" s="213" t="str">
        <f>基本登録!$B$2</f>
        <v>基本登録シートの学校番号に入力して下さい</v>
      </c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X613" s="205"/>
      <c r="Y613" s="206"/>
      <c r="Z613" s="206"/>
      <c r="AA613" s="207"/>
      <c r="AC613" s="52"/>
      <c r="AF613" s="11"/>
    </row>
    <row r="614" spans="1:32" ht="9.75" customHeight="1">
      <c r="A614" s="214">
        <f>基本登録!$B$1</f>
        <v>0</v>
      </c>
      <c r="B614" s="215"/>
      <c r="C614" s="216"/>
      <c r="D614" s="209"/>
      <c r="E614" s="223" t="s">
        <v>108</v>
      </c>
      <c r="F614" s="211"/>
      <c r="G614" s="226" t="s">
        <v>124</v>
      </c>
      <c r="H614" s="227"/>
      <c r="I614" s="228"/>
      <c r="J614" s="213">
        <f>基本登録!$B$3</f>
        <v>0</v>
      </c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36"/>
      <c r="X614" s="36"/>
      <c r="AC614" s="52"/>
      <c r="AF614" s="11"/>
    </row>
    <row r="615" spans="1:32" ht="16.5" customHeight="1">
      <c r="A615" s="217"/>
      <c r="B615" s="218"/>
      <c r="C615" s="219"/>
      <c r="D615" s="209"/>
      <c r="E615" s="224"/>
      <c r="F615" s="211"/>
      <c r="G615" s="229"/>
      <c r="H615" s="230"/>
      <c r="I615" s="231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X615" s="182" t="s">
        <v>125</v>
      </c>
      <c r="Y615" s="184" t="s">
        <v>126</v>
      </c>
      <c r="Z615" s="185"/>
      <c r="AA615" s="186"/>
      <c r="AC615" s="52"/>
      <c r="AF615" s="11"/>
    </row>
    <row r="616" spans="1:32" ht="27" customHeight="1">
      <c r="A616" s="220"/>
      <c r="B616" s="221"/>
      <c r="C616" s="222"/>
      <c r="D616" s="210"/>
      <c r="E616" s="225"/>
      <c r="F616" s="212"/>
      <c r="G616" s="190" t="s">
        <v>127</v>
      </c>
      <c r="H616" s="191"/>
      <c r="I616" s="192"/>
      <c r="J616" s="28"/>
      <c r="K616" s="29"/>
      <c r="L616" s="29"/>
      <c r="M616" s="29"/>
      <c r="N616" s="29"/>
      <c r="O616" s="29"/>
      <c r="P616" s="22"/>
      <c r="Q616" s="22"/>
      <c r="R616" s="22" t="s">
        <v>128</v>
      </c>
      <c r="S616" s="193" t="str">
        <f t="shared" ref="S616" si="16">AC619</f>
        <v/>
      </c>
      <c r="T616" s="194"/>
      <c r="U616" s="194"/>
      <c r="V616" s="23" t="s">
        <v>129</v>
      </c>
      <c r="X616" s="183"/>
      <c r="Y616" s="187"/>
      <c r="Z616" s="188"/>
      <c r="AA616" s="189"/>
      <c r="AC616" s="52"/>
      <c r="AF616" s="11"/>
    </row>
    <row r="617" spans="1:32" ht="4.5" customHeight="1">
      <c r="AC617" s="52"/>
      <c r="AF617" s="11"/>
    </row>
    <row r="618" spans="1:32" ht="21.75" customHeight="1">
      <c r="A618" s="24" t="s">
        <v>130</v>
      </c>
      <c r="B618" s="174" t="s">
        <v>131</v>
      </c>
      <c r="C618" s="195"/>
      <c r="D618" s="195"/>
      <c r="E618" s="195"/>
      <c r="F618" s="176"/>
      <c r="G618" s="32" t="s">
        <v>102</v>
      </c>
      <c r="H618" s="196" t="str">
        <f ca="1">IFERROR(VLOOKUP(D611,基本登録!$B$8:$I$14,5,FALSE),"")</f>
        <v>予選</v>
      </c>
      <c r="I618" s="197"/>
      <c r="J618" s="197"/>
      <c r="K618" s="197"/>
      <c r="L618" s="198"/>
      <c r="M618" s="196" t="str">
        <f ca="1">IFERROR(VLOOKUP(D611,基本登録!$B$8:$I$14,6,FALSE),"")</f>
        <v>決勝</v>
      </c>
      <c r="N618" s="197"/>
      <c r="O618" s="197"/>
      <c r="P618" s="197"/>
      <c r="Q618" s="198"/>
      <c r="R618" s="196" t="str">
        <f ca="1">IFERROR(IF(VLOOKUP(D611,基本登録!$B$8:$I$14,7,FALSE)="","",VLOOKUP(D611,基本登録!$B$8:$I$14,7,FALSE)),"")</f>
        <v>競射</v>
      </c>
      <c r="S618" s="197"/>
      <c r="T618" s="197"/>
      <c r="U618" s="197"/>
      <c r="V618" s="198"/>
      <c r="W618" s="196" t="str">
        <f ca="1">IFERROR(IF(VLOOKUP(D611,基本登録!$B$8:$I$14,8,FALSE)="","",VLOOKUP(D611,基本登録!$B$8:$I$14,8,FALSE)),"")</f>
        <v/>
      </c>
      <c r="X618" s="197"/>
      <c r="Y618" s="197"/>
      <c r="Z618" s="197"/>
      <c r="AA618" s="198"/>
      <c r="AC618" s="52"/>
      <c r="AF618" s="11"/>
    </row>
    <row r="619" spans="1:32" ht="21.75" customHeight="1">
      <c r="A619" s="25" t="str">
        <f>基本登録!$A$17</f>
        <v>１</v>
      </c>
      <c r="B619" s="179" t="str">
        <f>IF(AC619="","",VLOOKUP(AC619,都個人!$B:$G,4,FALSE))</f>
        <v/>
      </c>
      <c r="C619" s="180"/>
      <c r="D619" s="180"/>
      <c r="E619" s="180"/>
      <c r="F619" s="181"/>
      <c r="G619" s="26" t="str">
        <f>IF(AC619="","",VLOOKUP(AC619,都個人!$B:$G,5,FALSE))</f>
        <v/>
      </c>
      <c r="H619" s="31"/>
      <c r="I619" s="31"/>
      <c r="J619" s="31"/>
      <c r="K619" s="21"/>
      <c r="L619" s="34"/>
      <c r="M619" s="31"/>
      <c r="N619" s="31"/>
      <c r="O619" s="31"/>
      <c r="P619" s="21"/>
      <c r="Q619" s="34"/>
      <c r="R619" s="31"/>
      <c r="S619" s="31"/>
      <c r="T619" s="31"/>
      <c r="U619" s="21"/>
      <c r="V619" s="34"/>
      <c r="W619" s="31"/>
      <c r="X619" s="31"/>
      <c r="Y619" s="31"/>
      <c r="Z619" s="21"/>
      <c r="AA619" s="34"/>
      <c r="AC619" s="52" t="str">
        <f>都個人!$B$32</f>
        <v/>
      </c>
      <c r="AF619" s="11"/>
    </row>
    <row r="620" spans="1:32" ht="21.75" customHeight="1">
      <c r="A620" s="24" t="str">
        <f>基本登録!$A$18</f>
        <v>２</v>
      </c>
      <c r="B620" s="179" t="str">
        <f>IF(AC620="","",VLOOKUP(AC620,都個人!$B:$G,4,FALSE))</f>
        <v/>
      </c>
      <c r="C620" s="180"/>
      <c r="D620" s="180"/>
      <c r="E620" s="180"/>
      <c r="F620" s="181"/>
      <c r="G620" s="26" t="str">
        <f>IF(AC620="","",VLOOKUP(AC620,都個人!$B:$G,5,FALSE))</f>
        <v/>
      </c>
      <c r="H620" s="31"/>
      <c r="I620" s="31"/>
      <c r="J620" s="31"/>
      <c r="K620" s="21"/>
      <c r="L620" s="34"/>
      <c r="M620" s="31"/>
      <c r="N620" s="31"/>
      <c r="O620" s="31"/>
      <c r="P620" s="21"/>
      <c r="Q620" s="34"/>
      <c r="R620" s="31"/>
      <c r="S620" s="31"/>
      <c r="T620" s="31"/>
      <c r="U620" s="21"/>
      <c r="V620" s="34"/>
      <c r="W620" s="31"/>
      <c r="X620" s="31"/>
      <c r="Y620" s="31"/>
      <c r="Z620" s="21"/>
      <c r="AA620" s="34"/>
      <c r="AC620" s="52"/>
      <c r="AF620" s="11"/>
    </row>
    <row r="621" spans="1:32" ht="21.75" customHeight="1">
      <c r="A621" s="24" t="str">
        <f>基本登録!$A$19</f>
        <v>３</v>
      </c>
      <c r="B621" s="179" t="str">
        <f>IF(AC621="","",VLOOKUP(AC621,都個人!$B:$G,4,FALSE))</f>
        <v/>
      </c>
      <c r="C621" s="180"/>
      <c r="D621" s="180"/>
      <c r="E621" s="180"/>
      <c r="F621" s="181"/>
      <c r="G621" s="26" t="str">
        <f>IF(AC621="","",VLOOKUP(AC621,都個人!$B:$G,5,FALSE))</f>
        <v/>
      </c>
      <c r="H621" s="31"/>
      <c r="I621" s="31"/>
      <c r="J621" s="31"/>
      <c r="K621" s="21"/>
      <c r="L621" s="34"/>
      <c r="M621" s="31"/>
      <c r="N621" s="31"/>
      <c r="O621" s="31"/>
      <c r="P621" s="21"/>
      <c r="Q621" s="34"/>
      <c r="R621" s="31"/>
      <c r="S621" s="31"/>
      <c r="T621" s="31"/>
      <c r="U621" s="21"/>
      <c r="V621" s="34"/>
      <c r="W621" s="31"/>
      <c r="X621" s="31"/>
      <c r="Y621" s="31"/>
      <c r="Z621" s="21"/>
      <c r="AA621" s="34"/>
      <c r="AC621" s="52"/>
      <c r="AF621" s="11"/>
    </row>
    <row r="622" spans="1:32" ht="21.75" customHeight="1">
      <c r="A622" s="24" t="str">
        <f>基本登録!$A$20</f>
        <v>４</v>
      </c>
      <c r="B622" s="179" t="str">
        <f>IF(AC622="","",VLOOKUP(AC622,都個人!$B:$G,4,FALSE))</f>
        <v/>
      </c>
      <c r="C622" s="180"/>
      <c r="D622" s="180"/>
      <c r="E622" s="180"/>
      <c r="F622" s="181"/>
      <c r="G622" s="26" t="str">
        <f>IF(AC622="","",VLOOKUP(AC622,都個人!$B:$G,5,FALSE))</f>
        <v/>
      </c>
      <c r="H622" s="31"/>
      <c r="I622" s="31"/>
      <c r="J622" s="31"/>
      <c r="K622" s="21"/>
      <c r="L622" s="34"/>
      <c r="M622" s="31"/>
      <c r="N622" s="31"/>
      <c r="O622" s="31"/>
      <c r="P622" s="21"/>
      <c r="Q622" s="34"/>
      <c r="R622" s="31"/>
      <c r="S622" s="31"/>
      <c r="T622" s="31"/>
      <c r="U622" s="21"/>
      <c r="V622" s="34"/>
      <c r="W622" s="31"/>
      <c r="X622" s="31"/>
      <c r="Y622" s="31"/>
      <c r="Z622" s="21"/>
      <c r="AA622" s="34"/>
      <c r="AC622" s="52"/>
      <c r="AF622" s="11"/>
    </row>
    <row r="623" spans="1:32" ht="21.75" customHeight="1">
      <c r="A623" s="24" t="str">
        <f>基本登録!$A$21</f>
        <v>５</v>
      </c>
      <c r="B623" s="179" t="str">
        <f>IF(AC623="","",VLOOKUP(AC623,都個人!$B:$G,4,FALSE))</f>
        <v/>
      </c>
      <c r="C623" s="180"/>
      <c r="D623" s="180"/>
      <c r="E623" s="180"/>
      <c r="F623" s="181"/>
      <c r="G623" s="26" t="str">
        <f>IF(AC623="","",VLOOKUP(AC623,都個人!$B:$G,5,FALSE))</f>
        <v/>
      </c>
      <c r="H623" s="31"/>
      <c r="I623" s="31"/>
      <c r="J623" s="31"/>
      <c r="K623" s="21"/>
      <c r="L623" s="34"/>
      <c r="M623" s="31"/>
      <c r="N623" s="31"/>
      <c r="O623" s="31"/>
      <c r="P623" s="21"/>
      <c r="Q623" s="34"/>
      <c r="R623" s="31"/>
      <c r="S623" s="31"/>
      <c r="T623" s="31"/>
      <c r="U623" s="21"/>
      <c r="V623" s="34"/>
      <c r="W623" s="31"/>
      <c r="X623" s="31"/>
      <c r="Y623" s="31"/>
      <c r="Z623" s="21"/>
      <c r="AA623" s="34"/>
      <c r="AC623" s="52"/>
      <c r="AF623" s="11"/>
    </row>
    <row r="624" spans="1:32" ht="21.75" customHeight="1">
      <c r="A624" s="24" t="str">
        <f>基本登録!$A$22</f>
        <v>補</v>
      </c>
      <c r="B624" s="179" t="str">
        <f>IF(AC624="","",VLOOKUP(AC624,都個人!$B:$G,4,FALSE))</f>
        <v/>
      </c>
      <c r="C624" s="180"/>
      <c r="D624" s="180"/>
      <c r="E624" s="180"/>
      <c r="F624" s="181"/>
      <c r="G624" s="26" t="str">
        <f>IF(AC624="","",VLOOKUP(AC624,都個人!$B:$G,5,FALSE))</f>
        <v/>
      </c>
      <c r="H624" s="24"/>
      <c r="I624" s="24"/>
      <c r="J624" s="24"/>
      <c r="K624" s="33"/>
      <c r="L624" s="34"/>
      <c r="M624" s="24"/>
      <c r="N624" s="24"/>
      <c r="O624" s="24"/>
      <c r="P624" s="33"/>
      <c r="Q624" s="34"/>
      <c r="R624" s="24"/>
      <c r="S624" s="24"/>
      <c r="T624" s="24"/>
      <c r="U624" s="33"/>
      <c r="V624" s="34"/>
      <c r="W624" s="24"/>
      <c r="X624" s="24"/>
      <c r="Y624" s="24"/>
      <c r="Z624" s="33"/>
      <c r="AA624" s="34"/>
      <c r="AC624" s="52"/>
      <c r="AF624" s="11"/>
    </row>
    <row r="625" spans="1:32" ht="19.5" customHeight="1">
      <c r="A625" s="169"/>
      <c r="B625" s="170"/>
      <c r="C625" s="170"/>
      <c r="D625" s="170"/>
      <c r="E625" s="170"/>
      <c r="F625" s="170"/>
      <c r="G625" s="171"/>
      <c r="H625" s="172" t="s">
        <v>132</v>
      </c>
      <c r="I625" s="173"/>
      <c r="J625" s="173"/>
      <c r="K625" s="173"/>
      <c r="L625" s="34"/>
      <c r="M625" s="172" t="s">
        <v>132</v>
      </c>
      <c r="N625" s="173"/>
      <c r="O625" s="173"/>
      <c r="P625" s="173"/>
      <c r="Q625" s="34"/>
      <c r="R625" s="172" t="s">
        <v>132</v>
      </c>
      <c r="S625" s="173"/>
      <c r="T625" s="173"/>
      <c r="U625" s="173"/>
      <c r="V625" s="34"/>
      <c r="W625" s="172" t="s">
        <v>132</v>
      </c>
      <c r="X625" s="173"/>
      <c r="Y625" s="173"/>
      <c r="Z625" s="173"/>
      <c r="AA625" s="34"/>
      <c r="AC625" s="52"/>
      <c r="AF625" s="11"/>
    </row>
    <row r="626" spans="1:32" ht="24.75" customHeight="1">
      <c r="A626" s="174"/>
      <c r="B626" s="175"/>
      <c r="C626" s="175"/>
      <c r="D626" s="175"/>
      <c r="E626" s="175"/>
      <c r="F626" s="175"/>
      <c r="G626" s="176"/>
      <c r="H626" s="169"/>
      <c r="I626" s="177"/>
      <c r="J626" s="177"/>
      <c r="K626" s="177"/>
      <c r="L626" s="178"/>
      <c r="M626" s="169"/>
      <c r="N626" s="177"/>
      <c r="O626" s="177"/>
      <c r="P626" s="177"/>
      <c r="Q626" s="178"/>
      <c r="R626" s="169"/>
      <c r="S626" s="177"/>
      <c r="T626" s="177"/>
      <c r="U626" s="177"/>
      <c r="V626" s="178"/>
      <c r="W626" s="169"/>
      <c r="X626" s="177"/>
      <c r="Y626" s="177"/>
      <c r="Z626" s="177"/>
      <c r="AA626" s="178"/>
      <c r="AC626" s="52"/>
      <c r="AF626" s="11"/>
    </row>
    <row r="627" spans="1:32" ht="4.5" customHeight="1">
      <c r="A627" s="165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AC627" s="52"/>
      <c r="AF627" s="11"/>
    </row>
    <row r="628" spans="1:32">
      <c r="A628" s="167" t="s">
        <v>136</v>
      </c>
      <c r="B628" s="167"/>
      <c r="C628" s="47" t="str">
        <f>基本登録!$A$23</f>
        <v>①（　）内の大会の個人の部は一人１枚使用すること（関東予選・総合体育大会・個人選手権大会）</v>
      </c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4"/>
      <c r="R628" s="45"/>
      <c r="S628" s="44"/>
      <c r="T628" s="44"/>
      <c r="U628" s="40"/>
      <c r="V628" s="40"/>
      <c r="W628" s="40"/>
      <c r="X628" s="40"/>
      <c r="Y628" s="40"/>
      <c r="Z628" s="40"/>
      <c r="AA628" s="40"/>
    </row>
    <row r="629" spans="1:32">
      <c r="A629" s="43"/>
      <c r="B629" s="43"/>
      <c r="C629" s="47" t="str">
        <f>基本登録!$A$24</f>
        <v>②顧問の捺印のないものは無効</v>
      </c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6"/>
      <c r="R629" s="44"/>
      <c r="S629" s="44"/>
      <c r="T629" s="44"/>
      <c r="U629" s="168" t="s">
        <v>139</v>
      </c>
      <c r="V629" s="168"/>
      <c r="W629" s="168"/>
      <c r="X629" s="168"/>
      <c r="Y629" s="168"/>
      <c r="Z629" s="168"/>
      <c r="AA629" s="168"/>
    </row>
    <row r="630" spans="1:32" s="37" customFormat="1">
      <c r="A630" s="41"/>
      <c r="B630" s="41"/>
      <c r="C630" s="42" t="str">
        <f>基本登録!$A$25</f>
        <v>③A4用紙に印刷すること（A4用紙1枚につき立順票は二部出力。切り取って使用すること）</v>
      </c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168"/>
      <c r="V630" s="168"/>
      <c r="W630" s="168"/>
      <c r="X630" s="168"/>
      <c r="Y630" s="168"/>
      <c r="Z630" s="168"/>
      <c r="AA630" s="168"/>
      <c r="AC630" s="53"/>
    </row>
    <row r="631" spans="1:32" ht="34.5" customHeight="1">
      <c r="AC631" s="52"/>
      <c r="AF631" s="11"/>
    </row>
    <row r="632" spans="1:32" ht="24.75" customHeight="1">
      <c r="A632" s="240" t="s">
        <v>119</v>
      </c>
      <c r="B632" s="240"/>
      <c r="C632" s="240"/>
      <c r="D632" s="201" t="str">
        <f ca="1">基本登録!$B$11</f>
        <v>令和8年度　東京都個人選手権大会　立順票</v>
      </c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190" t="s">
        <v>120</v>
      </c>
      <c r="Y632" s="191"/>
      <c r="Z632" s="191"/>
      <c r="AA632" s="192"/>
      <c r="AC632" s="52"/>
      <c r="AF632" s="11"/>
    </row>
    <row r="633" spans="1:32" ht="26.25" customHeight="1">
      <c r="A633" s="241"/>
      <c r="B633" s="241"/>
      <c r="C633" s="24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2" t="str">
        <f>IF(VLOOKUP(AC640,都個人!$B:$G,2,FALSE)="","",VLOOKUP(AC640,都個人!$B:$G,2,FALSE))</f>
        <v/>
      </c>
      <c r="Y633" s="203"/>
      <c r="Z633" s="203"/>
      <c r="AA633" s="204"/>
      <c r="AC633" s="52"/>
      <c r="AF633" s="11"/>
    </row>
    <row r="634" spans="1:32" ht="27" customHeight="1">
      <c r="A634" s="169" t="s">
        <v>121</v>
      </c>
      <c r="B634" s="177"/>
      <c r="C634" s="178"/>
      <c r="D634" s="208"/>
      <c r="E634" s="30" t="s">
        <v>122</v>
      </c>
      <c r="F634" s="208"/>
      <c r="G634" s="190" t="s">
        <v>123</v>
      </c>
      <c r="H634" s="191"/>
      <c r="I634" s="192"/>
      <c r="J634" s="213" t="str">
        <f>基本登録!$B$2</f>
        <v>基本登録シートの学校番号に入力して下さい</v>
      </c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X634" s="205"/>
      <c r="Y634" s="206"/>
      <c r="Z634" s="206"/>
      <c r="AA634" s="207"/>
      <c r="AC634" s="52"/>
      <c r="AF634" s="11"/>
    </row>
    <row r="635" spans="1:32" ht="9.75" customHeight="1">
      <c r="A635" s="214">
        <f>基本登録!$B$1</f>
        <v>0</v>
      </c>
      <c r="B635" s="215"/>
      <c r="C635" s="216"/>
      <c r="D635" s="209"/>
      <c r="E635" s="223" t="s">
        <v>108</v>
      </c>
      <c r="F635" s="211"/>
      <c r="G635" s="226" t="s">
        <v>124</v>
      </c>
      <c r="H635" s="227"/>
      <c r="I635" s="228"/>
      <c r="J635" s="213">
        <f>基本登録!$B$3</f>
        <v>0</v>
      </c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36"/>
      <c r="X635" s="36"/>
      <c r="AC635" s="52"/>
      <c r="AF635" s="11"/>
    </row>
    <row r="636" spans="1:32" ht="16.5" customHeight="1">
      <c r="A636" s="217"/>
      <c r="B636" s="218"/>
      <c r="C636" s="219"/>
      <c r="D636" s="209"/>
      <c r="E636" s="224"/>
      <c r="F636" s="211"/>
      <c r="G636" s="229"/>
      <c r="H636" s="230"/>
      <c r="I636" s="231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X636" s="182" t="s">
        <v>125</v>
      </c>
      <c r="Y636" s="184" t="s">
        <v>126</v>
      </c>
      <c r="Z636" s="185"/>
      <c r="AA636" s="186"/>
      <c r="AC636" s="52"/>
      <c r="AF636" s="11"/>
    </row>
    <row r="637" spans="1:32" ht="27" customHeight="1">
      <c r="A637" s="220"/>
      <c r="B637" s="221"/>
      <c r="C637" s="222"/>
      <c r="D637" s="210"/>
      <c r="E637" s="225"/>
      <c r="F637" s="212"/>
      <c r="G637" s="190" t="s">
        <v>127</v>
      </c>
      <c r="H637" s="191"/>
      <c r="I637" s="192"/>
      <c r="J637" s="28"/>
      <c r="K637" s="29"/>
      <c r="L637" s="29"/>
      <c r="M637" s="29"/>
      <c r="N637" s="29"/>
      <c r="O637" s="29"/>
      <c r="P637" s="22"/>
      <c r="Q637" s="22"/>
      <c r="R637" s="22" t="s">
        <v>128</v>
      </c>
      <c r="S637" s="193" t="str">
        <f t="shared" ref="S637" si="17">AC640</f>
        <v/>
      </c>
      <c r="T637" s="194"/>
      <c r="U637" s="194"/>
      <c r="V637" s="23" t="s">
        <v>129</v>
      </c>
      <c r="X637" s="183"/>
      <c r="Y637" s="187"/>
      <c r="Z637" s="188"/>
      <c r="AA637" s="189"/>
      <c r="AC637" s="52"/>
      <c r="AF637" s="11"/>
    </row>
    <row r="638" spans="1:32" ht="4.5" customHeight="1">
      <c r="AC638" s="52"/>
      <c r="AF638" s="11"/>
    </row>
    <row r="639" spans="1:32" ht="21.75" customHeight="1">
      <c r="A639" s="24" t="s">
        <v>130</v>
      </c>
      <c r="B639" s="174" t="s">
        <v>131</v>
      </c>
      <c r="C639" s="195"/>
      <c r="D639" s="195"/>
      <c r="E639" s="195"/>
      <c r="F639" s="176"/>
      <c r="G639" s="32" t="s">
        <v>102</v>
      </c>
      <c r="H639" s="196" t="str">
        <f ca="1">IFERROR(VLOOKUP(D632,基本登録!$B$8:$I$14,5,FALSE),"")</f>
        <v>予選</v>
      </c>
      <c r="I639" s="197"/>
      <c r="J639" s="197"/>
      <c r="K639" s="197"/>
      <c r="L639" s="198"/>
      <c r="M639" s="196" t="str">
        <f ca="1">IFERROR(VLOOKUP(D632,基本登録!$B$8:$I$14,6,FALSE),"")</f>
        <v>決勝</v>
      </c>
      <c r="N639" s="197"/>
      <c r="O639" s="197"/>
      <c r="P639" s="197"/>
      <c r="Q639" s="198"/>
      <c r="R639" s="196" t="str">
        <f ca="1">IFERROR(IF(VLOOKUP(D632,基本登録!$B$8:$I$14,7,FALSE)="","",VLOOKUP(D632,基本登録!$B$8:$I$14,7,FALSE)),"")</f>
        <v>競射</v>
      </c>
      <c r="S639" s="197"/>
      <c r="T639" s="197"/>
      <c r="U639" s="197"/>
      <c r="V639" s="198"/>
      <c r="W639" s="196" t="str">
        <f ca="1">IFERROR(IF(VLOOKUP(D632,基本登録!$B$8:$I$14,8,FALSE)="","",VLOOKUP(D632,基本登録!$B$8:$I$14,8,FALSE)),"")</f>
        <v/>
      </c>
      <c r="X639" s="197"/>
      <c r="Y639" s="197"/>
      <c r="Z639" s="197"/>
      <c r="AA639" s="198"/>
      <c r="AC639" s="52"/>
      <c r="AF639" s="11"/>
    </row>
    <row r="640" spans="1:32" ht="21.75" customHeight="1">
      <c r="A640" s="25" t="str">
        <f>基本登録!$A$17</f>
        <v>１</v>
      </c>
      <c r="B640" s="179" t="str">
        <f>IF(AC640="","",VLOOKUP(AC640,都個人!$B:$G,4,FALSE))</f>
        <v/>
      </c>
      <c r="C640" s="180"/>
      <c r="D640" s="180"/>
      <c r="E640" s="180"/>
      <c r="F640" s="181"/>
      <c r="G640" s="26" t="str">
        <f>IF(AC640="","",VLOOKUP(AC640,都個人!$B:$G,5,FALSE))</f>
        <v/>
      </c>
      <c r="H640" s="31"/>
      <c r="I640" s="31"/>
      <c r="J640" s="31"/>
      <c r="K640" s="21"/>
      <c r="L640" s="34"/>
      <c r="M640" s="31"/>
      <c r="N640" s="31"/>
      <c r="O640" s="31"/>
      <c r="P640" s="21"/>
      <c r="Q640" s="34"/>
      <c r="R640" s="31"/>
      <c r="S640" s="31"/>
      <c r="T640" s="31"/>
      <c r="U640" s="21"/>
      <c r="V640" s="34"/>
      <c r="W640" s="31"/>
      <c r="X640" s="31"/>
      <c r="Y640" s="31"/>
      <c r="Z640" s="21"/>
      <c r="AA640" s="34"/>
      <c r="AC640" s="52" t="str">
        <f>都個人!$B$33</f>
        <v/>
      </c>
      <c r="AF640" s="11"/>
    </row>
    <row r="641" spans="1:32" ht="21.75" customHeight="1">
      <c r="A641" s="24" t="str">
        <f>基本登録!$A$18</f>
        <v>２</v>
      </c>
      <c r="B641" s="179" t="str">
        <f>IF(AC641="","",VLOOKUP(AC641,都個人!$B:$G,4,FALSE))</f>
        <v/>
      </c>
      <c r="C641" s="180"/>
      <c r="D641" s="180"/>
      <c r="E641" s="180"/>
      <c r="F641" s="181"/>
      <c r="G641" s="26" t="str">
        <f>IF(AC641="","",VLOOKUP(AC641,都個人!$B:$G,5,FALSE))</f>
        <v/>
      </c>
      <c r="H641" s="31"/>
      <c r="I641" s="31"/>
      <c r="J641" s="31"/>
      <c r="K641" s="21"/>
      <c r="L641" s="34"/>
      <c r="M641" s="31"/>
      <c r="N641" s="31"/>
      <c r="O641" s="31"/>
      <c r="P641" s="21"/>
      <c r="Q641" s="34"/>
      <c r="R641" s="31"/>
      <c r="S641" s="31"/>
      <c r="T641" s="31"/>
      <c r="U641" s="21"/>
      <c r="V641" s="34"/>
      <c r="W641" s="31"/>
      <c r="X641" s="31"/>
      <c r="Y641" s="31"/>
      <c r="Z641" s="21"/>
      <c r="AA641" s="34"/>
      <c r="AC641" s="52"/>
      <c r="AF641" s="11"/>
    </row>
    <row r="642" spans="1:32" ht="21.75" customHeight="1">
      <c r="A642" s="24" t="str">
        <f>基本登録!$A$19</f>
        <v>３</v>
      </c>
      <c r="B642" s="179" t="str">
        <f>IF(AC642="","",VLOOKUP(AC642,都個人!$B:$G,4,FALSE))</f>
        <v/>
      </c>
      <c r="C642" s="180"/>
      <c r="D642" s="180"/>
      <c r="E642" s="180"/>
      <c r="F642" s="181"/>
      <c r="G642" s="26" t="str">
        <f>IF(AC642="","",VLOOKUP(AC642,都個人!$B:$G,5,FALSE))</f>
        <v/>
      </c>
      <c r="H642" s="31"/>
      <c r="I642" s="31"/>
      <c r="J642" s="31"/>
      <c r="K642" s="21"/>
      <c r="L642" s="34"/>
      <c r="M642" s="31"/>
      <c r="N642" s="31"/>
      <c r="O642" s="31"/>
      <c r="P642" s="21"/>
      <c r="Q642" s="34"/>
      <c r="R642" s="31"/>
      <c r="S642" s="31"/>
      <c r="T642" s="31"/>
      <c r="U642" s="21"/>
      <c r="V642" s="34"/>
      <c r="W642" s="31"/>
      <c r="X642" s="31"/>
      <c r="Y642" s="31"/>
      <c r="Z642" s="21"/>
      <c r="AA642" s="34"/>
      <c r="AC642" s="52"/>
      <c r="AF642" s="11"/>
    </row>
    <row r="643" spans="1:32" ht="21.75" customHeight="1">
      <c r="A643" s="24" t="str">
        <f>基本登録!$A$20</f>
        <v>４</v>
      </c>
      <c r="B643" s="179" t="str">
        <f>IF(AC643="","",VLOOKUP(AC643,都個人!$B:$G,4,FALSE))</f>
        <v/>
      </c>
      <c r="C643" s="180"/>
      <c r="D643" s="180"/>
      <c r="E643" s="180"/>
      <c r="F643" s="181"/>
      <c r="G643" s="26" t="str">
        <f>IF(AC643="","",VLOOKUP(AC643,都個人!$B:$G,5,FALSE))</f>
        <v/>
      </c>
      <c r="H643" s="31"/>
      <c r="I643" s="31"/>
      <c r="J643" s="31"/>
      <c r="K643" s="21"/>
      <c r="L643" s="34"/>
      <c r="M643" s="31"/>
      <c r="N643" s="31"/>
      <c r="O643" s="31"/>
      <c r="P643" s="21"/>
      <c r="Q643" s="34"/>
      <c r="R643" s="31"/>
      <c r="S643" s="31"/>
      <c r="T643" s="31"/>
      <c r="U643" s="21"/>
      <c r="V643" s="34"/>
      <c r="W643" s="31"/>
      <c r="X643" s="31"/>
      <c r="Y643" s="31"/>
      <c r="Z643" s="21"/>
      <c r="AA643" s="34"/>
      <c r="AC643" s="52"/>
      <c r="AF643" s="11"/>
    </row>
    <row r="644" spans="1:32" ht="21.75" customHeight="1">
      <c r="A644" s="24" t="str">
        <f>基本登録!$A$21</f>
        <v>５</v>
      </c>
      <c r="B644" s="179" t="str">
        <f>IF(AC644="","",VLOOKUP(AC644,都個人!$B:$G,4,FALSE))</f>
        <v/>
      </c>
      <c r="C644" s="180"/>
      <c r="D644" s="180"/>
      <c r="E644" s="180"/>
      <c r="F644" s="181"/>
      <c r="G644" s="26" t="str">
        <f>IF(AC644="","",VLOOKUP(AC644,都個人!$B:$G,5,FALSE))</f>
        <v/>
      </c>
      <c r="H644" s="31"/>
      <c r="I644" s="31"/>
      <c r="J644" s="31"/>
      <c r="K644" s="21"/>
      <c r="L644" s="34"/>
      <c r="M644" s="31"/>
      <c r="N644" s="31"/>
      <c r="O644" s="31"/>
      <c r="P644" s="21"/>
      <c r="Q644" s="34"/>
      <c r="R644" s="31"/>
      <c r="S644" s="31"/>
      <c r="T644" s="31"/>
      <c r="U644" s="21"/>
      <c r="V644" s="34"/>
      <c r="W644" s="31"/>
      <c r="X644" s="31"/>
      <c r="Y644" s="31"/>
      <c r="Z644" s="21"/>
      <c r="AA644" s="34"/>
      <c r="AC644" s="52"/>
      <c r="AF644" s="11"/>
    </row>
    <row r="645" spans="1:32" ht="21.75" customHeight="1">
      <c r="A645" s="24" t="str">
        <f>基本登録!$A$22</f>
        <v>補</v>
      </c>
      <c r="B645" s="179" t="str">
        <f>IF(AC645="","",VLOOKUP(AC645,都個人!$B:$G,4,FALSE))</f>
        <v/>
      </c>
      <c r="C645" s="180"/>
      <c r="D645" s="180"/>
      <c r="E645" s="180"/>
      <c r="F645" s="181"/>
      <c r="G645" s="26" t="str">
        <f>IF(AC645="","",VLOOKUP(AC645,都個人!$B:$G,5,FALSE))</f>
        <v/>
      </c>
      <c r="H645" s="24"/>
      <c r="I645" s="24"/>
      <c r="J645" s="24"/>
      <c r="K645" s="33"/>
      <c r="L645" s="34"/>
      <c r="M645" s="24"/>
      <c r="N645" s="24"/>
      <c r="O645" s="24"/>
      <c r="P645" s="33"/>
      <c r="Q645" s="34"/>
      <c r="R645" s="24"/>
      <c r="S645" s="24"/>
      <c r="T645" s="24"/>
      <c r="U645" s="33"/>
      <c r="V645" s="34"/>
      <c r="W645" s="24"/>
      <c r="X645" s="24"/>
      <c r="Y645" s="24"/>
      <c r="Z645" s="33"/>
      <c r="AA645" s="34"/>
      <c r="AC645" s="52"/>
      <c r="AF645" s="11"/>
    </row>
    <row r="646" spans="1:32" ht="19.5" customHeight="1">
      <c r="A646" s="169"/>
      <c r="B646" s="170"/>
      <c r="C646" s="170"/>
      <c r="D646" s="170"/>
      <c r="E646" s="170"/>
      <c r="F646" s="170"/>
      <c r="G646" s="171"/>
      <c r="H646" s="172" t="s">
        <v>132</v>
      </c>
      <c r="I646" s="173"/>
      <c r="J646" s="173"/>
      <c r="K646" s="173"/>
      <c r="L646" s="34"/>
      <c r="M646" s="172" t="s">
        <v>132</v>
      </c>
      <c r="N646" s="173"/>
      <c r="O646" s="173"/>
      <c r="P646" s="173"/>
      <c r="Q646" s="34"/>
      <c r="R646" s="172" t="s">
        <v>132</v>
      </c>
      <c r="S646" s="173"/>
      <c r="T646" s="173"/>
      <c r="U646" s="173"/>
      <c r="V646" s="34"/>
      <c r="W646" s="172" t="s">
        <v>132</v>
      </c>
      <c r="X646" s="173"/>
      <c r="Y646" s="173"/>
      <c r="Z646" s="173"/>
      <c r="AA646" s="34"/>
      <c r="AC646" s="52"/>
      <c r="AF646" s="11"/>
    </row>
    <row r="647" spans="1:32" ht="24.75" customHeight="1">
      <c r="A647" s="174"/>
      <c r="B647" s="175"/>
      <c r="C647" s="175"/>
      <c r="D647" s="175"/>
      <c r="E647" s="175"/>
      <c r="F647" s="175"/>
      <c r="G647" s="176"/>
      <c r="H647" s="169"/>
      <c r="I647" s="177"/>
      <c r="J647" s="177"/>
      <c r="K647" s="177"/>
      <c r="L647" s="178"/>
      <c r="M647" s="169"/>
      <c r="N647" s="177"/>
      <c r="O647" s="177"/>
      <c r="P647" s="177"/>
      <c r="Q647" s="178"/>
      <c r="R647" s="169"/>
      <c r="S647" s="177"/>
      <c r="T647" s="177"/>
      <c r="U647" s="177"/>
      <c r="V647" s="178"/>
      <c r="W647" s="169"/>
      <c r="X647" s="177"/>
      <c r="Y647" s="177"/>
      <c r="Z647" s="177"/>
      <c r="AA647" s="178"/>
      <c r="AC647" s="52"/>
      <c r="AF647" s="11"/>
    </row>
    <row r="648" spans="1:32" ht="4.5" customHeight="1">
      <c r="A648" s="165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AC648" s="52"/>
      <c r="AF648" s="11"/>
    </row>
    <row r="649" spans="1:32">
      <c r="A649" s="167" t="s">
        <v>136</v>
      </c>
      <c r="B649" s="167"/>
      <c r="C649" s="47" t="str">
        <f>基本登録!$A$23</f>
        <v>①（　）内の大会の個人の部は一人１枚使用すること（関東予選・総合体育大会・個人選手権大会）</v>
      </c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4"/>
      <c r="R649" s="45"/>
      <c r="S649" s="44"/>
      <c r="T649" s="44"/>
      <c r="U649" s="40"/>
      <c r="V649" s="40"/>
      <c r="W649" s="40"/>
      <c r="X649" s="40"/>
      <c r="Y649" s="40"/>
      <c r="Z649" s="40"/>
      <c r="AA649" s="40"/>
    </row>
    <row r="650" spans="1:32">
      <c r="A650" s="43"/>
      <c r="B650" s="43"/>
      <c r="C650" s="47" t="str">
        <f>基本登録!$A$24</f>
        <v>②顧問の捺印のないものは無効</v>
      </c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6"/>
      <c r="R650" s="44"/>
      <c r="S650" s="44"/>
      <c r="T650" s="44"/>
      <c r="U650" s="168" t="s">
        <v>139</v>
      </c>
      <c r="V650" s="168"/>
      <c r="W650" s="168"/>
      <c r="X650" s="168"/>
      <c r="Y650" s="168"/>
      <c r="Z650" s="168"/>
      <c r="AA650" s="168"/>
    </row>
    <row r="651" spans="1:32" s="37" customFormat="1">
      <c r="A651" s="41"/>
      <c r="B651" s="41"/>
      <c r="C651" s="42" t="str">
        <f>基本登録!$A$25</f>
        <v>③A4用紙に印刷すること（A4用紙1枚につき立順票は二部出力。切り取って使用すること）</v>
      </c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168"/>
      <c r="V651" s="168"/>
      <c r="W651" s="168"/>
      <c r="X651" s="168"/>
      <c r="Y651" s="168"/>
      <c r="Z651" s="168"/>
      <c r="AA651" s="168"/>
      <c r="AC651" s="53"/>
    </row>
    <row r="652" spans="1:32" ht="34.5" customHeight="1">
      <c r="AC652" s="52"/>
      <c r="AF652" s="11"/>
    </row>
    <row r="653" spans="1:32" ht="24.75" customHeight="1">
      <c r="A653" s="240" t="s">
        <v>119</v>
      </c>
      <c r="B653" s="240"/>
      <c r="C653" s="240"/>
      <c r="D653" s="201" t="str">
        <f ca="1">基本登録!$B$11</f>
        <v>令和8年度　東京都個人選手権大会　立順票</v>
      </c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190" t="s">
        <v>120</v>
      </c>
      <c r="Y653" s="191"/>
      <c r="Z653" s="191"/>
      <c r="AA653" s="192"/>
      <c r="AC653" s="52"/>
      <c r="AF653" s="11"/>
    </row>
    <row r="654" spans="1:32" ht="26.25" customHeight="1">
      <c r="A654" s="241"/>
      <c r="B654" s="241"/>
      <c r="C654" s="24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2" t="str">
        <f>IF(VLOOKUP(AC661,都個人!$B:$G,2,FALSE)="","",VLOOKUP(AC661,都個人!$B:$G,2,FALSE))</f>
        <v/>
      </c>
      <c r="Y654" s="203"/>
      <c r="Z654" s="203"/>
      <c r="AA654" s="204"/>
      <c r="AC654" s="52"/>
      <c r="AF654" s="11"/>
    </row>
    <row r="655" spans="1:32" ht="27" customHeight="1">
      <c r="A655" s="169" t="s">
        <v>121</v>
      </c>
      <c r="B655" s="177"/>
      <c r="C655" s="178"/>
      <c r="D655" s="208"/>
      <c r="E655" s="30" t="s">
        <v>122</v>
      </c>
      <c r="F655" s="208"/>
      <c r="G655" s="190" t="s">
        <v>123</v>
      </c>
      <c r="H655" s="191"/>
      <c r="I655" s="192"/>
      <c r="J655" s="213" t="str">
        <f>基本登録!$B$2</f>
        <v>基本登録シートの学校番号に入力して下さい</v>
      </c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X655" s="205"/>
      <c r="Y655" s="206"/>
      <c r="Z655" s="206"/>
      <c r="AA655" s="207"/>
      <c r="AC655" s="52"/>
      <c r="AF655" s="11"/>
    </row>
    <row r="656" spans="1:32" ht="9.75" customHeight="1">
      <c r="A656" s="214">
        <f>基本登録!$B$1</f>
        <v>0</v>
      </c>
      <c r="B656" s="215"/>
      <c r="C656" s="216"/>
      <c r="D656" s="209"/>
      <c r="E656" s="223" t="s">
        <v>108</v>
      </c>
      <c r="F656" s="211"/>
      <c r="G656" s="226" t="s">
        <v>124</v>
      </c>
      <c r="H656" s="227"/>
      <c r="I656" s="228"/>
      <c r="J656" s="213">
        <f>基本登録!$B$3</f>
        <v>0</v>
      </c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36"/>
      <c r="X656" s="36"/>
      <c r="AC656" s="52"/>
      <c r="AF656" s="11"/>
    </row>
    <row r="657" spans="1:32" ht="16.5" customHeight="1">
      <c r="A657" s="217"/>
      <c r="B657" s="218"/>
      <c r="C657" s="219"/>
      <c r="D657" s="209"/>
      <c r="E657" s="224"/>
      <c r="F657" s="211"/>
      <c r="G657" s="229"/>
      <c r="H657" s="230"/>
      <c r="I657" s="231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X657" s="182" t="s">
        <v>125</v>
      </c>
      <c r="Y657" s="184" t="s">
        <v>126</v>
      </c>
      <c r="Z657" s="185"/>
      <c r="AA657" s="186"/>
      <c r="AC657" s="52"/>
      <c r="AF657" s="11"/>
    </row>
    <row r="658" spans="1:32" ht="27" customHeight="1">
      <c r="A658" s="220"/>
      <c r="B658" s="221"/>
      <c r="C658" s="222"/>
      <c r="D658" s="210"/>
      <c r="E658" s="225"/>
      <c r="F658" s="212"/>
      <c r="G658" s="190" t="s">
        <v>127</v>
      </c>
      <c r="H658" s="191"/>
      <c r="I658" s="192"/>
      <c r="J658" s="28"/>
      <c r="K658" s="29"/>
      <c r="L658" s="29"/>
      <c r="M658" s="29"/>
      <c r="N658" s="29"/>
      <c r="O658" s="29"/>
      <c r="P658" s="22"/>
      <c r="Q658" s="22"/>
      <c r="R658" s="22" t="s">
        <v>128</v>
      </c>
      <c r="S658" s="193" t="str">
        <f t="shared" ref="S658" si="18">AC661</f>
        <v/>
      </c>
      <c r="T658" s="194"/>
      <c r="U658" s="194"/>
      <c r="V658" s="23" t="s">
        <v>129</v>
      </c>
      <c r="X658" s="183"/>
      <c r="Y658" s="187"/>
      <c r="Z658" s="188"/>
      <c r="AA658" s="189"/>
      <c r="AC658" s="52"/>
      <c r="AF658" s="11"/>
    </row>
    <row r="659" spans="1:32" ht="4.5" customHeight="1">
      <c r="AC659" s="52"/>
      <c r="AF659" s="11"/>
    </row>
    <row r="660" spans="1:32" ht="21.75" customHeight="1">
      <c r="A660" s="24" t="s">
        <v>130</v>
      </c>
      <c r="B660" s="174" t="s">
        <v>131</v>
      </c>
      <c r="C660" s="195"/>
      <c r="D660" s="195"/>
      <c r="E660" s="195"/>
      <c r="F660" s="176"/>
      <c r="G660" s="32" t="s">
        <v>102</v>
      </c>
      <c r="H660" s="196" t="str">
        <f ca="1">IFERROR(VLOOKUP(D653,基本登録!$B$8:$I$14,5,FALSE),"")</f>
        <v>予選</v>
      </c>
      <c r="I660" s="197"/>
      <c r="J660" s="197"/>
      <c r="K660" s="197"/>
      <c r="L660" s="198"/>
      <c r="M660" s="196" t="str">
        <f ca="1">IFERROR(VLOOKUP(D653,基本登録!$B$8:$I$14,6,FALSE),"")</f>
        <v>決勝</v>
      </c>
      <c r="N660" s="197"/>
      <c r="O660" s="197"/>
      <c r="P660" s="197"/>
      <c r="Q660" s="198"/>
      <c r="R660" s="196" t="str">
        <f ca="1">IFERROR(IF(VLOOKUP(D653,基本登録!$B$8:$I$14,7,FALSE)="","",VLOOKUP(D653,基本登録!$B$8:$I$14,7,FALSE)),"")</f>
        <v>競射</v>
      </c>
      <c r="S660" s="197"/>
      <c r="T660" s="197"/>
      <c r="U660" s="197"/>
      <c r="V660" s="198"/>
      <c r="W660" s="196" t="str">
        <f ca="1">IFERROR(IF(VLOOKUP(D653,基本登録!$B$8:$I$14,8,FALSE)="","",VLOOKUP(D653,基本登録!$B$8:$I$14,8,FALSE)),"")</f>
        <v/>
      </c>
      <c r="X660" s="197"/>
      <c r="Y660" s="197"/>
      <c r="Z660" s="197"/>
      <c r="AA660" s="198"/>
      <c r="AC660" s="52"/>
      <c r="AF660" s="11"/>
    </row>
    <row r="661" spans="1:32" ht="21.75" customHeight="1">
      <c r="A661" s="25" t="str">
        <f>基本登録!$A$17</f>
        <v>１</v>
      </c>
      <c r="B661" s="179" t="str">
        <f>IF(AC661="","",VLOOKUP(AC661,都個人!$B:$G,4,FALSE))</f>
        <v/>
      </c>
      <c r="C661" s="180"/>
      <c r="D661" s="180"/>
      <c r="E661" s="180"/>
      <c r="F661" s="181"/>
      <c r="G661" s="26" t="str">
        <f>IF(AC661="","",VLOOKUP(AC661,都個人!$B:$G,5,FALSE))</f>
        <v/>
      </c>
      <c r="H661" s="31"/>
      <c r="I661" s="31"/>
      <c r="J661" s="31"/>
      <c r="K661" s="21"/>
      <c r="L661" s="34"/>
      <c r="M661" s="31"/>
      <c r="N661" s="31"/>
      <c r="O661" s="31"/>
      <c r="P661" s="21"/>
      <c r="Q661" s="34"/>
      <c r="R661" s="31"/>
      <c r="S661" s="31"/>
      <c r="T661" s="31"/>
      <c r="U661" s="21"/>
      <c r="V661" s="34"/>
      <c r="W661" s="31"/>
      <c r="X661" s="31"/>
      <c r="Y661" s="31"/>
      <c r="Z661" s="21"/>
      <c r="AA661" s="34"/>
      <c r="AC661" s="52" t="str">
        <f>都個人!$B$34</f>
        <v/>
      </c>
      <c r="AF661" s="11"/>
    </row>
    <row r="662" spans="1:32" ht="21.75" customHeight="1">
      <c r="A662" s="24" t="str">
        <f>基本登録!$A$18</f>
        <v>２</v>
      </c>
      <c r="B662" s="179" t="str">
        <f>IF(AC662="","",VLOOKUP(AC662,都個人!$B:$G,4,FALSE))</f>
        <v/>
      </c>
      <c r="C662" s="180"/>
      <c r="D662" s="180"/>
      <c r="E662" s="180"/>
      <c r="F662" s="181"/>
      <c r="G662" s="26" t="str">
        <f>IF(AC662="","",VLOOKUP(AC662,都個人!$B:$G,5,FALSE))</f>
        <v/>
      </c>
      <c r="H662" s="31"/>
      <c r="I662" s="31"/>
      <c r="J662" s="31"/>
      <c r="K662" s="21"/>
      <c r="L662" s="34"/>
      <c r="M662" s="31"/>
      <c r="N662" s="31"/>
      <c r="O662" s="31"/>
      <c r="P662" s="21"/>
      <c r="Q662" s="34"/>
      <c r="R662" s="31"/>
      <c r="S662" s="31"/>
      <c r="T662" s="31"/>
      <c r="U662" s="21"/>
      <c r="V662" s="34"/>
      <c r="W662" s="31"/>
      <c r="X662" s="31"/>
      <c r="Y662" s="31"/>
      <c r="Z662" s="21"/>
      <c r="AA662" s="34"/>
      <c r="AC662" s="52"/>
      <c r="AF662" s="11"/>
    </row>
    <row r="663" spans="1:32" ht="21.75" customHeight="1">
      <c r="A663" s="24" t="str">
        <f>基本登録!$A$19</f>
        <v>３</v>
      </c>
      <c r="B663" s="179" t="str">
        <f>IF(AC663="","",VLOOKUP(AC663,都個人!$B:$G,4,FALSE))</f>
        <v/>
      </c>
      <c r="C663" s="180"/>
      <c r="D663" s="180"/>
      <c r="E663" s="180"/>
      <c r="F663" s="181"/>
      <c r="G663" s="26" t="str">
        <f>IF(AC663="","",VLOOKUP(AC663,都個人!$B:$G,5,FALSE))</f>
        <v/>
      </c>
      <c r="H663" s="31"/>
      <c r="I663" s="31"/>
      <c r="J663" s="31"/>
      <c r="K663" s="21"/>
      <c r="L663" s="34"/>
      <c r="M663" s="31"/>
      <c r="N663" s="31"/>
      <c r="O663" s="31"/>
      <c r="P663" s="21"/>
      <c r="Q663" s="34"/>
      <c r="R663" s="31"/>
      <c r="S663" s="31"/>
      <c r="T663" s="31"/>
      <c r="U663" s="21"/>
      <c r="V663" s="34"/>
      <c r="W663" s="31"/>
      <c r="X663" s="31"/>
      <c r="Y663" s="31"/>
      <c r="Z663" s="21"/>
      <c r="AA663" s="34"/>
      <c r="AC663" s="52"/>
      <c r="AF663" s="11"/>
    </row>
    <row r="664" spans="1:32" ht="21.75" customHeight="1">
      <c r="A664" s="24" t="str">
        <f>基本登録!$A$20</f>
        <v>４</v>
      </c>
      <c r="B664" s="179" t="str">
        <f>IF(AC664="","",VLOOKUP(AC664,都個人!$B:$G,4,FALSE))</f>
        <v/>
      </c>
      <c r="C664" s="180"/>
      <c r="D664" s="180"/>
      <c r="E664" s="180"/>
      <c r="F664" s="181"/>
      <c r="G664" s="26" t="str">
        <f>IF(AC664="","",VLOOKUP(AC664,都個人!$B:$G,5,FALSE))</f>
        <v/>
      </c>
      <c r="H664" s="31"/>
      <c r="I664" s="31"/>
      <c r="J664" s="31"/>
      <c r="K664" s="21"/>
      <c r="L664" s="34"/>
      <c r="M664" s="31"/>
      <c r="N664" s="31"/>
      <c r="O664" s="31"/>
      <c r="P664" s="21"/>
      <c r="Q664" s="34"/>
      <c r="R664" s="31"/>
      <c r="S664" s="31"/>
      <c r="T664" s="31"/>
      <c r="U664" s="21"/>
      <c r="V664" s="34"/>
      <c r="W664" s="31"/>
      <c r="X664" s="31"/>
      <c r="Y664" s="31"/>
      <c r="Z664" s="21"/>
      <c r="AA664" s="34"/>
      <c r="AC664" s="52"/>
      <c r="AF664" s="11"/>
    </row>
    <row r="665" spans="1:32" ht="21.75" customHeight="1">
      <c r="A665" s="24" t="str">
        <f>基本登録!$A$21</f>
        <v>５</v>
      </c>
      <c r="B665" s="179" t="str">
        <f>IF(AC665="","",VLOOKUP(AC665,都個人!$B:$G,4,FALSE))</f>
        <v/>
      </c>
      <c r="C665" s="180"/>
      <c r="D665" s="180"/>
      <c r="E665" s="180"/>
      <c r="F665" s="181"/>
      <c r="G665" s="26" t="str">
        <f>IF(AC665="","",VLOOKUP(AC665,都個人!$B:$G,5,FALSE))</f>
        <v/>
      </c>
      <c r="H665" s="31"/>
      <c r="I665" s="31"/>
      <c r="J665" s="31"/>
      <c r="K665" s="21"/>
      <c r="L665" s="34"/>
      <c r="M665" s="31"/>
      <c r="N665" s="31"/>
      <c r="O665" s="31"/>
      <c r="P665" s="21"/>
      <c r="Q665" s="34"/>
      <c r="R665" s="31"/>
      <c r="S665" s="31"/>
      <c r="T665" s="31"/>
      <c r="U665" s="21"/>
      <c r="V665" s="34"/>
      <c r="W665" s="31"/>
      <c r="X665" s="31"/>
      <c r="Y665" s="31"/>
      <c r="Z665" s="21"/>
      <c r="AA665" s="34"/>
      <c r="AC665" s="52"/>
      <c r="AF665" s="11"/>
    </row>
    <row r="666" spans="1:32" ht="21.75" customHeight="1">
      <c r="A666" s="24" t="str">
        <f>基本登録!$A$22</f>
        <v>補</v>
      </c>
      <c r="B666" s="179" t="str">
        <f>IF(AC666="","",VLOOKUP(AC666,都個人!$B:$G,4,FALSE))</f>
        <v/>
      </c>
      <c r="C666" s="180"/>
      <c r="D666" s="180"/>
      <c r="E666" s="180"/>
      <c r="F666" s="181"/>
      <c r="G666" s="26" t="str">
        <f>IF(AC666="","",VLOOKUP(AC666,都個人!$B:$G,5,FALSE))</f>
        <v/>
      </c>
      <c r="H666" s="24"/>
      <c r="I666" s="24"/>
      <c r="J666" s="24"/>
      <c r="K666" s="33"/>
      <c r="L666" s="34"/>
      <c r="M666" s="24"/>
      <c r="N666" s="24"/>
      <c r="O666" s="24"/>
      <c r="P666" s="33"/>
      <c r="Q666" s="34"/>
      <c r="R666" s="24"/>
      <c r="S666" s="24"/>
      <c r="T666" s="24"/>
      <c r="U666" s="33"/>
      <c r="V666" s="34"/>
      <c r="W666" s="24"/>
      <c r="X666" s="24"/>
      <c r="Y666" s="24"/>
      <c r="Z666" s="33"/>
      <c r="AA666" s="34"/>
      <c r="AC666" s="52"/>
      <c r="AF666" s="11"/>
    </row>
    <row r="667" spans="1:32" ht="19.5" customHeight="1">
      <c r="A667" s="169"/>
      <c r="B667" s="170"/>
      <c r="C667" s="170"/>
      <c r="D667" s="170"/>
      <c r="E667" s="170"/>
      <c r="F667" s="170"/>
      <c r="G667" s="171"/>
      <c r="H667" s="172" t="s">
        <v>132</v>
      </c>
      <c r="I667" s="173"/>
      <c r="J667" s="173"/>
      <c r="K667" s="173"/>
      <c r="L667" s="34"/>
      <c r="M667" s="172" t="s">
        <v>132</v>
      </c>
      <c r="N667" s="173"/>
      <c r="O667" s="173"/>
      <c r="P667" s="173"/>
      <c r="Q667" s="34"/>
      <c r="R667" s="172" t="s">
        <v>132</v>
      </c>
      <c r="S667" s="173"/>
      <c r="T667" s="173"/>
      <c r="U667" s="173"/>
      <c r="V667" s="34"/>
      <c r="W667" s="172" t="s">
        <v>132</v>
      </c>
      <c r="X667" s="173"/>
      <c r="Y667" s="173"/>
      <c r="Z667" s="173"/>
      <c r="AA667" s="34"/>
      <c r="AC667" s="52"/>
      <c r="AF667" s="11"/>
    </row>
    <row r="668" spans="1:32" ht="24.75" customHeight="1">
      <c r="A668" s="174"/>
      <c r="B668" s="175"/>
      <c r="C668" s="175"/>
      <c r="D668" s="175"/>
      <c r="E668" s="175"/>
      <c r="F668" s="175"/>
      <c r="G668" s="176"/>
      <c r="H668" s="169"/>
      <c r="I668" s="177"/>
      <c r="J668" s="177"/>
      <c r="K668" s="177"/>
      <c r="L668" s="178"/>
      <c r="M668" s="169"/>
      <c r="N668" s="177"/>
      <c r="O668" s="177"/>
      <c r="P668" s="177"/>
      <c r="Q668" s="178"/>
      <c r="R668" s="169"/>
      <c r="S668" s="177"/>
      <c r="T668" s="177"/>
      <c r="U668" s="177"/>
      <c r="V668" s="178"/>
      <c r="W668" s="169"/>
      <c r="X668" s="177"/>
      <c r="Y668" s="177"/>
      <c r="Z668" s="177"/>
      <c r="AA668" s="178"/>
      <c r="AC668" s="52"/>
      <c r="AF668" s="11"/>
    </row>
    <row r="669" spans="1:32" ht="4.5" customHeight="1">
      <c r="A669" s="165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AC669" s="52"/>
      <c r="AF669" s="11"/>
    </row>
    <row r="670" spans="1:32">
      <c r="A670" s="167" t="s">
        <v>136</v>
      </c>
      <c r="B670" s="167"/>
      <c r="C670" s="47" t="str">
        <f>基本登録!$A$23</f>
        <v>①（　）内の大会の個人の部は一人１枚使用すること（関東予選・総合体育大会・個人選手権大会）</v>
      </c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4"/>
      <c r="R670" s="45"/>
      <c r="S670" s="44"/>
      <c r="T670" s="44"/>
      <c r="U670" s="40"/>
      <c r="V670" s="40"/>
      <c r="W670" s="40"/>
      <c r="X670" s="40"/>
      <c r="Y670" s="40"/>
      <c r="Z670" s="40"/>
      <c r="AA670" s="40"/>
    </row>
    <row r="671" spans="1:32">
      <c r="A671" s="43"/>
      <c r="B671" s="43"/>
      <c r="C671" s="47" t="str">
        <f>基本登録!$A$24</f>
        <v>②顧問の捺印のないものは無効</v>
      </c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6"/>
      <c r="R671" s="44"/>
      <c r="S671" s="44"/>
      <c r="T671" s="44"/>
      <c r="U671" s="168" t="s">
        <v>139</v>
      </c>
      <c r="V671" s="168"/>
      <c r="W671" s="168"/>
      <c r="X671" s="168"/>
      <c r="Y671" s="168"/>
      <c r="Z671" s="168"/>
      <c r="AA671" s="168"/>
    </row>
    <row r="672" spans="1:32" s="37" customFormat="1">
      <c r="A672" s="41"/>
      <c r="B672" s="41"/>
      <c r="C672" s="42" t="str">
        <f>基本登録!$A$25</f>
        <v>③A4用紙に印刷すること（A4用紙1枚につき立順票は二部出力。切り取って使用すること）</v>
      </c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168"/>
      <c r="V672" s="168"/>
      <c r="W672" s="168"/>
      <c r="X672" s="168"/>
      <c r="Y672" s="168"/>
      <c r="Z672" s="168"/>
      <c r="AA672" s="168"/>
      <c r="AC672" s="53"/>
    </row>
    <row r="673" spans="1:32" ht="34.5" customHeight="1">
      <c r="AC673" s="52"/>
      <c r="AF673" s="11"/>
    </row>
    <row r="674" spans="1:32" ht="24.75" customHeight="1">
      <c r="A674" s="240" t="s">
        <v>119</v>
      </c>
      <c r="B674" s="240"/>
      <c r="C674" s="240"/>
      <c r="D674" s="201" t="str">
        <f ca="1">基本登録!$B$11</f>
        <v>令和8年度　東京都個人選手権大会　立順票</v>
      </c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190" t="s">
        <v>120</v>
      </c>
      <c r="Y674" s="191"/>
      <c r="Z674" s="191"/>
      <c r="AA674" s="192"/>
      <c r="AC674" s="52"/>
      <c r="AF674" s="11"/>
    </row>
    <row r="675" spans="1:32" ht="26.25" customHeight="1">
      <c r="A675" s="241"/>
      <c r="B675" s="241"/>
      <c r="C675" s="24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2" t="str">
        <f>IF(VLOOKUP(AC682,都個人!$B:$G,2,FALSE)="","",VLOOKUP(AC682,都個人!$B:$G,2,FALSE))</f>
        <v/>
      </c>
      <c r="Y675" s="203"/>
      <c r="Z675" s="203"/>
      <c r="AA675" s="204"/>
      <c r="AC675" s="52"/>
      <c r="AF675" s="11"/>
    </row>
    <row r="676" spans="1:32" ht="27" customHeight="1">
      <c r="A676" s="169" t="s">
        <v>121</v>
      </c>
      <c r="B676" s="177"/>
      <c r="C676" s="178"/>
      <c r="D676" s="208"/>
      <c r="E676" s="30" t="s">
        <v>122</v>
      </c>
      <c r="F676" s="208"/>
      <c r="G676" s="190" t="s">
        <v>123</v>
      </c>
      <c r="H676" s="191"/>
      <c r="I676" s="192"/>
      <c r="J676" s="213" t="str">
        <f>基本登録!$B$2</f>
        <v>基本登録シートの学校番号に入力して下さい</v>
      </c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X676" s="205"/>
      <c r="Y676" s="206"/>
      <c r="Z676" s="206"/>
      <c r="AA676" s="207"/>
      <c r="AC676" s="52"/>
      <c r="AF676" s="11"/>
    </row>
    <row r="677" spans="1:32" ht="9.75" customHeight="1">
      <c r="A677" s="214">
        <f>基本登録!$B$1</f>
        <v>0</v>
      </c>
      <c r="B677" s="215"/>
      <c r="C677" s="216"/>
      <c r="D677" s="209"/>
      <c r="E677" s="223" t="s">
        <v>108</v>
      </c>
      <c r="F677" s="211"/>
      <c r="G677" s="226" t="s">
        <v>124</v>
      </c>
      <c r="H677" s="227"/>
      <c r="I677" s="228"/>
      <c r="J677" s="213">
        <f>基本登録!$B$3</f>
        <v>0</v>
      </c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36"/>
      <c r="X677" s="36"/>
      <c r="AC677" s="52"/>
      <c r="AF677" s="11"/>
    </row>
    <row r="678" spans="1:32" ht="16.5" customHeight="1">
      <c r="A678" s="217"/>
      <c r="B678" s="218"/>
      <c r="C678" s="219"/>
      <c r="D678" s="209"/>
      <c r="E678" s="224"/>
      <c r="F678" s="211"/>
      <c r="G678" s="229"/>
      <c r="H678" s="230"/>
      <c r="I678" s="231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X678" s="182" t="s">
        <v>125</v>
      </c>
      <c r="Y678" s="184" t="s">
        <v>126</v>
      </c>
      <c r="Z678" s="185"/>
      <c r="AA678" s="186"/>
      <c r="AC678" s="52"/>
      <c r="AF678" s="11"/>
    </row>
    <row r="679" spans="1:32" ht="27" customHeight="1">
      <c r="A679" s="220"/>
      <c r="B679" s="221"/>
      <c r="C679" s="222"/>
      <c r="D679" s="210"/>
      <c r="E679" s="225"/>
      <c r="F679" s="212"/>
      <c r="G679" s="190" t="s">
        <v>127</v>
      </c>
      <c r="H679" s="191"/>
      <c r="I679" s="192"/>
      <c r="J679" s="28"/>
      <c r="K679" s="29"/>
      <c r="L679" s="29"/>
      <c r="M679" s="29"/>
      <c r="N679" s="29"/>
      <c r="O679" s="29"/>
      <c r="P679" s="22"/>
      <c r="Q679" s="22"/>
      <c r="R679" s="22" t="s">
        <v>128</v>
      </c>
      <c r="S679" s="193" t="str">
        <f t="shared" ref="S679" si="19">AC682</f>
        <v/>
      </c>
      <c r="T679" s="194"/>
      <c r="U679" s="194"/>
      <c r="V679" s="23" t="s">
        <v>129</v>
      </c>
      <c r="X679" s="183"/>
      <c r="Y679" s="187"/>
      <c r="Z679" s="188"/>
      <c r="AA679" s="189"/>
      <c r="AC679" s="52"/>
      <c r="AF679" s="11"/>
    </row>
    <row r="680" spans="1:32" ht="4.5" customHeight="1">
      <c r="AC680" s="52"/>
      <c r="AF680" s="11"/>
    </row>
    <row r="681" spans="1:32" ht="21.75" customHeight="1">
      <c r="A681" s="24" t="s">
        <v>130</v>
      </c>
      <c r="B681" s="174" t="s">
        <v>131</v>
      </c>
      <c r="C681" s="195"/>
      <c r="D681" s="195"/>
      <c r="E681" s="195"/>
      <c r="F681" s="176"/>
      <c r="G681" s="32" t="s">
        <v>102</v>
      </c>
      <c r="H681" s="196" t="str">
        <f ca="1">IFERROR(VLOOKUP(D674,基本登録!$B$8:$I$14,5,FALSE),"")</f>
        <v>予選</v>
      </c>
      <c r="I681" s="197"/>
      <c r="J681" s="197"/>
      <c r="K681" s="197"/>
      <c r="L681" s="198"/>
      <c r="M681" s="196" t="str">
        <f ca="1">IFERROR(VLOOKUP(D674,基本登録!$B$8:$I$14,6,FALSE),"")</f>
        <v>決勝</v>
      </c>
      <c r="N681" s="197"/>
      <c r="O681" s="197"/>
      <c r="P681" s="197"/>
      <c r="Q681" s="198"/>
      <c r="R681" s="196" t="str">
        <f ca="1">IFERROR(IF(VLOOKUP(D674,基本登録!$B$8:$I$14,7,FALSE)="","",VLOOKUP(D674,基本登録!$B$8:$I$14,7,FALSE)),"")</f>
        <v>競射</v>
      </c>
      <c r="S681" s="197"/>
      <c r="T681" s="197"/>
      <c r="U681" s="197"/>
      <c r="V681" s="198"/>
      <c r="W681" s="196" t="str">
        <f ca="1">IFERROR(IF(VLOOKUP(D674,基本登録!$B$8:$I$14,8,FALSE)="","",VLOOKUP(D674,基本登録!$B$8:$I$14,8,FALSE)),"")</f>
        <v/>
      </c>
      <c r="X681" s="197"/>
      <c r="Y681" s="197"/>
      <c r="Z681" s="197"/>
      <c r="AA681" s="198"/>
      <c r="AC681" s="52"/>
      <c r="AF681" s="11"/>
    </row>
    <row r="682" spans="1:32" ht="21.75" customHeight="1">
      <c r="A682" s="25" t="str">
        <f>基本登録!$A$17</f>
        <v>１</v>
      </c>
      <c r="B682" s="179" t="str">
        <f>IF(AC682="","",VLOOKUP(AC682,都個人!$B:$G,4,FALSE))</f>
        <v/>
      </c>
      <c r="C682" s="180"/>
      <c r="D682" s="180"/>
      <c r="E682" s="180"/>
      <c r="F682" s="181"/>
      <c r="G682" s="26" t="str">
        <f>IF(AC682="","",VLOOKUP(AC682,都個人!$B:$G,5,FALSE))</f>
        <v/>
      </c>
      <c r="H682" s="31"/>
      <c r="I682" s="31"/>
      <c r="J682" s="31"/>
      <c r="K682" s="21"/>
      <c r="L682" s="34"/>
      <c r="M682" s="31"/>
      <c r="N682" s="31"/>
      <c r="O682" s="31"/>
      <c r="P682" s="21"/>
      <c r="Q682" s="34"/>
      <c r="R682" s="31"/>
      <c r="S682" s="31"/>
      <c r="T682" s="31"/>
      <c r="U682" s="21"/>
      <c r="V682" s="34"/>
      <c r="W682" s="31"/>
      <c r="X682" s="31"/>
      <c r="Y682" s="31"/>
      <c r="Z682" s="21"/>
      <c r="AA682" s="34"/>
      <c r="AC682" s="52" t="str">
        <f>都個人!$B$35</f>
        <v/>
      </c>
      <c r="AF682" s="11"/>
    </row>
    <row r="683" spans="1:32" ht="21.75" customHeight="1">
      <c r="A683" s="24" t="str">
        <f>基本登録!$A$18</f>
        <v>２</v>
      </c>
      <c r="B683" s="179" t="str">
        <f>IF(AC683="","",VLOOKUP(AC683,都個人!$B:$G,4,FALSE))</f>
        <v/>
      </c>
      <c r="C683" s="180"/>
      <c r="D683" s="180"/>
      <c r="E683" s="180"/>
      <c r="F683" s="181"/>
      <c r="G683" s="26" t="str">
        <f>IF(AC683="","",VLOOKUP(AC683,都個人!$B:$G,5,FALSE))</f>
        <v/>
      </c>
      <c r="H683" s="31"/>
      <c r="I683" s="31"/>
      <c r="J683" s="31"/>
      <c r="K683" s="21"/>
      <c r="L683" s="34"/>
      <c r="M683" s="31"/>
      <c r="N683" s="31"/>
      <c r="O683" s="31"/>
      <c r="P683" s="21"/>
      <c r="Q683" s="34"/>
      <c r="R683" s="31"/>
      <c r="S683" s="31"/>
      <c r="T683" s="31"/>
      <c r="U683" s="21"/>
      <c r="V683" s="34"/>
      <c r="W683" s="31"/>
      <c r="X683" s="31"/>
      <c r="Y683" s="31"/>
      <c r="Z683" s="21"/>
      <c r="AA683" s="34"/>
      <c r="AC683" s="52"/>
      <c r="AF683" s="11"/>
    </row>
    <row r="684" spans="1:32" ht="21.75" customHeight="1">
      <c r="A684" s="24" t="str">
        <f>基本登録!$A$19</f>
        <v>３</v>
      </c>
      <c r="B684" s="179" t="str">
        <f>IF(AC684="","",VLOOKUP(AC684,都個人!$B:$G,4,FALSE))</f>
        <v/>
      </c>
      <c r="C684" s="180"/>
      <c r="D684" s="180"/>
      <c r="E684" s="180"/>
      <c r="F684" s="181"/>
      <c r="G684" s="26" t="str">
        <f>IF(AC684="","",VLOOKUP(AC684,都個人!$B:$G,5,FALSE))</f>
        <v/>
      </c>
      <c r="H684" s="31"/>
      <c r="I684" s="31"/>
      <c r="J684" s="31"/>
      <c r="K684" s="21"/>
      <c r="L684" s="34"/>
      <c r="M684" s="31"/>
      <c r="N684" s="31"/>
      <c r="O684" s="31"/>
      <c r="P684" s="21"/>
      <c r="Q684" s="34"/>
      <c r="R684" s="31"/>
      <c r="S684" s="31"/>
      <c r="T684" s="31"/>
      <c r="U684" s="21"/>
      <c r="V684" s="34"/>
      <c r="W684" s="31"/>
      <c r="X684" s="31"/>
      <c r="Y684" s="31"/>
      <c r="Z684" s="21"/>
      <c r="AA684" s="34"/>
      <c r="AC684" s="52"/>
      <c r="AF684" s="11"/>
    </row>
    <row r="685" spans="1:32" ht="21.75" customHeight="1">
      <c r="A685" s="24" t="str">
        <f>基本登録!$A$20</f>
        <v>４</v>
      </c>
      <c r="B685" s="179" t="str">
        <f>IF(AC685="","",VLOOKUP(AC685,都個人!$B:$G,4,FALSE))</f>
        <v/>
      </c>
      <c r="C685" s="180"/>
      <c r="D685" s="180"/>
      <c r="E685" s="180"/>
      <c r="F685" s="181"/>
      <c r="G685" s="26" t="str">
        <f>IF(AC685="","",VLOOKUP(AC685,都個人!$B:$G,5,FALSE))</f>
        <v/>
      </c>
      <c r="H685" s="31"/>
      <c r="I685" s="31"/>
      <c r="J685" s="31"/>
      <c r="K685" s="21"/>
      <c r="L685" s="34"/>
      <c r="M685" s="31"/>
      <c r="N685" s="31"/>
      <c r="O685" s="31"/>
      <c r="P685" s="21"/>
      <c r="Q685" s="34"/>
      <c r="R685" s="31"/>
      <c r="S685" s="31"/>
      <c r="T685" s="31"/>
      <c r="U685" s="21"/>
      <c r="V685" s="34"/>
      <c r="W685" s="31"/>
      <c r="X685" s="31"/>
      <c r="Y685" s="31"/>
      <c r="Z685" s="21"/>
      <c r="AA685" s="34"/>
      <c r="AC685" s="52"/>
      <c r="AF685" s="11"/>
    </row>
    <row r="686" spans="1:32" ht="21.75" customHeight="1">
      <c r="A686" s="24" t="str">
        <f>基本登録!$A$21</f>
        <v>５</v>
      </c>
      <c r="B686" s="179" t="str">
        <f>IF(AC686="","",VLOOKUP(AC686,都個人!$B:$G,4,FALSE))</f>
        <v/>
      </c>
      <c r="C686" s="180"/>
      <c r="D686" s="180"/>
      <c r="E686" s="180"/>
      <c r="F686" s="181"/>
      <c r="G686" s="26" t="str">
        <f>IF(AC686="","",VLOOKUP(AC686,都個人!$B:$G,5,FALSE))</f>
        <v/>
      </c>
      <c r="H686" s="31"/>
      <c r="I686" s="31"/>
      <c r="J686" s="31"/>
      <c r="K686" s="21"/>
      <c r="L686" s="34"/>
      <c r="M686" s="31"/>
      <c r="N686" s="31"/>
      <c r="O686" s="31"/>
      <c r="P686" s="21"/>
      <c r="Q686" s="34"/>
      <c r="R686" s="31"/>
      <c r="S686" s="31"/>
      <c r="T686" s="31"/>
      <c r="U686" s="21"/>
      <c r="V686" s="34"/>
      <c r="W686" s="31"/>
      <c r="X686" s="31"/>
      <c r="Y686" s="31"/>
      <c r="Z686" s="21"/>
      <c r="AA686" s="34"/>
      <c r="AC686" s="52"/>
      <c r="AF686" s="11"/>
    </row>
    <row r="687" spans="1:32" ht="21.75" customHeight="1">
      <c r="A687" s="24" t="str">
        <f>基本登録!$A$22</f>
        <v>補</v>
      </c>
      <c r="B687" s="179" t="str">
        <f>IF(AC687="","",VLOOKUP(AC687,都個人!$B:$G,4,FALSE))</f>
        <v/>
      </c>
      <c r="C687" s="180"/>
      <c r="D687" s="180"/>
      <c r="E687" s="180"/>
      <c r="F687" s="181"/>
      <c r="G687" s="26" t="str">
        <f>IF(AC687="","",VLOOKUP(AC687,都個人!$B:$G,5,FALSE))</f>
        <v/>
      </c>
      <c r="H687" s="24"/>
      <c r="I687" s="24"/>
      <c r="J687" s="24"/>
      <c r="K687" s="33"/>
      <c r="L687" s="34"/>
      <c r="M687" s="24"/>
      <c r="N687" s="24"/>
      <c r="O687" s="24"/>
      <c r="P687" s="33"/>
      <c r="Q687" s="34"/>
      <c r="R687" s="24"/>
      <c r="S687" s="24"/>
      <c r="T687" s="24"/>
      <c r="U687" s="33"/>
      <c r="V687" s="34"/>
      <c r="W687" s="24"/>
      <c r="X687" s="24"/>
      <c r="Y687" s="24"/>
      <c r="Z687" s="33"/>
      <c r="AA687" s="34"/>
      <c r="AC687" s="52"/>
      <c r="AF687" s="11"/>
    </row>
    <row r="688" spans="1:32" ht="19.5" customHeight="1">
      <c r="A688" s="169"/>
      <c r="B688" s="170"/>
      <c r="C688" s="170"/>
      <c r="D688" s="170"/>
      <c r="E688" s="170"/>
      <c r="F688" s="170"/>
      <c r="G688" s="171"/>
      <c r="H688" s="172" t="s">
        <v>132</v>
      </c>
      <c r="I688" s="173"/>
      <c r="J688" s="173"/>
      <c r="K688" s="173"/>
      <c r="L688" s="34"/>
      <c r="M688" s="172" t="s">
        <v>132</v>
      </c>
      <c r="N688" s="173"/>
      <c r="O688" s="173"/>
      <c r="P688" s="173"/>
      <c r="Q688" s="34"/>
      <c r="R688" s="172" t="s">
        <v>132</v>
      </c>
      <c r="S688" s="173"/>
      <c r="T688" s="173"/>
      <c r="U688" s="173"/>
      <c r="V688" s="34"/>
      <c r="W688" s="172" t="s">
        <v>132</v>
      </c>
      <c r="X688" s="173"/>
      <c r="Y688" s="173"/>
      <c r="Z688" s="173"/>
      <c r="AA688" s="34"/>
      <c r="AC688" s="52"/>
      <c r="AF688" s="11"/>
    </row>
    <row r="689" spans="1:32" ht="24.75" customHeight="1">
      <c r="A689" s="174"/>
      <c r="B689" s="175"/>
      <c r="C689" s="175"/>
      <c r="D689" s="175"/>
      <c r="E689" s="175"/>
      <c r="F689" s="175"/>
      <c r="G689" s="176"/>
      <c r="H689" s="169"/>
      <c r="I689" s="177"/>
      <c r="J689" s="177"/>
      <c r="K689" s="177"/>
      <c r="L689" s="178"/>
      <c r="M689" s="169"/>
      <c r="N689" s="177"/>
      <c r="O689" s="177"/>
      <c r="P689" s="177"/>
      <c r="Q689" s="178"/>
      <c r="R689" s="169"/>
      <c r="S689" s="177"/>
      <c r="T689" s="177"/>
      <c r="U689" s="177"/>
      <c r="V689" s="178"/>
      <c r="W689" s="169"/>
      <c r="X689" s="177"/>
      <c r="Y689" s="177"/>
      <c r="Z689" s="177"/>
      <c r="AA689" s="178"/>
      <c r="AC689" s="52"/>
      <c r="AF689" s="11"/>
    </row>
    <row r="690" spans="1:32" ht="4.5" customHeight="1">
      <c r="A690" s="165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AC690" s="52"/>
      <c r="AF690" s="11"/>
    </row>
    <row r="691" spans="1:32">
      <c r="A691" s="167" t="s">
        <v>136</v>
      </c>
      <c r="B691" s="167"/>
      <c r="C691" s="47" t="str">
        <f>基本登録!$A$23</f>
        <v>①（　）内の大会の個人の部は一人１枚使用すること（関東予選・総合体育大会・個人選手権大会）</v>
      </c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4"/>
      <c r="R691" s="45"/>
      <c r="S691" s="44"/>
      <c r="T691" s="44"/>
      <c r="U691" s="40"/>
      <c r="V691" s="40"/>
      <c r="W691" s="40"/>
      <c r="X691" s="40"/>
      <c r="Y691" s="40"/>
      <c r="Z691" s="40"/>
      <c r="AA691" s="40"/>
    </row>
    <row r="692" spans="1:32">
      <c r="A692" s="43"/>
      <c r="B692" s="43"/>
      <c r="C692" s="47" t="str">
        <f>基本登録!$A$24</f>
        <v>②顧問の捺印のないものは無効</v>
      </c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6"/>
      <c r="R692" s="44"/>
      <c r="S692" s="44"/>
      <c r="T692" s="44"/>
      <c r="U692" s="168" t="s">
        <v>139</v>
      </c>
      <c r="V692" s="168"/>
      <c r="W692" s="168"/>
      <c r="X692" s="168"/>
      <c r="Y692" s="168"/>
      <c r="Z692" s="168"/>
      <c r="AA692" s="168"/>
    </row>
    <row r="693" spans="1:32" s="37" customFormat="1">
      <c r="A693" s="41"/>
      <c r="B693" s="41"/>
      <c r="C693" s="42" t="str">
        <f>基本登録!$A$25</f>
        <v>③A4用紙に印刷すること（A4用紙1枚につき立順票は二部出力。切り取って使用すること）</v>
      </c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168"/>
      <c r="V693" s="168"/>
      <c r="W693" s="168"/>
      <c r="X693" s="168"/>
      <c r="Y693" s="168"/>
      <c r="Z693" s="168"/>
      <c r="AA693" s="168"/>
      <c r="AC693" s="53"/>
    </row>
    <row r="694" spans="1:32" ht="34.5" customHeight="1">
      <c r="AC694" s="52"/>
      <c r="AF694" s="11"/>
    </row>
    <row r="695" spans="1:32" ht="24.75" customHeight="1">
      <c r="A695" s="240" t="s">
        <v>119</v>
      </c>
      <c r="B695" s="240"/>
      <c r="C695" s="240"/>
      <c r="D695" s="201" t="str">
        <f ca="1">基本登録!$B$11</f>
        <v>令和8年度　東京都個人選手権大会　立順票</v>
      </c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190" t="s">
        <v>120</v>
      </c>
      <c r="Y695" s="191"/>
      <c r="Z695" s="191"/>
      <c r="AA695" s="192"/>
      <c r="AC695" s="52"/>
      <c r="AF695" s="11"/>
    </row>
    <row r="696" spans="1:32" ht="26.25" customHeight="1">
      <c r="A696" s="241"/>
      <c r="B696" s="241"/>
      <c r="C696" s="24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2" t="str">
        <f>IF(VLOOKUP(AC703,都個人!$B:$G,2,FALSE)="","",VLOOKUP(AC703,都個人!$B:$G,2,FALSE))</f>
        <v/>
      </c>
      <c r="Y696" s="203"/>
      <c r="Z696" s="203"/>
      <c r="AA696" s="204"/>
      <c r="AC696" s="52"/>
      <c r="AF696" s="11"/>
    </row>
    <row r="697" spans="1:32" ht="27" customHeight="1">
      <c r="A697" s="169" t="s">
        <v>121</v>
      </c>
      <c r="B697" s="177"/>
      <c r="C697" s="178"/>
      <c r="D697" s="208"/>
      <c r="E697" s="30" t="s">
        <v>122</v>
      </c>
      <c r="F697" s="208"/>
      <c r="G697" s="190" t="s">
        <v>123</v>
      </c>
      <c r="H697" s="191"/>
      <c r="I697" s="192"/>
      <c r="J697" s="213" t="str">
        <f>基本登録!$B$2</f>
        <v>基本登録シートの学校番号に入力して下さい</v>
      </c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X697" s="205"/>
      <c r="Y697" s="206"/>
      <c r="Z697" s="206"/>
      <c r="AA697" s="207"/>
      <c r="AC697" s="52"/>
      <c r="AF697" s="11"/>
    </row>
    <row r="698" spans="1:32" ht="9.75" customHeight="1">
      <c r="A698" s="214">
        <f>基本登録!$B$1</f>
        <v>0</v>
      </c>
      <c r="B698" s="215"/>
      <c r="C698" s="216"/>
      <c r="D698" s="209"/>
      <c r="E698" s="223" t="s">
        <v>108</v>
      </c>
      <c r="F698" s="211"/>
      <c r="G698" s="226" t="s">
        <v>124</v>
      </c>
      <c r="H698" s="227"/>
      <c r="I698" s="228"/>
      <c r="J698" s="213">
        <f>基本登録!$B$3</f>
        <v>0</v>
      </c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36"/>
      <c r="X698" s="36"/>
      <c r="AC698" s="52"/>
      <c r="AF698" s="11"/>
    </row>
    <row r="699" spans="1:32" ht="16.5" customHeight="1">
      <c r="A699" s="217"/>
      <c r="B699" s="218"/>
      <c r="C699" s="219"/>
      <c r="D699" s="209"/>
      <c r="E699" s="224"/>
      <c r="F699" s="211"/>
      <c r="G699" s="229"/>
      <c r="H699" s="230"/>
      <c r="I699" s="231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X699" s="182" t="s">
        <v>125</v>
      </c>
      <c r="Y699" s="184" t="s">
        <v>126</v>
      </c>
      <c r="Z699" s="185"/>
      <c r="AA699" s="186"/>
      <c r="AC699" s="52"/>
      <c r="AF699" s="11"/>
    </row>
    <row r="700" spans="1:32" ht="27" customHeight="1">
      <c r="A700" s="220"/>
      <c r="B700" s="221"/>
      <c r="C700" s="222"/>
      <c r="D700" s="210"/>
      <c r="E700" s="225"/>
      <c r="F700" s="212"/>
      <c r="G700" s="190" t="s">
        <v>127</v>
      </c>
      <c r="H700" s="191"/>
      <c r="I700" s="192"/>
      <c r="J700" s="28"/>
      <c r="K700" s="29"/>
      <c r="L700" s="29"/>
      <c r="M700" s="29"/>
      <c r="N700" s="29"/>
      <c r="O700" s="29"/>
      <c r="P700" s="22"/>
      <c r="Q700" s="22"/>
      <c r="R700" s="22" t="s">
        <v>128</v>
      </c>
      <c r="S700" s="193" t="str">
        <f t="shared" ref="S700" si="20">AC703</f>
        <v/>
      </c>
      <c r="T700" s="194"/>
      <c r="U700" s="194"/>
      <c r="V700" s="23" t="s">
        <v>129</v>
      </c>
      <c r="X700" s="183"/>
      <c r="Y700" s="187"/>
      <c r="Z700" s="188"/>
      <c r="AA700" s="189"/>
      <c r="AC700" s="52"/>
      <c r="AF700" s="11"/>
    </row>
    <row r="701" spans="1:32" ht="4.5" customHeight="1">
      <c r="AC701" s="52"/>
      <c r="AF701" s="11"/>
    </row>
    <row r="702" spans="1:32" ht="21.75" customHeight="1">
      <c r="A702" s="24" t="s">
        <v>130</v>
      </c>
      <c r="B702" s="174" t="s">
        <v>131</v>
      </c>
      <c r="C702" s="195"/>
      <c r="D702" s="195"/>
      <c r="E702" s="195"/>
      <c r="F702" s="176"/>
      <c r="G702" s="32" t="s">
        <v>102</v>
      </c>
      <c r="H702" s="196" t="str">
        <f ca="1">IFERROR(VLOOKUP(D695,基本登録!$B$8:$I$14,5,FALSE),"")</f>
        <v>予選</v>
      </c>
      <c r="I702" s="197"/>
      <c r="J702" s="197"/>
      <c r="K702" s="197"/>
      <c r="L702" s="198"/>
      <c r="M702" s="196" t="str">
        <f ca="1">IFERROR(VLOOKUP(D695,基本登録!$B$8:$I$14,6,FALSE),"")</f>
        <v>決勝</v>
      </c>
      <c r="N702" s="197"/>
      <c r="O702" s="197"/>
      <c r="P702" s="197"/>
      <c r="Q702" s="198"/>
      <c r="R702" s="196" t="str">
        <f ca="1">IFERROR(IF(VLOOKUP(D695,基本登録!$B$8:$I$14,7,FALSE)="","",VLOOKUP(D695,基本登録!$B$8:$I$14,7,FALSE)),"")</f>
        <v>競射</v>
      </c>
      <c r="S702" s="197"/>
      <c r="T702" s="197"/>
      <c r="U702" s="197"/>
      <c r="V702" s="198"/>
      <c r="W702" s="196" t="str">
        <f ca="1">IFERROR(IF(VLOOKUP(D695,基本登録!$B$8:$I$14,8,FALSE)="","",VLOOKUP(D695,基本登録!$B$8:$I$14,8,FALSE)),"")</f>
        <v/>
      </c>
      <c r="X702" s="197"/>
      <c r="Y702" s="197"/>
      <c r="Z702" s="197"/>
      <c r="AA702" s="198"/>
      <c r="AC702" s="52"/>
      <c r="AF702" s="11"/>
    </row>
    <row r="703" spans="1:32" ht="21.75" customHeight="1">
      <c r="A703" s="25" t="str">
        <f>基本登録!$A$17</f>
        <v>１</v>
      </c>
      <c r="B703" s="179" t="str">
        <f>IF(AC703="","",VLOOKUP(AC703,都個人!$B:$G,4,FALSE))</f>
        <v/>
      </c>
      <c r="C703" s="180"/>
      <c r="D703" s="180"/>
      <c r="E703" s="180"/>
      <c r="F703" s="181"/>
      <c r="G703" s="26" t="str">
        <f>IF(AC703="","",VLOOKUP(AC703,都個人!$B:$G,5,FALSE))</f>
        <v/>
      </c>
      <c r="H703" s="31"/>
      <c r="I703" s="31"/>
      <c r="J703" s="31"/>
      <c r="K703" s="21"/>
      <c r="L703" s="34"/>
      <c r="M703" s="31"/>
      <c r="N703" s="31"/>
      <c r="O703" s="31"/>
      <c r="P703" s="21"/>
      <c r="Q703" s="34"/>
      <c r="R703" s="31"/>
      <c r="S703" s="31"/>
      <c r="T703" s="31"/>
      <c r="U703" s="21"/>
      <c r="V703" s="34"/>
      <c r="W703" s="31"/>
      <c r="X703" s="31"/>
      <c r="Y703" s="31"/>
      <c r="Z703" s="21"/>
      <c r="AA703" s="34"/>
      <c r="AC703" s="52" t="str">
        <f>都個人!$B$36</f>
        <v/>
      </c>
      <c r="AF703" s="11"/>
    </row>
    <row r="704" spans="1:32" ht="21.75" customHeight="1">
      <c r="A704" s="24" t="str">
        <f>基本登録!$A$18</f>
        <v>２</v>
      </c>
      <c r="B704" s="179" t="str">
        <f>IF(AC704="","",VLOOKUP(AC704,都個人!$B:$G,4,FALSE))</f>
        <v/>
      </c>
      <c r="C704" s="180"/>
      <c r="D704" s="180"/>
      <c r="E704" s="180"/>
      <c r="F704" s="181"/>
      <c r="G704" s="26" t="str">
        <f>IF(AC704="","",VLOOKUP(AC704,都個人!$B:$G,5,FALSE))</f>
        <v/>
      </c>
      <c r="H704" s="31"/>
      <c r="I704" s="31"/>
      <c r="J704" s="31"/>
      <c r="K704" s="21"/>
      <c r="L704" s="34"/>
      <c r="M704" s="31"/>
      <c r="N704" s="31"/>
      <c r="O704" s="31"/>
      <c r="P704" s="21"/>
      <c r="Q704" s="34"/>
      <c r="R704" s="31"/>
      <c r="S704" s="31"/>
      <c r="T704" s="31"/>
      <c r="U704" s="21"/>
      <c r="V704" s="34"/>
      <c r="W704" s="31"/>
      <c r="X704" s="31"/>
      <c r="Y704" s="31"/>
      <c r="Z704" s="21"/>
      <c r="AA704" s="34"/>
      <c r="AC704" s="52"/>
      <c r="AF704" s="11"/>
    </row>
    <row r="705" spans="1:32" ht="21.75" customHeight="1">
      <c r="A705" s="24" t="str">
        <f>基本登録!$A$19</f>
        <v>３</v>
      </c>
      <c r="B705" s="179" t="str">
        <f>IF(AC705="","",VLOOKUP(AC705,都個人!$B:$G,4,FALSE))</f>
        <v/>
      </c>
      <c r="C705" s="180"/>
      <c r="D705" s="180"/>
      <c r="E705" s="180"/>
      <c r="F705" s="181"/>
      <c r="G705" s="26" t="str">
        <f>IF(AC705="","",VLOOKUP(AC705,都個人!$B:$G,5,FALSE))</f>
        <v/>
      </c>
      <c r="H705" s="31"/>
      <c r="I705" s="31"/>
      <c r="J705" s="31"/>
      <c r="K705" s="21"/>
      <c r="L705" s="34"/>
      <c r="M705" s="31"/>
      <c r="N705" s="31"/>
      <c r="O705" s="31"/>
      <c r="P705" s="21"/>
      <c r="Q705" s="34"/>
      <c r="R705" s="31"/>
      <c r="S705" s="31"/>
      <c r="T705" s="31"/>
      <c r="U705" s="21"/>
      <c r="V705" s="34"/>
      <c r="W705" s="31"/>
      <c r="X705" s="31"/>
      <c r="Y705" s="31"/>
      <c r="Z705" s="21"/>
      <c r="AA705" s="34"/>
      <c r="AC705" s="52"/>
      <c r="AF705" s="11"/>
    </row>
    <row r="706" spans="1:32" ht="21.75" customHeight="1">
      <c r="A706" s="24" t="str">
        <f>基本登録!$A$20</f>
        <v>４</v>
      </c>
      <c r="B706" s="179" t="str">
        <f>IF(AC706="","",VLOOKUP(AC706,都個人!$B:$G,4,FALSE))</f>
        <v/>
      </c>
      <c r="C706" s="180"/>
      <c r="D706" s="180"/>
      <c r="E706" s="180"/>
      <c r="F706" s="181"/>
      <c r="G706" s="26" t="str">
        <f>IF(AC706="","",VLOOKUP(AC706,都個人!$B:$G,5,FALSE))</f>
        <v/>
      </c>
      <c r="H706" s="31"/>
      <c r="I706" s="31"/>
      <c r="J706" s="31"/>
      <c r="K706" s="21"/>
      <c r="L706" s="34"/>
      <c r="M706" s="31"/>
      <c r="N706" s="31"/>
      <c r="O706" s="31"/>
      <c r="P706" s="21"/>
      <c r="Q706" s="34"/>
      <c r="R706" s="31"/>
      <c r="S706" s="31"/>
      <c r="T706" s="31"/>
      <c r="U706" s="21"/>
      <c r="V706" s="34"/>
      <c r="W706" s="31"/>
      <c r="X706" s="31"/>
      <c r="Y706" s="31"/>
      <c r="Z706" s="21"/>
      <c r="AA706" s="34"/>
      <c r="AC706" s="52"/>
      <c r="AF706" s="11"/>
    </row>
    <row r="707" spans="1:32" ht="21.75" customHeight="1">
      <c r="A707" s="24" t="str">
        <f>基本登録!$A$21</f>
        <v>５</v>
      </c>
      <c r="B707" s="179" t="str">
        <f>IF(AC707="","",VLOOKUP(AC707,都個人!$B:$G,4,FALSE))</f>
        <v/>
      </c>
      <c r="C707" s="180"/>
      <c r="D707" s="180"/>
      <c r="E707" s="180"/>
      <c r="F707" s="181"/>
      <c r="G707" s="26" t="str">
        <f>IF(AC707="","",VLOOKUP(AC707,都個人!$B:$G,5,FALSE))</f>
        <v/>
      </c>
      <c r="H707" s="31"/>
      <c r="I707" s="31"/>
      <c r="J707" s="31"/>
      <c r="K707" s="21"/>
      <c r="L707" s="34"/>
      <c r="M707" s="31"/>
      <c r="N707" s="31"/>
      <c r="O707" s="31"/>
      <c r="P707" s="21"/>
      <c r="Q707" s="34"/>
      <c r="R707" s="31"/>
      <c r="S707" s="31"/>
      <c r="T707" s="31"/>
      <c r="U707" s="21"/>
      <c r="V707" s="34"/>
      <c r="W707" s="31"/>
      <c r="X707" s="31"/>
      <c r="Y707" s="31"/>
      <c r="Z707" s="21"/>
      <c r="AA707" s="34"/>
      <c r="AC707" s="52"/>
      <c r="AF707" s="11"/>
    </row>
    <row r="708" spans="1:32" ht="21.75" customHeight="1">
      <c r="A708" s="24" t="str">
        <f>基本登録!$A$22</f>
        <v>補</v>
      </c>
      <c r="B708" s="179" t="str">
        <f>IF(AC708="","",VLOOKUP(AC708,都個人!$B:$G,4,FALSE))</f>
        <v/>
      </c>
      <c r="C708" s="180"/>
      <c r="D708" s="180"/>
      <c r="E708" s="180"/>
      <c r="F708" s="181"/>
      <c r="G708" s="26" t="str">
        <f>IF(AC708="","",VLOOKUP(AC708,都個人!$B:$G,5,FALSE))</f>
        <v/>
      </c>
      <c r="H708" s="24"/>
      <c r="I708" s="24"/>
      <c r="J708" s="24"/>
      <c r="K708" s="33"/>
      <c r="L708" s="34"/>
      <c r="M708" s="24"/>
      <c r="N708" s="24"/>
      <c r="O708" s="24"/>
      <c r="P708" s="33"/>
      <c r="Q708" s="34"/>
      <c r="R708" s="24"/>
      <c r="S708" s="24"/>
      <c r="T708" s="24"/>
      <c r="U708" s="33"/>
      <c r="V708" s="34"/>
      <c r="W708" s="24"/>
      <c r="X708" s="24"/>
      <c r="Y708" s="24"/>
      <c r="Z708" s="33"/>
      <c r="AA708" s="34"/>
      <c r="AC708" s="52"/>
      <c r="AF708" s="11"/>
    </row>
    <row r="709" spans="1:32" ht="19.5" customHeight="1">
      <c r="A709" s="169"/>
      <c r="B709" s="170"/>
      <c r="C709" s="170"/>
      <c r="D709" s="170"/>
      <c r="E709" s="170"/>
      <c r="F709" s="170"/>
      <c r="G709" s="171"/>
      <c r="H709" s="172" t="s">
        <v>132</v>
      </c>
      <c r="I709" s="173"/>
      <c r="J709" s="173"/>
      <c r="K709" s="173"/>
      <c r="L709" s="34"/>
      <c r="M709" s="172" t="s">
        <v>132</v>
      </c>
      <c r="N709" s="173"/>
      <c r="O709" s="173"/>
      <c r="P709" s="173"/>
      <c r="Q709" s="34"/>
      <c r="R709" s="172" t="s">
        <v>132</v>
      </c>
      <c r="S709" s="173"/>
      <c r="T709" s="173"/>
      <c r="U709" s="173"/>
      <c r="V709" s="34"/>
      <c r="W709" s="172" t="s">
        <v>132</v>
      </c>
      <c r="X709" s="173"/>
      <c r="Y709" s="173"/>
      <c r="Z709" s="173"/>
      <c r="AA709" s="34"/>
      <c r="AC709" s="52"/>
      <c r="AF709" s="11"/>
    </row>
    <row r="710" spans="1:32" ht="24.75" customHeight="1">
      <c r="A710" s="174"/>
      <c r="B710" s="175"/>
      <c r="C710" s="175"/>
      <c r="D710" s="175"/>
      <c r="E710" s="175"/>
      <c r="F710" s="175"/>
      <c r="G710" s="176"/>
      <c r="H710" s="169"/>
      <c r="I710" s="177"/>
      <c r="J710" s="177"/>
      <c r="K710" s="177"/>
      <c r="L710" s="178"/>
      <c r="M710" s="169"/>
      <c r="N710" s="177"/>
      <c r="O710" s="177"/>
      <c r="P710" s="177"/>
      <c r="Q710" s="178"/>
      <c r="R710" s="169"/>
      <c r="S710" s="177"/>
      <c r="T710" s="177"/>
      <c r="U710" s="177"/>
      <c r="V710" s="178"/>
      <c r="W710" s="169"/>
      <c r="X710" s="177"/>
      <c r="Y710" s="177"/>
      <c r="Z710" s="177"/>
      <c r="AA710" s="178"/>
      <c r="AC710" s="52"/>
      <c r="AF710" s="11"/>
    </row>
    <row r="711" spans="1:32" ht="4.5" customHeight="1">
      <c r="A711" s="165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AC711" s="52"/>
      <c r="AF711" s="11"/>
    </row>
    <row r="712" spans="1:32">
      <c r="A712" s="167" t="s">
        <v>136</v>
      </c>
      <c r="B712" s="167"/>
      <c r="C712" s="47" t="str">
        <f>基本登録!$A$23</f>
        <v>①（　）内の大会の個人の部は一人１枚使用すること（関東予選・総合体育大会・個人選手権大会）</v>
      </c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4"/>
      <c r="R712" s="45"/>
      <c r="S712" s="44"/>
      <c r="T712" s="44"/>
      <c r="U712" s="40"/>
      <c r="V712" s="40"/>
      <c r="W712" s="40"/>
      <c r="X712" s="40"/>
      <c r="Y712" s="40"/>
      <c r="Z712" s="40"/>
      <c r="AA712" s="40"/>
    </row>
    <row r="713" spans="1:32">
      <c r="A713" s="43"/>
      <c r="B713" s="43"/>
      <c r="C713" s="47" t="str">
        <f>基本登録!$A$24</f>
        <v>②顧問の捺印のないものは無効</v>
      </c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6"/>
      <c r="R713" s="44"/>
      <c r="S713" s="44"/>
      <c r="T713" s="44"/>
      <c r="U713" s="168" t="s">
        <v>139</v>
      </c>
      <c r="V713" s="168"/>
      <c r="W713" s="168"/>
      <c r="X713" s="168"/>
      <c r="Y713" s="168"/>
      <c r="Z713" s="168"/>
      <c r="AA713" s="168"/>
    </row>
    <row r="714" spans="1:32" s="37" customFormat="1">
      <c r="A714" s="41"/>
      <c r="B714" s="41"/>
      <c r="C714" s="42" t="str">
        <f>基本登録!$A$25</f>
        <v>③A4用紙に印刷すること（A4用紙1枚につき立順票は二部出力。切り取って使用すること）</v>
      </c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168"/>
      <c r="V714" s="168"/>
      <c r="W714" s="168"/>
      <c r="X714" s="168"/>
      <c r="Y714" s="168"/>
      <c r="Z714" s="168"/>
      <c r="AA714" s="168"/>
      <c r="AC714" s="53"/>
    </row>
    <row r="715" spans="1:32" ht="34.5" customHeight="1">
      <c r="AC715" s="52"/>
      <c r="AF715" s="11"/>
    </row>
    <row r="716" spans="1:32" ht="24.75" customHeight="1">
      <c r="A716" s="240" t="s">
        <v>119</v>
      </c>
      <c r="B716" s="240"/>
      <c r="C716" s="240"/>
      <c r="D716" s="201" t="str">
        <f ca="1">基本登録!$B$11</f>
        <v>令和8年度　東京都個人選手権大会　立順票</v>
      </c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190" t="s">
        <v>120</v>
      </c>
      <c r="Y716" s="191"/>
      <c r="Z716" s="191"/>
      <c r="AA716" s="192"/>
      <c r="AC716" s="52"/>
      <c r="AF716" s="11"/>
    </row>
    <row r="717" spans="1:32" ht="26.25" customHeight="1">
      <c r="A717" s="241"/>
      <c r="B717" s="241"/>
      <c r="C717" s="24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2" t="str">
        <f>IF(VLOOKUP(AC724,都個人!$B:$G,2,FALSE)="","",VLOOKUP(AC724,都個人!$B:$G,2,FALSE))</f>
        <v/>
      </c>
      <c r="Y717" s="203"/>
      <c r="Z717" s="203"/>
      <c r="AA717" s="204"/>
      <c r="AC717" s="52"/>
      <c r="AF717" s="11"/>
    </row>
    <row r="718" spans="1:32" ht="27" customHeight="1">
      <c r="A718" s="169" t="s">
        <v>121</v>
      </c>
      <c r="B718" s="177"/>
      <c r="C718" s="178"/>
      <c r="D718" s="208"/>
      <c r="E718" s="30" t="s">
        <v>122</v>
      </c>
      <c r="F718" s="208"/>
      <c r="G718" s="190" t="s">
        <v>123</v>
      </c>
      <c r="H718" s="191"/>
      <c r="I718" s="192"/>
      <c r="J718" s="213" t="str">
        <f>基本登録!$B$2</f>
        <v>基本登録シートの学校番号に入力して下さい</v>
      </c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X718" s="205"/>
      <c r="Y718" s="206"/>
      <c r="Z718" s="206"/>
      <c r="AA718" s="207"/>
      <c r="AC718" s="52"/>
      <c r="AF718" s="11"/>
    </row>
    <row r="719" spans="1:32" ht="9.75" customHeight="1">
      <c r="A719" s="214">
        <f>基本登録!$B$1</f>
        <v>0</v>
      </c>
      <c r="B719" s="215"/>
      <c r="C719" s="216"/>
      <c r="D719" s="209"/>
      <c r="E719" s="223" t="s">
        <v>108</v>
      </c>
      <c r="F719" s="211"/>
      <c r="G719" s="226" t="s">
        <v>124</v>
      </c>
      <c r="H719" s="227"/>
      <c r="I719" s="228"/>
      <c r="J719" s="213">
        <f>基本登録!$B$3</f>
        <v>0</v>
      </c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36"/>
      <c r="X719" s="36"/>
      <c r="AC719" s="52"/>
      <c r="AF719" s="11"/>
    </row>
    <row r="720" spans="1:32" ht="16.5" customHeight="1">
      <c r="A720" s="217"/>
      <c r="B720" s="218"/>
      <c r="C720" s="219"/>
      <c r="D720" s="209"/>
      <c r="E720" s="224"/>
      <c r="F720" s="211"/>
      <c r="G720" s="229"/>
      <c r="H720" s="230"/>
      <c r="I720" s="231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X720" s="182" t="s">
        <v>125</v>
      </c>
      <c r="Y720" s="184" t="s">
        <v>126</v>
      </c>
      <c r="Z720" s="185"/>
      <c r="AA720" s="186"/>
      <c r="AC720" s="52"/>
      <c r="AF720" s="11"/>
    </row>
    <row r="721" spans="1:32" ht="27" customHeight="1">
      <c r="A721" s="220"/>
      <c r="B721" s="221"/>
      <c r="C721" s="222"/>
      <c r="D721" s="210"/>
      <c r="E721" s="225"/>
      <c r="F721" s="212"/>
      <c r="G721" s="190" t="s">
        <v>127</v>
      </c>
      <c r="H721" s="191"/>
      <c r="I721" s="192"/>
      <c r="J721" s="28"/>
      <c r="K721" s="29"/>
      <c r="L721" s="29"/>
      <c r="M721" s="29"/>
      <c r="N721" s="29"/>
      <c r="O721" s="29"/>
      <c r="P721" s="22"/>
      <c r="Q721" s="22"/>
      <c r="R721" s="22" t="s">
        <v>128</v>
      </c>
      <c r="S721" s="193" t="str">
        <f t="shared" ref="S721" si="21">AC724</f>
        <v/>
      </c>
      <c r="T721" s="194"/>
      <c r="U721" s="194"/>
      <c r="V721" s="23" t="s">
        <v>129</v>
      </c>
      <c r="X721" s="183"/>
      <c r="Y721" s="187"/>
      <c r="Z721" s="188"/>
      <c r="AA721" s="189"/>
      <c r="AC721" s="52"/>
      <c r="AF721" s="11"/>
    </row>
    <row r="722" spans="1:32" ht="4.5" customHeight="1">
      <c r="AC722" s="52"/>
      <c r="AF722" s="11"/>
    </row>
    <row r="723" spans="1:32" ht="21.75" customHeight="1">
      <c r="A723" s="24" t="s">
        <v>130</v>
      </c>
      <c r="B723" s="174" t="s">
        <v>131</v>
      </c>
      <c r="C723" s="195"/>
      <c r="D723" s="195"/>
      <c r="E723" s="195"/>
      <c r="F723" s="176"/>
      <c r="G723" s="32" t="s">
        <v>102</v>
      </c>
      <c r="H723" s="196" t="str">
        <f ca="1">IFERROR(VLOOKUP(D716,基本登録!$B$8:$I$14,5,FALSE),"")</f>
        <v>予選</v>
      </c>
      <c r="I723" s="197"/>
      <c r="J723" s="197"/>
      <c r="K723" s="197"/>
      <c r="L723" s="198"/>
      <c r="M723" s="196" t="str">
        <f ca="1">IFERROR(VLOOKUP(D716,基本登録!$B$8:$I$14,6,FALSE),"")</f>
        <v>決勝</v>
      </c>
      <c r="N723" s="197"/>
      <c r="O723" s="197"/>
      <c r="P723" s="197"/>
      <c r="Q723" s="198"/>
      <c r="R723" s="196" t="str">
        <f ca="1">IFERROR(IF(VLOOKUP(D716,基本登録!$B$8:$I$14,7,FALSE)="","",VLOOKUP(D716,基本登録!$B$8:$I$14,7,FALSE)),"")</f>
        <v>競射</v>
      </c>
      <c r="S723" s="197"/>
      <c r="T723" s="197"/>
      <c r="U723" s="197"/>
      <c r="V723" s="198"/>
      <c r="W723" s="196" t="str">
        <f ca="1">IFERROR(IF(VLOOKUP(D716,基本登録!$B$8:$I$14,8,FALSE)="","",VLOOKUP(D716,基本登録!$B$8:$I$14,8,FALSE)),"")</f>
        <v/>
      </c>
      <c r="X723" s="197"/>
      <c r="Y723" s="197"/>
      <c r="Z723" s="197"/>
      <c r="AA723" s="198"/>
      <c r="AC723" s="52"/>
      <c r="AF723" s="11"/>
    </row>
    <row r="724" spans="1:32" ht="21.75" customHeight="1">
      <c r="A724" s="25" t="str">
        <f>基本登録!$A$17</f>
        <v>１</v>
      </c>
      <c r="B724" s="179" t="str">
        <f>IF(AC724="","",VLOOKUP(AC724,都個人!$B:$G,4,FALSE))</f>
        <v/>
      </c>
      <c r="C724" s="180"/>
      <c r="D724" s="180"/>
      <c r="E724" s="180"/>
      <c r="F724" s="181"/>
      <c r="G724" s="26" t="str">
        <f>IF(AC724="","",VLOOKUP(AC724,都個人!$B:$G,5,FALSE))</f>
        <v/>
      </c>
      <c r="H724" s="31"/>
      <c r="I724" s="31"/>
      <c r="J724" s="31"/>
      <c r="K724" s="21"/>
      <c r="L724" s="34"/>
      <c r="M724" s="31"/>
      <c r="N724" s="31"/>
      <c r="O724" s="31"/>
      <c r="P724" s="21"/>
      <c r="Q724" s="34"/>
      <c r="R724" s="31"/>
      <c r="S724" s="31"/>
      <c r="T724" s="31"/>
      <c r="U724" s="21"/>
      <c r="V724" s="34"/>
      <c r="W724" s="31"/>
      <c r="X724" s="31"/>
      <c r="Y724" s="31"/>
      <c r="Z724" s="21"/>
      <c r="AA724" s="34"/>
      <c r="AC724" s="52" t="str">
        <f>都個人!$B$37</f>
        <v/>
      </c>
      <c r="AF724" s="11"/>
    </row>
    <row r="725" spans="1:32" ht="21.75" customHeight="1">
      <c r="A725" s="24" t="str">
        <f>基本登録!$A$18</f>
        <v>２</v>
      </c>
      <c r="B725" s="179" t="str">
        <f>IF(AC725="","",VLOOKUP(AC725,都個人!$B:$G,4,FALSE))</f>
        <v/>
      </c>
      <c r="C725" s="180"/>
      <c r="D725" s="180"/>
      <c r="E725" s="180"/>
      <c r="F725" s="181"/>
      <c r="G725" s="26" t="str">
        <f>IF(AC725="","",VLOOKUP(AC725,都個人!$B:$G,5,FALSE))</f>
        <v/>
      </c>
      <c r="H725" s="31"/>
      <c r="I725" s="31"/>
      <c r="J725" s="31"/>
      <c r="K725" s="21"/>
      <c r="L725" s="34"/>
      <c r="M725" s="31"/>
      <c r="N725" s="31"/>
      <c r="O725" s="31"/>
      <c r="P725" s="21"/>
      <c r="Q725" s="34"/>
      <c r="R725" s="31"/>
      <c r="S725" s="31"/>
      <c r="T725" s="31"/>
      <c r="U725" s="21"/>
      <c r="V725" s="34"/>
      <c r="W725" s="31"/>
      <c r="X725" s="31"/>
      <c r="Y725" s="31"/>
      <c r="Z725" s="21"/>
      <c r="AA725" s="34"/>
      <c r="AC725" s="52"/>
      <c r="AF725" s="11"/>
    </row>
    <row r="726" spans="1:32" ht="21.75" customHeight="1">
      <c r="A726" s="24" t="str">
        <f>基本登録!$A$19</f>
        <v>３</v>
      </c>
      <c r="B726" s="179" t="str">
        <f>IF(AC726="","",VLOOKUP(AC726,都個人!$B:$G,4,FALSE))</f>
        <v/>
      </c>
      <c r="C726" s="180"/>
      <c r="D726" s="180"/>
      <c r="E726" s="180"/>
      <c r="F726" s="181"/>
      <c r="G726" s="26" t="str">
        <f>IF(AC726="","",VLOOKUP(AC726,都個人!$B:$G,5,FALSE))</f>
        <v/>
      </c>
      <c r="H726" s="31"/>
      <c r="I726" s="31"/>
      <c r="J726" s="31"/>
      <c r="K726" s="21"/>
      <c r="L726" s="34"/>
      <c r="M726" s="31"/>
      <c r="N726" s="31"/>
      <c r="O726" s="31"/>
      <c r="P726" s="21"/>
      <c r="Q726" s="34"/>
      <c r="R726" s="31"/>
      <c r="S726" s="31"/>
      <c r="T726" s="31"/>
      <c r="U726" s="21"/>
      <c r="V726" s="34"/>
      <c r="W726" s="31"/>
      <c r="X726" s="31"/>
      <c r="Y726" s="31"/>
      <c r="Z726" s="21"/>
      <c r="AA726" s="34"/>
      <c r="AC726" s="52"/>
      <c r="AF726" s="11"/>
    </row>
    <row r="727" spans="1:32" ht="21.75" customHeight="1">
      <c r="A727" s="24" t="str">
        <f>基本登録!$A$20</f>
        <v>４</v>
      </c>
      <c r="B727" s="179" t="str">
        <f>IF(AC727="","",VLOOKUP(AC727,都個人!$B:$G,4,FALSE))</f>
        <v/>
      </c>
      <c r="C727" s="180"/>
      <c r="D727" s="180"/>
      <c r="E727" s="180"/>
      <c r="F727" s="181"/>
      <c r="G727" s="26" t="str">
        <f>IF(AC727="","",VLOOKUP(AC727,都個人!$B:$G,5,FALSE))</f>
        <v/>
      </c>
      <c r="H727" s="31"/>
      <c r="I727" s="31"/>
      <c r="J727" s="31"/>
      <c r="K727" s="21"/>
      <c r="L727" s="34"/>
      <c r="M727" s="31"/>
      <c r="N727" s="31"/>
      <c r="O727" s="31"/>
      <c r="P727" s="21"/>
      <c r="Q727" s="34"/>
      <c r="R727" s="31"/>
      <c r="S727" s="31"/>
      <c r="T727" s="31"/>
      <c r="U727" s="21"/>
      <c r="V727" s="34"/>
      <c r="W727" s="31"/>
      <c r="X727" s="31"/>
      <c r="Y727" s="31"/>
      <c r="Z727" s="21"/>
      <c r="AA727" s="34"/>
      <c r="AC727" s="52"/>
      <c r="AF727" s="11"/>
    </row>
    <row r="728" spans="1:32" ht="21.75" customHeight="1">
      <c r="A728" s="24" t="str">
        <f>基本登録!$A$21</f>
        <v>５</v>
      </c>
      <c r="B728" s="179" t="str">
        <f>IF(AC728="","",VLOOKUP(AC728,都個人!$B:$G,4,FALSE))</f>
        <v/>
      </c>
      <c r="C728" s="180"/>
      <c r="D728" s="180"/>
      <c r="E728" s="180"/>
      <c r="F728" s="181"/>
      <c r="G728" s="26" t="str">
        <f>IF(AC728="","",VLOOKUP(AC728,都個人!$B:$G,5,FALSE))</f>
        <v/>
      </c>
      <c r="H728" s="31"/>
      <c r="I728" s="31"/>
      <c r="J728" s="31"/>
      <c r="K728" s="21"/>
      <c r="L728" s="34"/>
      <c r="M728" s="31"/>
      <c r="N728" s="31"/>
      <c r="O728" s="31"/>
      <c r="P728" s="21"/>
      <c r="Q728" s="34"/>
      <c r="R728" s="31"/>
      <c r="S728" s="31"/>
      <c r="T728" s="31"/>
      <c r="U728" s="21"/>
      <c r="V728" s="34"/>
      <c r="W728" s="31"/>
      <c r="X728" s="31"/>
      <c r="Y728" s="31"/>
      <c r="Z728" s="21"/>
      <c r="AA728" s="34"/>
      <c r="AC728" s="52"/>
      <c r="AF728" s="11"/>
    </row>
    <row r="729" spans="1:32" ht="21.75" customHeight="1">
      <c r="A729" s="24" t="str">
        <f>基本登録!$A$22</f>
        <v>補</v>
      </c>
      <c r="B729" s="179" t="str">
        <f>IF(AC729="","",VLOOKUP(AC729,都個人!$B:$G,4,FALSE))</f>
        <v/>
      </c>
      <c r="C729" s="180"/>
      <c r="D729" s="180"/>
      <c r="E729" s="180"/>
      <c r="F729" s="181"/>
      <c r="G729" s="26" t="str">
        <f>IF(AC729="","",VLOOKUP(AC729,都個人!$B:$G,5,FALSE))</f>
        <v/>
      </c>
      <c r="H729" s="24"/>
      <c r="I729" s="24"/>
      <c r="J729" s="24"/>
      <c r="K729" s="33"/>
      <c r="L729" s="34"/>
      <c r="M729" s="24"/>
      <c r="N729" s="24"/>
      <c r="O729" s="24"/>
      <c r="P729" s="33"/>
      <c r="Q729" s="34"/>
      <c r="R729" s="24"/>
      <c r="S729" s="24"/>
      <c r="T729" s="24"/>
      <c r="U729" s="33"/>
      <c r="V729" s="34"/>
      <c r="W729" s="24"/>
      <c r="X729" s="24"/>
      <c r="Y729" s="24"/>
      <c r="Z729" s="33"/>
      <c r="AA729" s="34"/>
      <c r="AC729" s="52"/>
      <c r="AF729" s="11"/>
    </row>
    <row r="730" spans="1:32" ht="19.5" customHeight="1">
      <c r="A730" s="169"/>
      <c r="B730" s="170"/>
      <c r="C730" s="170"/>
      <c r="D730" s="170"/>
      <c r="E730" s="170"/>
      <c r="F730" s="170"/>
      <c r="G730" s="171"/>
      <c r="H730" s="172" t="s">
        <v>132</v>
      </c>
      <c r="I730" s="173"/>
      <c r="J730" s="173"/>
      <c r="K730" s="173"/>
      <c r="L730" s="34"/>
      <c r="M730" s="172" t="s">
        <v>132</v>
      </c>
      <c r="N730" s="173"/>
      <c r="O730" s="173"/>
      <c r="P730" s="173"/>
      <c r="Q730" s="34"/>
      <c r="R730" s="172" t="s">
        <v>132</v>
      </c>
      <c r="S730" s="173"/>
      <c r="T730" s="173"/>
      <c r="U730" s="173"/>
      <c r="V730" s="34"/>
      <c r="W730" s="172" t="s">
        <v>132</v>
      </c>
      <c r="X730" s="173"/>
      <c r="Y730" s="173"/>
      <c r="Z730" s="173"/>
      <c r="AA730" s="34"/>
      <c r="AC730" s="52"/>
      <c r="AF730" s="11"/>
    </row>
    <row r="731" spans="1:32" ht="24.75" customHeight="1">
      <c r="A731" s="174"/>
      <c r="B731" s="175"/>
      <c r="C731" s="175"/>
      <c r="D731" s="175"/>
      <c r="E731" s="175"/>
      <c r="F731" s="175"/>
      <c r="G731" s="176"/>
      <c r="H731" s="169"/>
      <c r="I731" s="177"/>
      <c r="J731" s="177"/>
      <c r="K731" s="177"/>
      <c r="L731" s="178"/>
      <c r="M731" s="169"/>
      <c r="N731" s="177"/>
      <c r="O731" s="177"/>
      <c r="P731" s="177"/>
      <c r="Q731" s="178"/>
      <c r="R731" s="169"/>
      <c r="S731" s="177"/>
      <c r="T731" s="177"/>
      <c r="U731" s="177"/>
      <c r="V731" s="178"/>
      <c r="W731" s="169"/>
      <c r="X731" s="177"/>
      <c r="Y731" s="177"/>
      <c r="Z731" s="177"/>
      <c r="AA731" s="178"/>
      <c r="AC731" s="52"/>
      <c r="AF731" s="11"/>
    </row>
    <row r="732" spans="1:32" ht="4.5" customHeight="1">
      <c r="A732" s="165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AC732" s="52"/>
      <c r="AF732" s="11"/>
    </row>
    <row r="733" spans="1:32">
      <c r="A733" s="167" t="s">
        <v>136</v>
      </c>
      <c r="B733" s="167"/>
      <c r="C733" s="47" t="str">
        <f>基本登録!$A$23</f>
        <v>①（　）内の大会の個人の部は一人１枚使用すること（関東予選・総合体育大会・個人選手権大会）</v>
      </c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4"/>
      <c r="R733" s="45"/>
      <c r="S733" s="44"/>
      <c r="T733" s="44"/>
      <c r="U733" s="40"/>
      <c r="V733" s="40"/>
      <c r="W733" s="40"/>
      <c r="X733" s="40"/>
      <c r="Y733" s="40"/>
      <c r="Z733" s="40"/>
      <c r="AA733" s="40"/>
    </row>
    <row r="734" spans="1:32">
      <c r="A734" s="43"/>
      <c r="B734" s="43"/>
      <c r="C734" s="47" t="str">
        <f>基本登録!$A$24</f>
        <v>②顧問の捺印のないものは無効</v>
      </c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6"/>
      <c r="R734" s="44"/>
      <c r="S734" s="44"/>
      <c r="T734" s="44"/>
      <c r="U734" s="168" t="s">
        <v>139</v>
      </c>
      <c r="V734" s="168"/>
      <c r="W734" s="168"/>
      <c r="X734" s="168"/>
      <c r="Y734" s="168"/>
      <c r="Z734" s="168"/>
      <c r="AA734" s="168"/>
    </row>
    <row r="735" spans="1:32" s="37" customFormat="1">
      <c r="A735" s="41"/>
      <c r="B735" s="41"/>
      <c r="C735" s="42" t="str">
        <f>基本登録!$A$25</f>
        <v>③A4用紙に印刷すること（A4用紙1枚につき立順票は二部出力。切り取って使用すること）</v>
      </c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168"/>
      <c r="V735" s="168"/>
      <c r="W735" s="168"/>
      <c r="X735" s="168"/>
      <c r="Y735" s="168"/>
      <c r="Z735" s="168"/>
      <c r="AA735" s="168"/>
      <c r="AC735" s="53"/>
    </row>
    <row r="736" spans="1:32" ht="34.5" customHeight="1">
      <c r="AC736" s="52"/>
      <c r="AF736" s="11"/>
    </row>
    <row r="737" spans="1:32" ht="24.75" customHeight="1">
      <c r="A737" s="240" t="s">
        <v>119</v>
      </c>
      <c r="B737" s="240"/>
      <c r="C737" s="240"/>
      <c r="D737" s="201" t="str">
        <f ca="1">基本登録!$B$11</f>
        <v>令和8年度　東京都個人選手権大会　立順票</v>
      </c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190" t="s">
        <v>120</v>
      </c>
      <c r="Y737" s="191"/>
      <c r="Z737" s="191"/>
      <c r="AA737" s="192"/>
      <c r="AC737" s="52"/>
      <c r="AF737" s="11"/>
    </row>
    <row r="738" spans="1:32" ht="26.25" customHeight="1">
      <c r="A738" s="241"/>
      <c r="B738" s="241"/>
      <c r="C738" s="24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2" t="str">
        <f>IF(VLOOKUP(AC745,都個人!$B:$G,2,FALSE)="","",VLOOKUP(AC745,都個人!$B:$G,2,FALSE))</f>
        <v/>
      </c>
      <c r="Y738" s="203"/>
      <c r="Z738" s="203"/>
      <c r="AA738" s="204"/>
      <c r="AC738" s="52"/>
      <c r="AF738" s="11"/>
    </row>
    <row r="739" spans="1:32" ht="27" customHeight="1">
      <c r="A739" s="169" t="s">
        <v>121</v>
      </c>
      <c r="B739" s="177"/>
      <c r="C739" s="178"/>
      <c r="D739" s="208"/>
      <c r="E739" s="30" t="s">
        <v>122</v>
      </c>
      <c r="F739" s="208"/>
      <c r="G739" s="190" t="s">
        <v>123</v>
      </c>
      <c r="H739" s="191"/>
      <c r="I739" s="192"/>
      <c r="J739" s="213" t="str">
        <f>基本登録!$B$2</f>
        <v>基本登録シートの学校番号に入力して下さい</v>
      </c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X739" s="205"/>
      <c r="Y739" s="206"/>
      <c r="Z739" s="206"/>
      <c r="AA739" s="207"/>
      <c r="AC739" s="52"/>
      <c r="AF739" s="11"/>
    </row>
    <row r="740" spans="1:32" ht="9.75" customHeight="1">
      <c r="A740" s="214">
        <f>基本登録!$B$1</f>
        <v>0</v>
      </c>
      <c r="B740" s="215"/>
      <c r="C740" s="216"/>
      <c r="D740" s="209"/>
      <c r="E740" s="223" t="s">
        <v>108</v>
      </c>
      <c r="F740" s="211"/>
      <c r="G740" s="226" t="s">
        <v>124</v>
      </c>
      <c r="H740" s="227"/>
      <c r="I740" s="228"/>
      <c r="J740" s="213">
        <f>基本登録!$B$3</f>
        <v>0</v>
      </c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36"/>
      <c r="X740" s="36"/>
      <c r="AC740" s="52"/>
      <c r="AF740" s="11"/>
    </row>
    <row r="741" spans="1:32" ht="16.5" customHeight="1">
      <c r="A741" s="217"/>
      <c r="B741" s="218"/>
      <c r="C741" s="219"/>
      <c r="D741" s="209"/>
      <c r="E741" s="224"/>
      <c r="F741" s="211"/>
      <c r="G741" s="229"/>
      <c r="H741" s="230"/>
      <c r="I741" s="231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X741" s="182" t="s">
        <v>125</v>
      </c>
      <c r="Y741" s="184" t="s">
        <v>126</v>
      </c>
      <c r="Z741" s="185"/>
      <c r="AA741" s="186"/>
      <c r="AC741" s="52"/>
      <c r="AF741" s="11"/>
    </row>
    <row r="742" spans="1:32" ht="27" customHeight="1">
      <c r="A742" s="220"/>
      <c r="B742" s="221"/>
      <c r="C742" s="222"/>
      <c r="D742" s="210"/>
      <c r="E742" s="225"/>
      <c r="F742" s="212"/>
      <c r="G742" s="190" t="s">
        <v>127</v>
      </c>
      <c r="H742" s="191"/>
      <c r="I742" s="192"/>
      <c r="J742" s="28"/>
      <c r="K742" s="29"/>
      <c r="L742" s="29"/>
      <c r="M742" s="29"/>
      <c r="N742" s="29"/>
      <c r="O742" s="29"/>
      <c r="P742" s="22"/>
      <c r="Q742" s="22"/>
      <c r="R742" s="22" t="s">
        <v>128</v>
      </c>
      <c r="S742" s="193" t="str">
        <f t="shared" ref="S742" si="22">AC745</f>
        <v/>
      </c>
      <c r="T742" s="194"/>
      <c r="U742" s="194"/>
      <c r="V742" s="23" t="s">
        <v>129</v>
      </c>
      <c r="X742" s="183"/>
      <c r="Y742" s="187"/>
      <c r="Z742" s="188"/>
      <c r="AA742" s="189"/>
      <c r="AC742" s="52"/>
      <c r="AF742" s="11"/>
    </row>
    <row r="743" spans="1:32" ht="4.5" customHeight="1">
      <c r="AC743" s="52"/>
      <c r="AF743" s="11"/>
    </row>
    <row r="744" spans="1:32" ht="21.75" customHeight="1">
      <c r="A744" s="24" t="s">
        <v>130</v>
      </c>
      <c r="B744" s="174" t="s">
        <v>131</v>
      </c>
      <c r="C744" s="195"/>
      <c r="D744" s="195"/>
      <c r="E744" s="195"/>
      <c r="F744" s="176"/>
      <c r="G744" s="32" t="s">
        <v>102</v>
      </c>
      <c r="H744" s="196" t="str">
        <f ca="1">IFERROR(VLOOKUP(D737,基本登録!$B$8:$I$14,5,FALSE),"")</f>
        <v>予選</v>
      </c>
      <c r="I744" s="197"/>
      <c r="J744" s="197"/>
      <c r="K744" s="197"/>
      <c r="L744" s="198"/>
      <c r="M744" s="196" t="str">
        <f ca="1">IFERROR(VLOOKUP(D737,基本登録!$B$8:$I$14,6,FALSE),"")</f>
        <v>決勝</v>
      </c>
      <c r="N744" s="197"/>
      <c r="O744" s="197"/>
      <c r="P744" s="197"/>
      <c r="Q744" s="198"/>
      <c r="R744" s="196" t="str">
        <f ca="1">IFERROR(IF(VLOOKUP(D737,基本登録!$B$8:$I$14,7,FALSE)="","",VLOOKUP(D737,基本登録!$B$8:$I$14,7,FALSE)),"")</f>
        <v>競射</v>
      </c>
      <c r="S744" s="197"/>
      <c r="T744" s="197"/>
      <c r="U744" s="197"/>
      <c r="V744" s="198"/>
      <c r="W744" s="196" t="str">
        <f ca="1">IFERROR(IF(VLOOKUP(D737,基本登録!$B$8:$I$14,8,FALSE)="","",VLOOKUP(D737,基本登録!$B$8:$I$14,8,FALSE)),"")</f>
        <v/>
      </c>
      <c r="X744" s="197"/>
      <c r="Y744" s="197"/>
      <c r="Z744" s="197"/>
      <c r="AA744" s="198"/>
      <c r="AC744" s="52"/>
      <c r="AF744" s="11"/>
    </row>
    <row r="745" spans="1:32" ht="21.75" customHeight="1">
      <c r="A745" s="25" t="str">
        <f>基本登録!$A$17</f>
        <v>１</v>
      </c>
      <c r="B745" s="179" t="str">
        <f>IF(AC745="","",VLOOKUP(AC745,都個人!$B:$G,4,FALSE))</f>
        <v/>
      </c>
      <c r="C745" s="180"/>
      <c r="D745" s="180"/>
      <c r="E745" s="180"/>
      <c r="F745" s="181"/>
      <c r="G745" s="26" t="str">
        <f>IF(AC745="","",VLOOKUP(AC745,都個人!$B:$G,5,FALSE))</f>
        <v/>
      </c>
      <c r="H745" s="31"/>
      <c r="I745" s="31"/>
      <c r="J745" s="31"/>
      <c r="K745" s="21"/>
      <c r="L745" s="34"/>
      <c r="M745" s="31"/>
      <c r="N745" s="31"/>
      <c r="O745" s="31"/>
      <c r="P745" s="21"/>
      <c r="Q745" s="34"/>
      <c r="R745" s="31"/>
      <c r="S745" s="31"/>
      <c r="T745" s="31"/>
      <c r="U745" s="21"/>
      <c r="V745" s="34"/>
      <c r="W745" s="31"/>
      <c r="X745" s="31"/>
      <c r="Y745" s="31"/>
      <c r="Z745" s="21"/>
      <c r="AA745" s="34"/>
      <c r="AC745" s="52" t="str">
        <f>都個人!$B$38</f>
        <v/>
      </c>
      <c r="AF745" s="11"/>
    </row>
    <row r="746" spans="1:32" ht="21.75" customHeight="1">
      <c r="A746" s="24" t="str">
        <f>基本登録!$A$18</f>
        <v>２</v>
      </c>
      <c r="B746" s="179" t="str">
        <f>IF(AC746="","",VLOOKUP(AC746,都個人!$B:$G,4,FALSE))</f>
        <v/>
      </c>
      <c r="C746" s="180"/>
      <c r="D746" s="180"/>
      <c r="E746" s="180"/>
      <c r="F746" s="181"/>
      <c r="G746" s="26" t="str">
        <f>IF(AC746="","",VLOOKUP(AC746,都個人!$B:$G,5,FALSE))</f>
        <v/>
      </c>
      <c r="H746" s="31"/>
      <c r="I746" s="31"/>
      <c r="J746" s="31"/>
      <c r="K746" s="21"/>
      <c r="L746" s="34"/>
      <c r="M746" s="31"/>
      <c r="N746" s="31"/>
      <c r="O746" s="31"/>
      <c r="P746" s="21"/>
      <c r="Q746" s="34"/>
      <c r="R746" s="31"/>
      <c r="S746" s="31"/>
      <c r="T746" s="31"/>
      <c r="U746" s="21"/>
      <c r="V746" s="34"/>
      <c r="W746" s="31"/>
      <c r="X746" s="31"/>
      <c r="Y746" s="31"/>
      <c r="Z746" s="21"/>
      <c r="AA746" s="34"/>
      <c r="AC746" s="52"/>
      <c r="AF746" s="11"/>
    </row>
    <row r="747" spans="1:32" ht="21.75" customHeight="1">
      <c r="A747" s="24" t="str">
        <f>基本登録!$A$19</f>
        <v>３</v>
      </c>
      <c r="B747" s="179" t="str">
        <f>IF(AC747="","",VLOOKUP(AC747,都個人!$B:$G,4,FALSE))</f>
        <v/>
      </c>
      <c r="C747" s="180"/>
      <c r="D747" s="180"/>
      <c r="E747" s="180"/>
      <c r="F747" s="181"/>
      <c r="G747" s="26" t="str">
        <f>IF(AC747="","",VLOOKUP(AC747,都個人!$B:$G,5,FALSE))</f>
        <v/>
      </c>
      <c r="H747" s="31"/>
      <c r="I747" s="31"/>
      <c r="J747" s="31"/>
      <c r="K747" s="21"/>
      <c r="L747" s="34"/>
      <c r="M747" s="31"/>
      <c r="N747" s="31"/>
      <c r="O747" s="31"/>
      <c r="P747" s="21"/>
      <c r="Q747" s="34"/>
      <c r="R747" s="31"/>
      <c r="S747" s="31"/>
      <c r="T747" s="31"/>
      <c r="U747" s="21"/>
      <c r="V747" s="34"/>
      <c r="W747" s="31"/>
      <c r="X747" s="31"/>
      <c r="Y747" s="31"/>
      <c r="Z747" s="21"/>
      <c r="AA747" s="34"/>
      <c r="AC747" s="52"/>
      <c r="AF747" s="11"/>
    </row>
    <row r="748" spans="1:32" ht="21.75" customHeight="1">
      <c r="A748" s="24" t="str">
        <f>基本登録!$A$20</f>
        <v>４</v>
      </c>
      <c r="B748" s="179" t="str">
        <f>IF(AC748="","",VLOOKUP(AC748,都個人!$B:$G,4,FALSE))</f>
        <v/>
      </c>
      <c r="C748" s="180"/>
      <c r="D748" s="180"/>
      <c r="E748" s="180"/>
      <c r="F748" s="181"/>
      <c r="G748" s="26" t="str">
        <f>IF(AC748="","",VLOOKUP(AC748,都個人!$B:$G,5,FALSE))</f>
        <v/>
      </c>
      <c r="H748" s="31"/>
      <c r="I748" s="31"/>
      <c r="J748" s="31"/>
      <c r="K748" s="21"/>
      <c r="L748" s="34"/>
      <c r="M748" s="31"/>
      <c r="N748" s="31"/>
      <c r="O748" s="31"/>
      <c r="P748" s="21"/>
      <c r="Q748" s="34"/>
      <c r="R748" s="31"/>
      <c r="S748" s="31"/>
      <c r="T748" s="31"/>
      <c r="U748" s="21"/>
      <c r="V748" s="34"/>
      <c r="W748" s="31"/>
      <c r="X748" s="31"/>
      <c r="Y748" s="31"/>
      <c r="Z748" s="21"/>
      <c r="AA748" s="34"/>
      <c r="AC748" s="52"/>
      <c r="AF748" s="11"/>
    </row>
    <row r="749" spans="1:32" ht="21.75" customHeight="1">
      <c r="A749" s="24" t="str">
        <f>基本登録!$A$21</f>
        <v>５</v>
      </c>
      <c r="B749" s="179" t="str">
        <f>IF(AC749="","",VLOOKUP(AC749,都個人!$B:$G,4,FALSE))</f>
        <v/>
      </c>
      <c r="C749" s="180"/>
      <c r="D749" s="180"/>
      <c r="E749" s="180"/>
      <c r="F749" s="181"/>
      <c r="G749" s="26" t="str">
        <f>IF(AC749="","",VLOOKUP(AC749,都個人!$B:$G,5,FALSE))</f>
        <v/>
      </c>
      <c r="H749" s="31"/>
      <c r="I749" s="31"/>
      <c r="J749" s="31"/>
      <c r="K749" s="21"/>
      <c r="L749" s="34"/>
      <c r="M749" s="31"/>
      <c r="N749" s="31"/>
      <c r="O749" s="31"/>
      <c r="P749" s="21"/>
      <c r="Q749" s="34"/>
      <c r="R749" s="31"/>
      <c r="S749" s="31"/>
      <c r="T749" s="31"/>
      <c r="U749" s="21"/>
      <c r="V749" s="34"/>
      <c r="W749" s="31"/>
      <c r="X749" s="31"/>
      <c r="Y749" s="31"/>
      <c r="Z749" s="21"/>
      <c r="AA749" s="34"/>
      <c r="AC749" s="52"/>
      <c r="AF749" s="11"/>
    </row>
    <row r="750" spans="1:32" ht="21.75" customHeight="1">
      <c r="A750" s="24" t="str">
        <f>基本登録!$A$22</f>
        <v>補</v>
      </c>
      <c r="B750" s="179" t="str">
        <f>IF(AC750="","",VLOOKUP(AC750,都個人!$B:$G,4,FALSE))</f>
        <v/>
      </c>
      <c r="C750" s="180"/>
      <c r="D750" s="180"/>
      <c r="E750" s="180"/>
      <c r="F750" s="181"/>
      <c r="G750" s="26" t="str">
        <f>IF(AC750="","",VLOOKUP(AC750,都個人!$B:$G,5,FALSE))</f>
        <v/>
      </c>
      <c r="H750" s="24"/>
      <c r="I750" s="24"/>
      <c r="J750" s="24"/>
      <c r="K750" s="33"/>
      <c r="L750" s="34"/>
      <c r="M750" s="24"/>
      <c r="N750" s="24"/>
      <c r="O750" s="24"/>
      <c r="P750" s="33"/>
      <c r="Q750" s="34"/>
      <c r="R750" s="24"/>
      <c r="S750" s="24"/>
      <c r="T750" s="24"/>
      <c r="U750" s="33"/>
      <c r="V750" s="34"/>
      <c r="W750" s="24"/>
      <c r="X750" s="24"/>
      <c r="Y750" s="24"/>
      <c r="Z750" s="33"/>
      <c r="AA750" s="34"/>
      <c r="AC750" s="52"/>
      <c r="AF750" s="11"/>
    </row>
    <row r="751" spans="1:32" ht="19.5" customHeight="1">
      <c r="A751" s="169"/>
      <c r="B751" s="170"/>
      <c r="C751" s="170"/>
      <c r="D751" s="170"/>
      <c r="E751" s="170"/>
      <c r="F751" s="170"/>
      <c r="G751" s="171"/>
      <c r="H751" s="172" t="s">
        <v>132</v>
      </c>
      <c r="I751" s="173"/>
      <c r="J751" s="173"/>
      <c r="K751" s="173"/>
      <c r="L751" s="34"/>
      <c r="M751" s="172" t="s">
        <v>132</v>
      </c>
      <c r="N751" s="173"/>
      <c r="O751" s="173"/>
      <c r="P751" s="173"/>
      <c r="Q751" s="34"/>
      <c r="R751" s="172" t="s">
        <v>132</v>
      </c>
      <c r="S751" s="173"/>
      <c r="T751" s="173"/>
      <c r="U751" s="173"/>
      <c r="V751" s="34"/>
      <c r="W751" s="172" t="s">
        <v>132</v>
      </c>
      <c r="X751" s="173"/>
      <c r="Y751" s="173"/>
      <c r="Z751" s="173"/>
      <c r="AA751" s="34"/>
      <c r="AC751" s="52"/>
      <c r="AF751" s="11"/>
    </row>
    <row r="752" spans="1:32" ht="24.75" customHeight="1">
      <c r="A752" s="174"/>
      <c r="B752" s="175"/>
      <c r="C752" s="175"/>
      <c r="D752" s="175"/>
      <c r="E752" s="175"/>
      <c r="F752" s="175"/>
      <c r="G752" s="176"/>
      <c r="H752" s="169"/>
      <c r="I752" s="177"/>
      <c r="J752" s="177"/>
      <c r="K752" s="177"/>
      <c r="L752" s="178"/>
      <c r="M752" s="169"/>
      <c r="N752" s="177"/>
      <c r="O752" s="177"/>
      <c r="P752" s="177"/>
      <c r="Q752" s="178"/>
      <c r="R752" s="169"/>
      <c r="S752" s="177"/>
      <c r="T752" s="177"/>
      <c r="U752" s="177"/>
      <c r="V752" s="178"/>
      <c r="W752" s="169"/>
      <c r="X752" s="177"/>
      <c r="Y752" s="177"/>
      <c r="Z752" s="177"/>
      <c r="AA752" s="178"/>
      <c r="AC752" s="52"/>
      <c r="AF752" s="11"/>
    </row>
    <row r="753" spans="1:32" ht="4.5" customHeight="1">
      <c r="A753" s="165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AC753" s="52"/>
      <c r="AF753" s="11"/>
    </row>
    <row r="754" spans="1:32">
      <c r="A754" s="167" t="s">
        <v>136</v>
      </c>
      <c r="B754" s="167"/>
      <c r="C754" s="47" t="str">
        <f>基本登録!$A$23</f>
        <v>①（　）内の大会の個人の部は一人１枚使用すること（関東予選・総合体育大会・個人選手権大会）</v>
      </c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4"/>
      <c r="R754" s="45"/>
      <c r="S754" s="44"/>
      <c r="T754" s="44"/>
      <c r="U754" s="40"/>
      <c r="V754" s="40"/>
      <c r="W754" s="40"/>
      <c r="X754" s="40"/>
      <c r="Y754" s="40"/>
      <c r="Z754" s="40"/>
      <c r="AA754" s="40"/>
    </row>
    <row r="755" spans="1:32">
      <c r="A755" s="43"/>
      <c r="B755" s="43"/>
      <c r="C755" s="47" t="str">
        <f>基本登録!$A$24</f>
        <v>②顧問の捺印のないものは無効</v>
      </c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6"/>
      <c r="R755" s="44"/>
      <c r="S755" s="44"/>
      <c r="T755" s="44"/>
      <c r="U755" s="168" t="s">
        <v>139</v>
      </c>
      <c r="V755" s="168"/>
      <c r="W755" s="168"/>
      <c r="X755" s="168"/>
      <c r="Y755" s="168"/>
      <c r="Z755" s="168"/>
      <c r="AA755" s="168"/>
    </row>
    <row r="756" spans="1:32" s="37" customFormat="1">
      <c r="A756" s="41"/>
      <c r="B756" s="41"/>
      <c r="C756" s="42" t="str">
        <f>基本登録!$A$25</f>
        <v>③A4用紙に印刷すること（A4用紙1枚につき立順票は二部出力。切り取って使用すること）</v>
      </c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168"/>
      <c r="V756" s="168"/>
      <c r="W756" s="168"/>
      <c r="X756" s="168"/>
      <c r="Y756" s="168"/>
      <c r="Z756" s="168"/>
      <c r="AA756" s="168"/>
      <c r="AC756" s="53"/>
    </row>
    <row r="757" spans="1:32" ht="34.5" customHeight="1">
      <c r="AC757" s="52"/>
      <c r="AF757" s="11"/>
    </row>
    <row r="758" spans="1:32" ht="24.75" customHeight="1">
      <c r="A758" s="240" t="s">
        <v>119</v>
      </c>
      <c r="B758" s="240"/>
      <c r="C758" s="240"/>
      <c r="D758" s="201" t="str">
        <f ca="1">基本登録!$B$11</f>
        <v>令和8年度　東京都個人選手権大会　立順票</v>
      </c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190" t="s">
        <v>120</v>
      </c>
      <c r="Y758" s="191"/>
      <c r="Z758" s="191"/>
      <c r="AA758" s="192"/>
      <c r="AC758" s="52"/>
      <c r="AF758" s="11"/>
    </row>
    <row r="759" spans="1:32" ht="26.25" customHeight="1">
      <c r="A759" s="241"/>
      <c r="B759" s="241"/>
      <c r="C759" s="24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2" t="str">
        <f>IF(VLOOKUP(AC766,都個人!$B:$G,2,FALSE)="","",VLOOKUP(AC766,都個人!$B:$G,2,FALSE))</f>
        <v/>
      </c>
      <c r="Y759" s="203"/>
      <c r="Z759" s="203"/>
      <c r="AA759" s="204"/>
      <c r="AC759" s="52"/>
      <c r="AF759" s="11"/>
    </row>
    <row r="760" spans="1:32" ht="27" customHeight="1">
      <c r="A760" s="169" t="s">
        <v>121</v>
      </c>
      <c r="B760" s="177"/>
      <c r="C760" s="178"/>
      <c r="D760" s="208"/>
      <c r="E760" s="30" t="s">
        <v>122</v>
      </c>
      <c r="F760" s="208"/>
      <c r="G760" s="190" t="s">
        <v>123</v>
      </c>
      <c r="H760" s="191"/>
      <c r="I760" s="192"/>
      <c r="J760" s="213" t="str">
        <f>基本登録!$B$2</f>
        <v>基本登録シートの学校番号に入力して下さい</v>
      </c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X760" s="205"/>
      <c r="Y760" s="206"/>
      <c r="Z760" s="206"/>
      <c r="AA760" s="207"/>
      <c r="AC760" s="52"/>
      <c r="AF760" s="11"/>
    </row>
    <row r="761" spans="1:32" ht="9.75" customHeight="1">
      <c r="A761" s="214">
        <f>基本登録!$B$1</f>
        <v>0</v>
      </c>
      <c r="B761" s="215"/>
      <c r="C761" s="216"/>
      <c r="D761" s="209"/>
      <c r="E761" s="223" t="s">
        <v>108</v>
      </c>
      <c r="F761" s="211"/>
      <c r="G761" s="226" t="s">
        <v>124</v>
      </c>
      <c r="H761" s="227"/>
      <c r="I761" s="228"/>
      <c r="J761" s="213">
        <f>基本登録!$B$3</f>
        <v>0</v>
      </c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36"/>
      <c r="X761" s="36"/>
      <c r="AC761" s="52"/>
      <c r="AF761" s="11"/>
    </row>
    <row r="762" spans="1:32" ht="16.5" customHeight="1">
      <c r="A762" s="217"/>
      <c r="B762" s="218"/>
      <c r="C762" s="219"/>
      <c r="D762" s="209"/>
      <c r="E762" s="224"/>
      <c r="F762" s="211"/>
      <c r="G762" s="229"/>
      <c r="H762" s="230"/>
      <c r="I762" s="231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X762" s="182" t="s">
        <v>125</v>
      </c>
      <c r="Y762" s="184" t="s">
        <v>126</v>
      </c>
      <c r="Z762" s="185"/>
      <c r="AA762" s="186"/>
      <c r="AC762" s="52"/>
      <c r="AF762" s="11"/>
    </row>
    <row r="763" spans="1:32" ht="27" customHeight="1">
      <c r="A763" s="220"/>
      <c r="B763" s="221"/>
      <c r="C763" s="222"/>
      <c r="D763" s="210"/>
      <c r="E763" s="225"/>
      <c r="F763" s="212"/>
      <c r="G763" s="190" t="s">
        <v>127</v>
      </c>
      <c r="H763" s="191"/>
      <c r="I763" s="192"/>
      <c r="J763" s="28"/>
      <c r="K763" s="29"/>
      <c r="L763" s="29"/>
      <c r="M763" s="29"/>
      <c r="N763" s="29"/>
      <c r="O763" s="29"/>
      <c r="P763" s="22"/>
      <c r="Q763" s="22"/>
      <c r="R763" s="22" t="s">
        <v>128</v>
      </c>
      <c r="S763" s="193" t="str">
        <f t="shared" ref="S763" si="23">AC766</f>
        <v/>
      </c>
      <c r="T763" s="194"/>
      <c r="U763" s="194"/>
      <c r="V763" s="23" t="s">
        <v>129</v>
      </c>
      <c r="X763" s="183"/>
      <c r="Y763" s="187"/>
      <c r="Z763" s="188"/>
      <c r="AA763" s="189"/>
      <c r="AC763" s="52"/>
      <c r="AF763" s="11"/>
    </row>
    <row r="764" spans="1:32" ht="4.5" customHeight="1">
      <c r="AC764" s="52"/>
      <c r="AF764" s="11"/>
    </row>
    <row r="765" spans="1:32" ht="21.75" customHeight="1">
      <c r="A765" s="24" t="s">
        <v>130</v>
      </c>
      <c r="B765" s="174" t="s">
        <v>131</v>
      </c>
      <c r="C765" s="195"/>
      <c r="D765" s="195"/>
      <c r="E765" s="195"/>
      <c r="F765" s="176"/>
      <c r="G765" s="32" t="s">
        <v>102</v>
      </c>
      <c r="H765" s="196" t="str">
        <f ca="1">IFERROR(VLOOKUP(D758,基本登録!$B$8:$I$14,5,FALSE),"")</f>
        <v>予選</v>
      </c>
      <c r="I765" s="197"/>
      <c r="J765" s="197"/>
      <c r="K765" s="197"/>
      <c r="L765" s="198"/>
      <c r="M765" s="196" t="str">
        <f ca="1">IFERROR(VLOOKUP(D758,基本登録!$B$8:$I$14,6,FALSE),"")</f>
        <v>決勝</v>
      </c>
      <c r="N765" s="197"/>
      <c r="O765" s="197"/>
      <c r="P765" s="197"/>
      <c r="Q765" s="198"/>
      <c r="R765" s="196" t="str">
        <f ca="1">IFERROR(IF(VLOOKUP(D758,基本登録!$B$8:$I$14,7,FALSE)="","",VLOOKUP(D758,基本登録!$B$8:$I$14,7,FALSE)),"")</f>
        <v>競射</v>
      </c>
      <c r="S765" s="197"/>
      <c r="T765" s="197"/>
      <c r="U765" s="197"/>
      <c r="V765" s="198"/>
      <c r="W765" s="196" t="str">
        <f ca="1">IFERROR(IF(VLOOKUP(D758,基本登録!$B$8:$I$14,8,FALSE)="","",VLOOKUP(D758,基本登録!$B$8:$I$14,8,FALSE)),"")</f>
        <v/>
      </c>
      <c r="X765" s="197"/>
      <c r="Y765" s="197"/>
      <c r="Z765" s="197"/>
      <c r="AA765" s="198"/>
      <c r="AC765" s="52"/>
      <c r="AF765" s="11"/>
    </row>
    <row r="766" spans="1:32" ht="21.75" customHeight="1">
      <c r="A766" s="25" t="str">
        <f>基本登録!$A$17</f>
        <v>１</v>
      </c>
      <c r="B766" s="179" t="str">
        <f>IF(AC766="","",VLOOKUP(AC766,都個人!$B:$G,4,FALSE))</f>
        <v/>
      </c>
      <c r="C766" s="180"/>
      <c r="D766" s="180"/>
      <c r="E766" s="180"/>
      <c r="F766" s="181"/>
      <c r="G766" s="26" t="str">
        <f>IF(AC766="","",VLOOKUP(AC766,都個人!$B:$G,5,FALSE))</f>
        <v/>
      </c>
      <c r="H766" s="31"/>
      <c r="I766" s="31"/>
      <c r="J766" s="31"/>
      <c r="K766" s="21"/>
      <c r="L766" s="34"/>
      <c r="M766" s="31"/>
      <c r="N766" s="31"/>
      <c r="O766" s="31"/>
      <c r="P766" s="21"/>
      <c r="Q766" s="34"/>
      <c r="R766" s="31"/>
      <c r="S766" s="31"/>
      <c r="T766" s="31"/>
      <c r="U766" s="21"/>
      <c r="V766" s="34"/>
      <c r="W766" s="31"/>
      <c r="X766" s="31"/>
      <c r="Y766" s="31"/>
      <c r="Z766" s="21"/>
      <c r="AA766" s="34"/>
      <c r="AC766" s="52" t="str">
        <f>都個人!$B$39</f>
        <v/>
      </c>
      <c r="AF766" s="11"/>
    </row>
    <row r="767" spans="1:32" ht="21.75" customHeight="1">
      <c r="A767" s="24" t="str">
        <f>基本登録!$A$18</f>
        <v>２</v>
      </c>
      <c r="B767" s="179" t="str">
        <f>IF(AC767="","",VLOOKUP(AC767,都個人!$B:$G,4,FALSE))</f>
        <v/>
      </c>
      <c r="C767" s="180"/>
      <c r="D767" s="180"/>
      <c r="E767" s="180"/>
      <c r="F767" s="181"/>
      <c r="G767" s="26" t="str">
        <f>IF(AC767="","",VLOOKUP(AC767,都個人!$B:$G,5,FALSE))</f>
        <v/>
      </c>
      <c r="H767" s="31"/>
      <c r="I767" s="31"/>
      <c r="J767" s="31"/>
      <c r="K767" s="21"/>
      <c r="L767" s="34"/>
      <c r="M767" s="31"/>
      <c r="N767" s="31"/>
      <c r="O767" s="31"/>
      <c r="P767" s="21"/>
      <c r="Q767" s="34"/>
      <c r="R767" s="31"/>
      <c r="S767" s="31"/>
      <c r="T767" s="31"/>
      <c r="U767" s="21"/>
      <c r="V767" s="34"/>
      <c r="W767" s="31"/>
      <c r="X767" s="31"/>
      <c r="Y767" s="31"/>
      <c r="Z767" s="21"/>
      <c r="AA767" s="34"/>
      <c r="AC767" s="52"/>
      <c r="AF767" s="11"/>
    </row>
    <row r="768" spans="1:32" ht="21.75" customHeight="1">
      <c r="A768" s="24" t="str">
        <f>基本登録!$A$19</f>
        <v>３</v>
      </c>
      <c r="B768" s="179" t="str">
        <f>IF(AC768="","",VLOOKUP(AC768,都個人!$B:$G,4,FALSE))</f>
        <v/>
      </c>
      <c r="C768" s="180"/>
      <c r="D768" s="180"/>
      <c r="E768" s="180"/>
      <c r="F768" s="181"/>
      <c r="G768" s="26" t="str">
        <f>IF(AC768="","",VLOOKUP(AC768,都個人!$B:$G,5,FALSE))</f>
        <v/>
      </c>
      <c r="H768" s="31"/>
      <c r="I768" s="31"/>
      <c r="J768" s="31"/>
      <c r="K768" s="21"/>
      <c r="L768" s="34"/>
      <c r="M768" s="31"/>
      <c r="N768" s="31"/>
      <c r="O768" s="31"/>
      <c r="P768" s="21"/>
      <c r="Q768" s="34"/>
      <c r="R768" s="31"/>
      <c r="S768" s="31"/>
      <c r="T768" s="31"/>
      <c r="U768" s="21"/>
      <c r="V768" s="34"/>
      <c r="W768" s="31"/>
      <c r="X768" s="31"/>
      <c r="Y768" s="31"/>
      <c r="Z768" s="21"/>
      <c r="AA768" s="34"/>
      <c r="AC768" s="52"/>
      <c r="AF768" s="11"/>
    </row>
    <row r="769" spans="1:32" ht="21.75" customHeight="1">
      <c r="A769" s="24" t="str">
        <f>基本登録!$A$20</f>
        <v>４</v>
      </c>
      <c r="B769" s="179" t="str">
        <f>IF(AC769="","",VLOOKUP(AC769,都個人!$B:$G,4,FALSE))</f>
        <v/>
      </c>
      <c r="C769" s="180"/>
      <c r="D769" s="180"/>
      <c r="E769" s="180"/>
      <c r="F769" s="181"/>
      <c r="G769" s="26" t="str">
        <f>IF(AC769="","",VLOOKUP(AC769,都個人!$B:$G,5,FALSE))</f>
        <v/>
      </c>
      <c r="H769" s="31"/>
      <c r="I769" s="31"/>
      <c r="J769" s="31"/>
      <c r="K769" s="21"/>
      <c r="L769" s="34"/>
      <c r="M769" s="31"/>
      <c r="N769" s="31"/>
      <c r="O769" s="31"/>
      <c r="P769" s="21"/>
      <c r="Q769" s="34"/>
      <c r="R769" s="31"/>
      <c r="S769" s="31"/>
      <c r="T769" s="31"/>
      <c r="U769" s="21"/>
      <c r="V769" s="34"/>
      <c r="W769" s="31"/>
      <c r="X769" s="31"/>
      <c r="Y769" s="31"/>
      <c r="Z769" s="21"/>
      <c r="AA769" s="34"/>
      <c r="AC769" s="52"/>
      <c r="AF769" s="11"/>
    </row>
    <row r="770" spans="1:32" ht="21.75" customHeight="1">
      <c r="A770" s="24" t="str">
        <f>基本登録!$A$21</f>
        <v>５</v>
      </c>
      <c r="B770" s="179" t="str">
        <f>IF(AC770="","",VLOOKUP(AC770,都個人!$B:$G,4,FALSE))</f>
        <v/>
      </c>
      <c r="C770" s="180"/>
      <c r="D770" s="180"/>
      <c r="E770" s="180"/>
      <c r="F770" s="181"/>
      <c r="G770" s="26" t="str">
        <f>IF(AC770="","",VLOOKUP(AC770,都個人!$B:$G,5,FALSE))</f>
        <v/>
      </c>
      <c r="H770" s="31"/>
      <c r="I770" s="31"/>
      <c r="J770" s="31"/>
      <c r="K770" s="21"/>
      <c r="L770" s="34"/>
      <c r="M770" s="31"/>
      <c r="N770" s="31"/>
      <c r="O770" s="31"/>
      <c r="P770" s="21"/>
      <c r="Q770" s="34"/>
      <c r="R770" s="31"/>
      <c r="S770" s="31"/>
      <c r="T770" s="31"/>
      <c r="U770" s="21"/>
      <c r="V770" s="34"/>
      <c r="W770" s="31"/>
      <c r="X770" s="31"/>
      <c r="Y770" s="31"/>
      <c r="Z770" s="21"/>
      <c r="AA770" s="34"/>
      <c r="AC770" s="52"/>
      <c r="AF770" s="11"/>
    </row>
    <row r="771" spans="1:32" ht="21.75" customHeight="1">
      <c r="A771" s="24" t="str">
        <f>基本登録!$A$22</f>
        <v>補</v>
      </c>
      <c r="B771" s="179" t="str">
        <f>IF(AC771="","",VLOOKUP(AC771,都個人!$B:$G,4,FALSE))</f>
        <v/>
      </c>
      <c r="C771" s="180"/>
      <c r="D771" s="180"/>
      <c r="E771" s="180"/>
      <c r="F771" s="181"/>
      <c r="G771" s="26" t="str">
        <f>IF(AC771="","",VLOOKUP(AC771,都個人!$B:$G,5,FALSE))</f>
        <v/>
      </c>
      <c r="H771" s="24"/>
      <c r="I771" s="24"/>
      <c r="J771" s="24"/>
      <c r="K771" s="33"/>
      <c r="L771" s="34"/>
      <c r="M771" s="24"/>
      <c r="N771" s="24"/>
      <c r="O771" s="24"/>
      <c r="P771" s="33"/>
      <c r="Q771" s="34"/>
      <c r="R771" s="24"/>
      <c r="S771" s="24"/>
      <c r="T771" s="24"/>
      <c r="U771" s="33"/>
      <c r="V771" s="34"/>
      <c r="W771" s="24"/>
      <c r="X771" s="24"/>
      <c r="Y771" s="24"/>
      <c r="Z771" s="33"/>
      <c r="AA771" s="34"/>
      <c r="AC771" s="52"/>
      <c r="AF771" s="11"/>
    </row>
    <row r="772" spans="1:32" ht="19.5" customHeight="1">
      <c r="A772" s="169"/>
      <c r="B772" s="170"/>
      <c r="C772" s="170"/>
      <c r="D772" s="170"/>
      <c r="E772" s="170"/>
      <c r="F772" s="170"/>
      <c r="G772" s="171"/>
      <c r="H772" s="172" t="s">
        <v>132</v>
      </c>
      <c r="I772" s="173"/>
      <c r="J772" s="173"/>
      <c r="K772" s="173"/>
      <c r="L772" s="34"/>
      <c r="M772" s="172" t="s">
        <v>132</v>
      </c>
      <c r="N772" s="173"/>
      <c r="O772" s="173"/>
      <c r="P772" s="173"/>
      <c r="Q772" s="34"/>
      <c r="R772" s="172" t="s">
        <v>132</v>
      </c>
      <c r="S772" s="173"/>
      <c r="T772" s="173"/>
      <c r="U772" s="173"/>
      <c r="V772" s="34"/>
      <c r="W772" s="172" t="s">
        <v>132</v>
      </c>
      <c r="X772" s="173"/>
      <c r="Y772" s="173"/>
      <c r="Z772" s="173"/>
      <c r="AA772" s="34"/>
      <c r="AC772" s="52"/>
      <c r="AF772" s="11"/>
    </row>
    <row r="773" spans="1:32" ht="24.75" customHeight="1">
      <c r="A773" s="174"/>
      <c r="B773" s="175"/>
      <c r="C773" s="175"/>
      <c r="D773" s="175"/>
      <c r="E773" s="175"/>
      <c r="F773" s="175"/>
      <c r="G773" s="176"/>
      <c r="H773" s="169"/>
      <c r="I773" s="177"/>
      <c r="J773" s="177"/>
      <c r="K773" s="177"/>
      <c r="L773" s="178"/>
      <c r="M773" s="169"/>
      <c r="N773" s="177"/>
      <c r="O773" s="177"/>
      <c r="P773" s="177"/>
      <c r="Q773" s="178"/>
      <c r="R773" s="169"/>
      <c r="S773" s="177"/>
      <c r="T773" s="177"/>
      <c r="U773" s="177"/>
      <c r="V773" s="178"/>
      <c r="W773" s="169"/>
      <c r="X773" s="177"/>
      <c r="Y773" s="177"/>
      <c r="Z773" s="177"/>
      <c r="AA773" s="178"/>
      <c r="AC773" s="52"/>
      <c r="AF773" s="11"/>
    </row>
    <row r="774" spans="1:32" ht="4.5" customHeight="1">
      <c r="A774" s="165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AC774" s="52"/>
      <c r="AF774" s="11"/>
    </row>
    <row r="775" spans="1:32">
      <c r="A775" s="167" t="s">
        <v>136</v>
      </c>
      <c r="B775" s="167"/>
      <c r="C775" s="47" t="str">
        <f>基本登録!$A$23</f>
        <v>①（　）内の大会の個人の部は一人１枚使用すること（関東予選・総合体育大会・個人選手権大会）</v>
      </c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4"/>
      <c r="R775" s="45"/>
      <c r="S775" s="44"/>
      <c r="T775" s="44"/>
      <c r="U775" s="40"/>
      <c r="V775" s="40"/>
      <c r="W775" s="40"/>
      <c r="X775" s="40"/>
      <c r="Y775" s="40"/>
      <c r="Z775" s="40"/>
      <c r="AA775" s="40"/>
    </row>
    <row r="776" spans="1:32">
      <c r="A776" s="43"/>
      <c r="B776" s="43"/>
      <c r="C776" s="47" t="str">
        <f>基本登録!$A$24</f>
        <v>②顧問の捺印のないものは無効</v>
      </c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6"/>
      <c r="R776" s="44"/>
      <c r="S776" s="44"/>
      <c r="T776" s="44"/>
      <c r="U776" s="168" t="s">
        <v>139</v>
      </c>
      <c r="V776" s="168"/>
      <c r="W776" s="168"/>
      <c r="X776" s="168"/>
      <c r="Y776" s="168"/>
      <c r="Z776" s="168"/>
      <c r="AA776" s="168"/>
    </row>
    <row r="777" spans="1:32" s="37" customFormat="1">
      <c r="A777" s="41"/>
      <c r="B777" s="41"/>
      <c r="C777" s="42" t="str">
        <f>基本登録!$A$25</f>
        <v>③A4用紙に印刷すること（A4用紙1枚につき立順票は二部出力。切り取って使用すること）</v>
      </c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168"/>
      <c r="V777" s="168"/>
      <c r="W777" s="168"/>
      <c r="X777" s="168"/>
      <c r="Y777" s="168"/>
      <c r="Z777" s="168"/>
      <c r="AA777" s="168"/>
      <c r="AC777" s="53"/>
    </row>
    <row r="778" spans="1:32" ht="34.5" customHeight="1">
      <c r="AC778" s="52"/>
      <c r="AF778" s="11"/>
    </row>
    <row r="779" spans="1:32" ht="24.75" customHeight="1">
      <c r="A779" s="240" t="s">
        <v>119</v>
      </c>
      <c r="B779" s="240"/>
      <c r="C779" s="240"/>
      <c r="D779" s="201" t="str">
        <f ca="1">基本登録!$B$11</f>
        <v>令和8年度　東京都個人選手権大会　立順票</v>
      </c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190" t="s">
        <v>120</v>
      </c>
      <c r="Y779" s="191"/>
      <c r="Z779" s="191"/>
      <c r="AA779" s="192"/>
      <c r="AC779" s="52"/>
      <c r="AF779" s="11"/>
    </row>
    <row r="780" spans="1:32" ht="26.25" customHeight="1">
      <c r="A780" s="241"/>
      <c r="B780" s="241"/>
      <c r="C780" s="24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2" t="str">
        <f>IF(VLOOKUP(AC787,都個人!$B:$G,2,FALSE)="","",VLOOKUP(AC787,都個人!$B:$G,2,FALSE))</f>
        <v/>
      </c>
      <c r="Y780" s="203"/>
      <c r="Z780" s="203"/>
      <c r="AA780" s="204"/>
      <c r="AC780" s="52"/>
      <c r="AF780" s="11"/>
    </row>
    <row r="781" spans="1:32" ht="27" customHeight="1">
      <c r="A781" s="169" t="s">
        <v>121</v>
      </c>
      <c r="B781" s="177"/>
      <c r="C781" s="178"/>
      <c r="D781" s="208"/>
      <c r="E781" s="30" t="s">
        <v>122</v>
      </c>
      <c r="F781" s="208"/>
      <c r="G781" s="190" t="s">
        <v>123</v>
      </c>
      <c r="H781" s="191"/>
      <c r="I781" s="192"/>
      <c r="J781" s="213" t="str">
        <f>基本登録!$B$2</f>
        <v>基本登録シートの学校番号に入力して下さい</v>
      </c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X781" s="205"/>
      <c r="Y781" s="206"/>
      <c r="Z781" s="206"/>
      <c r="AA781" s="207"/>
      <c r="AC781" s="52"/>
      <c r="AF781" s="11"/>
    </row>
    <row r="782" spans="1:32" ht="9.75" customHeight="1">
      <c r="A782" s="214">
        <f>基本登録!$B$1</f>
        <v>0</v>
      </c>
      <c r="B782" s="215"/>
      <c r="C782" s="216"/>
      <c r="D782" s="209"/>
      <c r="E782" s="223" t="s">
        <v>108</v>
      </c>
      <c r="F782" s="211"/>
      <c r="G782" s="226" t="s">
        <v>124</v>
      </c>
      <c r="H782" s="227"/>
      <c r="I782" s="228"/>
      <c r="J782" s="213">
        <f>基本登録!$B$3</f>
        <v>0</v>
      </c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36"/>
      <c r="X782" s="36"/>
      <c r="AC782" s="52"/>
      <c r="AF782" s="11"/>
    </row>
    <row r="783" spans="1:32" ht="16.5" customHeight="1">
      <c r="A783" s="217"/>
      <c r="B783" s="218"/>
      <c r="C783" s="219"/>
      <c r="D783" s="209"/>
      <c r="E783" s="224"/>
      <c r="F783" s="211"/>
      <c r="G783" s="229"/>
      <c r="H783" s="230"/>
      <c r="I783" s="231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X783" s="182" t="s">
        <v>125</v>
      </c>
      <c r="Y783" s="184" t="s">
        <v>126</v>
      </c>
      <c r="Z783" s="185"/>
      <c r="AA783" s="186"/>
      <c r="AC783" s="52"/>
      <c r="AF783" s="11"/>
    </row>
    <row r="784" spans="1:32" ht="27" customHeight="1">
      <c r="A784" s="220"/>
      <c r="B784" s="221"/>
      <c r="C784" s="222"/>
      <c r="D784" s="210"/>
      <c r="E784" s="225"/>
      <c r="F784" s="212"/>
      <c r="G784" s="190" t="s">
        <v>127</v>
      </c>
      <c r="H784" s="191"/>
      <c r="I784" s="192"/>
      <c r="J784" s="28"/>
      <c r="K784" s="29"/>
      <c r="L784" s="29"/>
      <c r="M784" s="29"/>
      <c r="N784" s="29"/>
      <c r="O784" s="29"/>
      <c r="P784" s="22"/>
      <c r="Q784" s="22"/>
      <c r="R784" s="22" t="s">
        <v>128</v>
      </c>
      <c r="S784" s="193" t="str">
        <f t="shared" ref="S784" si="24">AC787</f>
        <v/>
      </c>
      <c r="T784" s="194"/>
      <c r="U784" s="194"/>
      <c r="V784" s="23" t="s">
        <v>129</v>
      </c>
      <c r="X784" s="183"/>
      <c r="Y784" s="187"/>
      <c r="Z784" s="188"/>
      <c r="AA784" s="189"/>
      <c r="AC784" s="52"/>
      <c r="AF784" s="11"/>
    </row>
    <row r="785" spans="1:32" ht="4.5" customHeight="1">
      <c r="AC785" s="52"/>
      <c r="AF785" s="11"/>
    </row>
    <row r="786" spans="1:32" ht="21.75" customHeight="1">
      <c r="A786" s="24" t="s">
        <v>130</v>
      </c>
      <c r="B786" s="174" t="s">
        <v>131</v>
      </c>
      <c r="C786" s="195"/>
      <c r="D786" s="195"/>
      <c r="E786" s="195"/>
      <c r="F786" s="176"/>
      <c r="G786" s="32" t="s">
        <v>102</v>
      </c>
      <c r="H786" s="196" t="str">
        <f ca="1">IFERROR(VLOOKUP(D779,基本登録!$B$8:$I$14,5,FALSE),"")</f>
        <v>予選</v>
      </c>
      <c r="I786" s="197"/>
      <c r="J786" s="197"/>
      <c r="K786" s="197"/>
      <c r="L786" s="198"/>
      <c r="M786" s="196" t="str">
        <f ca="1">IFERROR(VLOOKUP(D779,基本登録!$B$8:$I$14,6,FALSE),"")</f>
        <v>決勝</v>
      </c>
      <c r="N786" s="197"/>
      <c r="O786" s="197"/>
      <c r="P786" s="197"/>
      <c r="Q786" s="198"/>
      <c r="R786" s="196" t="str">
        <f ca="1">IFERROR(IF(VLOOKUP(D779,基本登録!$B$8:$I$14,7,FALSE)="","",VLOOKUP(D779,基本登録!$B$8:$I$14,7,FALSE)),"")</f>
        <v>競射</v>
      </c>
      <c r="S786" s="197"/>
      <c r="T786" s="197"/>
      <c r="U786" s="197"/>
      <c r="V786" s="198"/>
      <c r="W786" s="196" t="str">
        <f ca="1">IFERROR(IF(VLOOKUP(D779,基本登録!$B$8:$I$14,8,FALSE)="","",VLOOKUP(D779,基本登録!$B$8:$I$14,8,FALSE)),"")</f>
        <v/>
      </c>
      <c r="X786" s="197"/>
      <c r="Y786" s="197"/>
      <c r="Z786" s="197"/>
      <c r="AA786" s="198"/>
      <c r="AC786" s="52"/>
      <c r="AF786" s="11"/>
    </row>
    <row r="787" spans="1:32" ht="21.75" customHeight="1">
      <c r="A787" s="25" t="str">
        <f>基本登録!$A$17</f>
        <v>１</v>
      </c>
      <c r="B787" s="179" t="str">
        <f>IF(AC787="","",VLOOKUP(AC787,都個人!$B:$G,4,FALSE))</f>
        <v/>
      </c>
      <c r="C787" s="180"/>
      <c r="D787" s="180"/>
      <c r="E787" s="180"/>
      <c r="F787" s="181"/>
      <c r="G787" s="26" t="str">
        <f>IF(AC787="","",VLOOKUP(AC787,都個人!$B:$G,5,FALSE))</f>
        <v/>
      </c>
      <c r="H787" s="31"/>
      <c r="I787" s="31"/>
      <c r="J787" s="31"/>
      <c r="K787" s="21"/>
      <c r="L787" s="34"/>
      <c r="M787" s="31"/>
      <c r="N787" s="31"/>
      <c r="O787" s="31"/>
      <c r="P787" s="21"/>
      <c r="Q787" s="34"/>
      <c r="R787" s="31"/>
      <c r="S787" s="31"/>
      <c r="T787" s="31"/>
      <c r="U787" s="21"/>
      <c r="V787" s="34"/>
      <c r="W787" s="31"/>
      <c r="X787" s="31"/>
      <c r="Y787" s="31"/>
      <c r="Z787" s="21"/>
      <c r="AA787" s="34"/>
      <c r="AC787" s="52" t="str">
        <f>都個人!$B$40</f>
        <v/>
      </c>
      <c r="AF787" s="11"/>
    </row>
    <row r="788" spans="1:32" ht="21.75" customHeight="1">
      <c r="A788" s="24" t="str">
        <f>基本登録!$A$18</f>
        <v>２</v>
      </c>
      <c r="B788" s="179" t="str">
        <f>IF(AC788="","",VLOOKUP(AC788,都個人!$B:$G,4,FALSE))</f>
        <v/>
      </c>
      <c r="C788" s="180"/>
      <c r="D788" s="180"/>
      <c r="E788" s="180"/>
      <c r="F788" s="181"/>
      <c r="G788" s="26" t="str">
        <f>IF(AC788="","",VLOOKUP(AC788,都個人!$B:$G,5,FALSE))</f>
        <v/>
      </c>
      <c r="H788" s="31"/>
      <c r="I788" s="31"/>
      <c r="J788" s="31"/>
      <c r="K788" s="21"/>
      <c r="L788" s="34"/>
      <c r="M788" s="31"/>
      <c r="N788" s="31"/>
      <c r="O788" s="31"/>
      <c r="P788" s="21"/>
      <c r="Q788" s="34"/>
      <c r="R788" s="31"/>
      <c r="S788" s="31"/>
      <c r="T788" s="31"/>
      <c r="U788" s="21"/>
      <c r="V788" s="34"/>
      <c r="W788" s="31"/>
      <c r="X788" s="31"/>
      <c r="Y788" s="31"/>
      <c r="Z788" s="21"/>
      <c r="AA788" s="34"/>
      <c r="AC788" s="52"/>
      <c r="AF788" s="11"/>
    </row>
    <row r="789" spans="1:32" ht="21.75" customHeight="1">
      <c r="A789" s="24" t="str">
        <f>基本登録!$A$19</f>
        <v>３</v>
      </c>
      <c r="B789" s="179" t="str">
        <f>IF(AC789="","",VLOOKUP(AC789,都個人!$B:$G,4,FALSE))</f>
        <v/>
      </c>
      <c r="C789" s="180"/>
      <c r="D789" s="180"/>
      <c r="E789" s="180"/>
      <c r="F789" s="181"/>
      <c r="G789" s="26" t="str">
        <f>IF(AC789="","",VLOOKUP(AC789,都個人!$B:$G,5,FALSE))</f>
        <v/>
      </c>
      <c r="H789" s="31"/>
      <c r="I789" s="31"/>
      <c r="J789" s="31"/>
      <c r="K789" s="21"/>
      <c r="L789" s="34"/>
      <c r="M789" s="31"/>
      <c r="N789" s="31"/>
      <c r="O789" s="31"/>
      <c r="P789" s="21"/>
      <c r="Q789" s="34"/>
      <c r="R789" s="31"/>
      <c r="S789" s="31"/>
      <c r="T789" s="31"/>
      <c r="U789" s="21"/>
      <c r="V789" s="34"/>
      <c r="W789" s="31"/>
      <c r="X789" s="31"/>
      <c r="Y789" s="31"/>
      <c r="Z789" s="21"/>
      <c r="AA789" s="34"/>
      <c r="AC789" s="52"/>
      <c r="AF789" s="11"/>
    </row>
    <row r="790" spans="1:32" ht="21.75" customHeight="1">
      <c r="A790" s="24" t="str">
        <f>基本登録!$A$20</f>
        <v>４</v>
      </c>
      <c r="B790" s="179" t="str">
        <f>IF(AC790="","",VLOOKUP(AC790,都個人!$B:$G,4,FALSE))</f>
        <v/>
      </c>
      <c r="C790" s="180"/>
      <c r="D790" s="180"/>
      <c r="E790" s="180"/>
      <c r="F790" s="181"/>
      <c r="G790" s="26" t="str">
        <f>IF(AC790="","",VLOOKUP(AC790,都個人!$B:$G,5,FALSE))</f>
        <v/>
      </c>
      <c r="H790" s="31"/>
      <c r="I790" s="31"/>
      <c r="J790" s="31"/>
      <c r="K790" s="21"/>
      <c r="L790" s="34"/>
      <c r="M790" s="31"/>
      <c r="N790" s="31"/>
      <c r="O790" s="31"/>
      <c r="P790" s="21"/>
      <c r="Q790" s="34"/>
      <c r="R790" s="31"/>
      <c r="S790" s="31"/>
      <c r="T790" s="31"/>
      <c r="U790" s="21"/>
      <c r="V790" s="34"/>
      <c r="W790" s="31"/>
      <c r="X790" s="31"/>
      <c r="Y790" s="31"/>
      <c r="Z790" s="21"/>
      <c r="AA790" s="34"/>
      <c r="AC790" s="52"/>
      <c r="AF790" s="11"/>
    </row>
    <row r="791" spans="1:32" ht="21.75" customHeight="1">
      <c r="A791" s="24" t="str">
        <f>基本登録!$A$21</f>
        <v>５</v>
      </c>
      <c r="B791" s="179" t="str">
        <f>IF(AC791="","",VLOOKUP(AC791,都個人!$B:$G,4,FALSE))</f>
        <v/>
      </c>
      <c r="C791" s="180"/>
      <c r="D791" s="180"/>
      <c r="E791" s="180"/>
      <c r="F791" s="181"/>
      <c r="G791" s="26" t="str">
        <f>IF(AC791="","",VLOOKUP(AC791,都個人!$B:$G,5,FALSE))</f>
        <v/>
      </c>
      <c r="H791" s="31"/>
      <c r="I791" s="31"/>
      <c r="J791" s="31"/>
      <c r="K791" s="21"/>
      <c r="L791" s="34"/>
      <c r="M791" s="31"/>
      <c r="N791" s="31"/>
      <c r="O791" s="31"/>
      <c r="P791" s="21"/>
      <c r="Q791" s="34"/>
      <c r="R791" s="31"/>
      <c r="S791" s="31"/>
      <c r="T791" s="31"/>
      <c r="U791" s="21"/>
      <c r="V791" s="34"/>
      <c r="W791" s="31"/>
      <c r="X791" s="31"/>
      <c r="Y791" s="31"/>
      <c r="Z791" s="21"/>
      <c r="AA791" s="34"/>
      <c r="AC791" s="52"/>
      <c r="AF791" s="11"/>
    </row>
    <row r="792" spans="1:32" ht="21.75" customHeight="1">
      <c r="A792" s="24" t="str">
        <f>基本登録!$A$22</f>
        <v>補</v>
      </c>
      <c r="B792" s="179" t="str">
        <f>IF(AC792="","",VLOOKUP(AC792,都個人!$B:$G,4,FALSE))</f>
        <v/>
      </c>
      <c r="C792" s="180"/>
      <c r="D792" s="180"/>
      <c r="E792" s="180"/>
      <c r="F792" s="181"/>
      <c r="G792" s="26" t="str">
        <f>IF(AC792="","",VLOOKUP(AC792,都個人!$B:$G,5,FALSE))</f>
        <v/>
      </c>
      <c r="H792" s="24"/>
      <c r="I792" s="24"/>
      <c r="J792" s="24"/>
      <c r="K792" s="33"/>
      <c r="L792" s="34"/>
      <c r="M792" s="24"/>
      <c r="N792" s="24"/>
      <c r="O792" s="24"/>
      <c r="P792" s="33"/>
      <c r="Q792" s="34"/>
      <c r="R792" s="24"/>
      <c r="S792" s="24"/>
      <c r="T792" s="24"/>
      <c r="U792" s="33"/>
      <c r="V792" s="34"/>
      <c r="W792" s="24"/>
      <c r="X792" s="24"/>
      <c r="Y792" s="24"/>
      <c r="Z792" s="33"/>
      <c r="AA792" s="34"/>
      <c r="AC792" s="52"/>
      <c r="AF792" s="11"/>
    </row>
    <row r="793" spans="1:32" ht="19.5" customHeight="1">
      <c r="A793" s="169"/>
      <c r="B793" s="170"/>
      <c r="C793" s="170"/>
      <c r="D793" s="170"/>
      <c r="E793" s="170"/>
      <c r="F793" s="170"/>
      <c r="G793" s="171"/>
      <c r="H793" s="172" t="s">
        <v>132</v>
      </c>
      <c r="I793" s="173"/>
      <c r="J793" s="173"/>
      <c r="K793" s="173"/>
      <c r="L793" s="34"/>
      <c r="M793" s="172" t="s">
        <v>132</v>
      </c>
      <c r="N793" s="173"/>
      <c r="O793" s="173"/>
      <c r="P793" s="173"/>
      <c r="Q793" s="34"/>
      <c r="R793" s="172" t="s">
        <v>132</v>
      </c>
      <c r="S793" s="173"/>
      <c r="T793" s="173"/>
      <c r="U793" s="173"/>
      <c r="V793" s="34"/>
      <c r="W793" s="172" t="s">
        <v>132</v>
      </c>
      <c r="X793" s="173"/>
      <c r="Y793" s="173"/>
      <c r="Z793" s="173"/>
      <c r="AA793" s="34"/>
      <c r="AC793" s="52"/>
      <c r="AF793" s="11"/>
    </row>
    <row r="794" spans="1:32" ht="24.75" customHeight="1">
      <c r="A794" s="174"/>
      <c r="B794" s="175"/>
      <c r="C794" s="175"/>
      <c r="D794" s="175"/>
      <c r="E794" s="175"/>
      <c r="F794" s="175"/>
      <c r="G794" s="176"/>
      <c r="H794" s="169"/>
      <c r="I794" s="177"/>
      <c r="J794" s="177"/>
      <c r="K794" s="177"/>
      <c r="L794" s="178"/>
      <c r="M794" s="169"/>
      <c r="N794" s="177"/>
      <c r="O794" s="177"/>
      <c r="P794" s="177"/>
      <c r="Q794" s="178"/>
      <c r="R794" s="169"/>
      <c r="S794" s="177"/>
      <c r="T794" s="177"/>
      <c r="U794" s="177"/>
      <c r="V794" s="178"/>
      <c r="W794" s="169"/>
      <c r="X794" s="177"/>
      <c r="Y794" s="177"/>
      <c r="Z794" s="177"/>
      <c r="AA794" s="178"/>
      <c r="AC794" s="52"/>
      <c r="AF794" s="11"/>
    </row>
    <row r="795" spans="1:32" ht="4.5" customHeight="1">
      <c r="A795" s="165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AC795" s="52"/>
      <c r="AF795" s="11"/>
    </row>
    <row r="796" spans="1:32">
      <c r="A796" s="167" t="s">
        <v>136</v>
      </c>
      <c r="B796" s="167"/>
      <c r="C796" s="47" t="str">
        <f>基本登録!$A$23</f>
        <v>①（　）内の大会の個人の部は一人１枚使用すること（関東予選・総合体育大会・個人選手権大会）</v>
      </c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4"/>
      <c r="R796" s="45"/>
      <c r="S796" s="44"/>
      <c r="T796" s="44"/>
      <c r="U796" s="40"/>
      <c r="V796" s="40"/>
      <c r="W796" s="40"/>
      <c r="X796" s="40"/>
      <c r="Y796" s="40"/>
      <c r="Z796" s="40"/>
      <c r="AA796" s="40"/>
    </row>
    <row r="797" spans="1:32">
      <c r="A797" s="43"/>
      <c r="B797" s="43"/>
      <c r="C797" s="47" t="str">
        <f>基本登録!$A$24</f>
        <v>②顧問の捺印のないものは無効</v>
      </c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6"/>
      <c r="R797" s="44"/>
      <c r="S797" s="44"/>
      <c r="T797" s="44"/>
      <c r="U797" s="168" t="s">
        <v>139</v>
      </c>
      <c r="V797" s="168"/>
      <c r="W797" s="168"/>
      <c r="X797" s="168"/>
      <c r="Y797" s="168"/>
      <c r="Z797" s="168"/>
      <c r="AA797" s="168"/>
    </row>
    <row r="798" spans="1:32" s="37" customFormat="1">
      <c r="A798" s="41"/>
      <c r="B798" s="41"/>
      <c r="C798" s="42" t="str">
        <f>基本登録!$A$25</f>
        <v>③A4用紙に印刷すること（A4用紙1枚につき立順票は二部出力。切り取って使用すること）</v>
      </c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168"/>
      <c r="V798" s="168"/>
      <c r="W798" s="168"/>
      <c r="X798" s="168"/>
      <c r="Y798" s="168"/>
      <c r="Z798" s="168"/>
      <c r="AA798" s="168"/>
      <c r="AC798" s="53"/>
    </row>
    <row r="799" spans="1:32" ht="34.5" customHeight="1">
      <c r="AC799" s="52"/>
      <c r="AF799" s="11"/>
    </row>
    <row r="800" spans="1:32" ht="24.75" customHeight="1">
      <c r="A800" s="240" t="s">
        <v>119</v>
      </c>
      <c r="B800" s="240"/>
      <c r="C800" s="240"/>
      <c r="D800" s="201" t="str">
        <f ca="1">基本登録!$B$11</f>
        <v>令和8年度　東京都個人選手権大会　立順票</v>
      </c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190" t="s">
        <v>120</v>
      </c>
      <c r="Y800" s="191"/>
      <c r="Z800" s="191"/>
      <c r="AA800" s="192"/>
      <c r="AC800" s="52"/>
      <c r="AF800" s="11"/>
    </row>
    <row r="801" spans="1:32" ht="26.25" customHeight="1">
      <c r="A801" s="241"/>
      <c r="B801" s="241"/>
      <c r="C801" s="24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2" t="str">
        <f>IF(VLOOKUP(AC808,都個人!$B:$G,2,FALSE)="","",VLOOKUP(AC808,都個人!$B:$G,2,FALSE))</f>
        <v/>
      </c>
      <c r="Y801" s="203"/>
      <c r="Z801" s="203"/>
      <c r="AA801" s="204"/>
      <c r="AC801" s="52"/>
      <c r="AF801" s="11"/>
    </row>
    <row r="802" spans="1:32" ht="27" customHeight="1">
      <c r="A802" s="169" t="s">
        <v>121</v>
      </c>
      <c r="B802" s="177"/>
      <c r="C802" s="178"/>
      <c r="D802" s="208"/>
      <c r="E802" s="30" t="s">
        <v>122</v>
      </c>
      <c r="F802" s="208"/>
      <c r="G802" s="190" t="s">
        <v>123</v>
      </c>
      <c r="H802" s="191"/>
      <c r="I802" s="192"/>
      <c r="J802" s="213" t="str">
        <f>基本登録!$B$2</f>
        <v>基本登録シートの学校番号に入力して下さい</v>
      </c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X802" s="205"/>
      <c r="Y802" s="206"/>
      <c r="Z802" s="206"/>
      <c r="AA802" s="207"/>
      <c r="AC802" s="52"/>
      <c r="AF802" s="11"/>
    </row>
    <row r="803" spans="1:32" ht="9.75" customHeight="1">
      <c r="A803" s="214">
        <f>基本登録!$B$1</f>
        <v>0</v>
      </c>
      <c r="B803" s="215"/>
      <c r="C803" s="216"/>
      <c r="D803" s="209"/>
      <c r="E803" s="223" t="s">
        <v>108</v>
      </c>
      <c r="F803" s="211"/>
      <c r="G803" s="226" t="s">
        <v>124</v>
      </c>
      <c r="H803" s="227"/>
      <c r="I803" s="228"/>
      <c r="J803" s="213">
        <f>基本登録!$B$3</f>
        <v>0</v>
      </c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36"/>
      <c r="X803" s="36"/>
      <c r="AC803" s="52"/>
      <c r="AF803" s="11"/>
    </row>
    <row r="804" spans="1:32" ht="16.5" customHeight="1">
      <c r="A804" s="217"/>
      <c r="B804" s="218"/>
      <c r="C804" s="219"/>
      <c r="D804" s="209"/>
      <c r="E804" s="224"/>
      <c r="F804" s="211"/>
      <c r="G804" s="229"/>
      <c r="H804" s="230"/>
      <c r="I804" s="231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X804" s="182" t="s">
        <v>125</v>
      </c>
      <c r="Y804" s="184" t="s">
        <v>126</v>
      </c>
      <c r="Z804" s="185"/>
      <c r="AA804" s="186"/>
      <c r="AC804" s="52"/>
      <c r="AF804" s="11"/>
    </row>
    <row r="805" spans="1:32" ht="27" customHeight="1">
      <c r="A805" s="220"/>
      <c r="B805" s="221"/>
      <c r="C805" s="222"/>
      <c r="D805" s="210"/>
      <c r="E805" s="225"/>
      <c r="F805" s="212"/>
      <c r="G805" s="190" t="s">
        <v>127</v>
      </c>
      <c r="H805" s="191"/>
      <c r="I805" s="192"/>
      <c r="J805" s="28"/>
      <c r="K805" s="29"/>
      <c r="L805" s="29"/>
      <c r="M805" s="29"/>
      <c r="N805" s="29"/>
      <c r="O805" s="29"/>
      <c r="P805" s="22"/>
      <c r="Q805" s="22"/>
      <c r="R805" s="22" t="s">
        <v>128</v>
      </c>
      <c r="S805" s="193" t="str">
        <f t="shared" ref="S805" si="25">AC808</f>
        <v/>
      </c>
      <c r="T805" s="194"/>
      <c r="U805" s="194"/>
      <c r="V805" s="23" t="s">
        <v>129</v>
      </c>
      <c r="X805" s="183"/>
      <c r="Y805" s="187"/>
      <c r="Z805" s="188"/>
      <c r="AA805" s="189"/>
      <c r="AC805" s="52"/>
      <c r="AF805" s="11"/>
    </row>
    <row r="806" spans="1:32" ht="4.5" customHeight="1">
      <c r="AC806" s="52"/>
      <c r="AF806" s="11"/>
    </row>
    <row r="807" spans="1:32" ht="21.75" customHeight="1">
      <c r="A807" s="24" t="s">
        <v>130</v>
      </c>
      <c r="B807" s="174" t="s">
        <v>131</v>
      </c>
      <c r="C807" s="195"/>
      <c r="D807" s="195"/>
      <c r="E807" s="195"/>
      <c r="F807" s="176"/>
      <c r="G807" s="32" t="s">
        <v>102</v>
      </c>
      <c r="H807" s="196" t="str">
        <f ca="1">IFERROR(VLOOKUP(D800,基本登録!$B$8:$I$14,5,FALSE),"")</f>
        <v>予選</v>
      </c>
      <c r="I807" s="197"/>
      <c r="J807" s="197"/>
      <c r="K807" s="197"/>
      <c r="L807" s="198"/>
      <c r="M807" s="196" t="str">
        <f ca="1">IFERROR(VLOOKUP(D800,基本登録!$B$8:$I$14,6,FALSE),"")</f>
        <v>決勝</v>
      </c>
      <c r="N807" s="197"/>
      <c r="O807" s="197"/>
      <c r="P807" s="197"/>
      <c r="Q807" s="198"/>
      <c r="R807" s="196" t="str">
        <f ca="1">IFERROR(IF(VLOOKUP(D800,基本登録!$B$8:$I$14,7,FALSE)="","",VLOOKUP(D800,基本登録!$B$8:$I$14,7,FALSE)),"")</f>
        <v>競射</v>
      </c>
      <c r="S807" s="197"/>
      <c r="T807" s="197"/>
      <c r="U807" s="197"/>
      <c r="V807" s="198"/>
      <c r="W807" s="196" t="str">
        <f ca="1">IFERROR(IF(VLOOKUP(D800,基本登録!$B$8:$I$14,8,FALSE)="","",VLOOKUP(D800,基本登録!$B$8:$I$14,8,FALSE)),"")</f>
        <v/>
      </c>
      <c r="X807" s="197"/>
      <c r="Y807" s="197"/>
      <c r="Z807" s="197"/>
      <c r="AA807" s="198"/>
      <c r="AC807" s="52"/>
      <c r="AF807" s="11"/>
    </row>
    <row r="808" spans="1:32" ht="21.75" customHeight="1">
      <c r="A808" s="25" t="str">
        <f>基本登録!$A$17</f>
        <v>１</v>
      </c>
      <c r="B808" s="179" t="str">
        <f>IF(AC808="","",VLOOKUP(AC808,都個人!$B:$G,4,FALSE))</f>
        <v/>
      </c>
      <c r="C808" s="180"/>
      <c r="D808" s="180"/>
      <c r="E808" s="180"/>
      <c r="F808" s="181"/>
      <c r="G808" s="26" t="str">
        <f>IF(AC808="","",VLOOKUP(AC808,都個人!$B:$G,5,FALSE))</f>
        <v/>
      </c>
      <c r="H808" s="31"/>
      <c r="I808" s="31"/>
      <c r="J808" s="31"/>
      <c r="K808" s="21"/>
      <c r="L808" s="34"/>
      <c r="M808" s="31"/>
      <c r="N808" s="31"/>
      <c r="O808" s="31"/>
      <c r="P808" s="21"/>
      <c r="Q808" s="34"/>
      <c r="R808" s="31"/>
      <c r="S808" s="31"/>
      <c r="T808" s="31"/>
      <c r="U808" s="21"/>
      <c r="V808" s="34"/>
      <c r="W808" s="31"/>
      <c r="X808" s="31"/>
      <c r="Y808" s="31"/>
      <c r="Z808" s="21"/>
      <c r="AA808" s="34"/>
      <c r="AC808" s="52" t="str">
        <f>都個人!$B$41</f>
        <v/>
      </c>
      <c r="AF808" s="11"/>
    </row>
    <row r="809" spans="1:32" ht="21.75" customHeight="1">
      <c r="A809" s="24" t="str">
        <f>基本登録!$A$18</f>
        <v>２</v>
      </c>
      <c r="B809" s="179" t="str">
        <f>IF(AC809="","",VLOOKUP(AC809,都個人!$B:$G,4,FALSE))</f>
        <v/>
      </c>
      <c r="C809" s="180"/>
      <c r="D809" s="180"/>
      <c r="E809" s="180"/>
      <c r="F809" s="181"/>
      <c r="G809" s="26" t="str">
        <f>IF(AC809="","",VLOOKUP(AC809,都個人!$B:$G,5,FALSE))</f>
        <v/>
      </c>
      <c r="H809" s="31"/>
      <c r="I809" s="31"/>
      <c r="J809" s="31"/>
      <c r="K809" s="21"/>
      <c r="L809" s="34"/>
      <c r="M809" s="31"/>
      <c r="N809" s="31"/>
      <c r="O809" s="31"/>
      <c r="P809" s="21"/>
      <c r="Q809" s="34"/>
      <c r="R809" s="31"/>
      <c r="S809" s="31"/>
      <c r="T809" s="31"/>
      <c r="U809" s="21"/>
      <c r="V809" s="34"/>
      <c r="W809" s="31"/>
      <c r="X809" s="31"/>
      <c r="Y809" s="31"/>
      <c r="Z809" s="21"/>
      <c r="AA809" s="34"/>
      <c r="AC809" s="52"/>
      <c r="AF809" s="11"/>
    </row>
    <row r="810" spans="1:32" ht="21.75" customHeight="1">
      <c r="A810" s="24" t="str">
        <f>基本登録!$A$19</f>
        <v>３</v>
      </c>
      <c r="B810" s="179" t="str">
        <f>IF(AC810="","",VLOOKUP(AC810,都個人!$B:$G,4,FALSE))</f>
        <v/>
      </c>
      <c r="C810" s="180"/>
      <c r="D810" s="180"/>
      <c r="E810" s="180"/>
      <c r="F810" s="181"/>
      <c r="G810" s="26" t="str">
        <f>IF(AC810="","",VLOOKUP(AC810,都個人!$B:$G,5,FALSE))</f>
        <v/>
      </c>
      <c r="H810" s="31"/>
      <c r="I810" s="31"/>
      <c r="J810" s="31"/>
      <c r="K810" s="21"/>
      <c r="L810" s="34"/>
      <c r="M810" s="31"/>
      <c r="N810" s="31"/>
      <c r="O810" s="31"/>
      <c r="P810" s="21"/>
      <c r="Q810" s="34"/>
      <c r="R810" s="31"/>
      <c r="S810" s="31"/>
      <c r="T810" s="31"/>
      <c r="U810" s="21"/>
      <c r="V810" s="34"/>
      <c r="W810" s="31"/>
      <c r="X810" s="31"/>
      <c r="Y810" s="31"/>
      <c r="Z810" s="21"/>
      <c r="AA810" s="34"/>
      <c r="AC810" s="52"/>
      <c r="AF810" s="11"/>
    </row>
    <row r="811" spans="1:32" ht="21.75" customHeight="1">
      <c r="A811" s="24" t="str">
        <f>基本登録!$A$20</f>
        <v>４</v>
      </c>
      <c r="B811" s="179" t="str">
        <f>IF(AC811="","",VLOOKUP(AC811,都個人!$B:$G,4,FALSE))</f>
        <v/>
      </c>
      <c r="C811" s="180"/>
      <c r="D811" s="180"/>
      <c r="E811" s="180"/>
      <c r="F811" s="181"/>
      <c r="G811" s="26" t="str">
        <f>IF(AC811="","",VLOOKUP(AC811,都個人!$B:$G,5,FALSE))</f>
        <v/>
      </c>
      <c r="H811" s="31"/>
      <c r="I811" s="31"/>
      <c r="J811" s="31"/>
      <c r="K811" s="21"/>
      <c r="L811" s="34"/>
      <c r="M811" s="31"/>
      <c r="N811" s="31"/>
      <c r="O811" s="31"/>
      <c r="P811" s="21"/>
      <c r="Q811" s="34"/>
      <c r="R811" s="31"/>
      <c r="S811" s="31"/>
      <c r="T811" s="31"/>
      <c r="U811" s="21"/>
      <c r="V811" s="34"/>
      <c r="W811" s="31"/>
      <c r="X811" s="31"/>
      <c r="Y811" s="31"/>
      <c r="Z811" s="21"/>
      <c r="AA811" s="34"/>
      <c r="AC811" s="52"/>
      <c r="AF811" s="11"/>
    </row>
    <row r="812" spans="1:32" ht="21.75" customHeight="1">
      <c r="A812" s="24" t="str">
        <f>基本登録!$A$21</f>
        <v>５</v>
      </c>
      <c r="B812" s="179" t="str">
        <f>IF(AC812="","",VLOOKUP(AC812,都個人!$B:$G,4,FALSE))</f>
        <v/>
      </c>
      <c r="C812" s="180"/>
      <c r="D812" s="180"/>
      <c r="E812" s="180"/>
      <c r="F812" s="181"/>
      <c r="G812" s="26" t="str">
        <f>IF(AC812="","",VLOOKUP(AC812,都個人!$B:$G,5,FALSE))</f>
        <v/>
      </c>
      <c r="H812" s="31"/>
      <c r="I812" s="31"/>
      <c r="J812" s="31"/>
      <c r="K812" s="21"/>
      <c r="L812" s="34"/>
      <c r="M812" s="31"/>
      <c r="N812" s="31"/>
      <c r="O812" s="31"/>
      <c r="P812" s="21"/>
      <c r="Q812" s="34"/>
      <c r="R812" s="31"/>
      <c r="S812" s="31"/>
      <c r="T812" s="31"/>
      <c r="U812" s="21"/>
      <c r="V812" s="34"/>
      <c r="W812" s="31"/>
      <c r="X812" s="31"/>
      <c r="Y812" s="31"/>
      <c r="Z812" s="21"/>
      <c r="AA812" s="34"/>
      <c r="AC812" s="52"/>
      <c r="AF812" s="11"/>
    </row>
    <row r="813" spans="1:32" ht="21.75" customHeight="1">
      <c r="A813" s="24" t="str">
        <f>基本登録!$A$22</f>
        <v>補</v>
      </c>
      <c r="B813" s="179" t="str">
        <f>IF(AC813="","",VLOOKUP(AC813,都個人!$B:$G,4,FALSE))</f>
        <v/>
      </c>
      <c r="C813" s="180"/>
      <c r="D813" s="180"/>
      <c r="E813" s="180"/>
      <c r="F813" s="181"/>
      <c r="G813" s="26" t="str">
        <f>IF(AC813="","",VLOOKUP(AC813,都個人!$B:$G,5,FALSE))</f>
        <v/>
      </c>
      <c r="H813" s="24"/>
      <c r="I813" s="24"/>
      <c r="J813" s="24"/>
      <c r="K813" s="33"/>
      <c r="L813" s="34"/>
      <c r="M813" s="24"/>
      <c r="N813" s="24"/>
      <c r="O813" s="24"/>
      <c r="P813" s="33"/>
      <c r="Q813" s="34"/>
      <c r="R813" s="24"/>
      <c r="S813" s="24"/>
      <c r="T813" s="24"/>
      <c r="U813" s="33"/>
      <c r="V813" s="34"/>
      <c r="W813" s="24"/>
      <c r="X813" s="24"/>
      <c r="Y813" s="24"/>
      <c r="Z813" s="33"/>
      <c r="AA813" s="34"/>
      <c r="AC813" s="52"/>
      <c r="AF813" s="11"/>
    </row>
    <row r="814" spans="1:32" ht="19.5" customHeight="1">
      <c r="A814" s="169"/>
      <c r="B814" s="170"/>
      <c r="C814" s="170"/>
      <c r="D814" s="170"/>
      <c r="E814" s="170"/>
      <c r="F814" s="170"/>
      <c r="G814" s="171"/>
      <c r="H814" s="172" t="s">
        <v>132</v>
      </c>
      <c r="I814" s="173"/>
      <c r="J814" s="173"/>
      <c r="K814" s="173"/>
      <c r="L814" s="34"/>
      <c r="M814" s="172" t="s">
        <v>132</v>
      </c>
      <c r="N814" s="173"/>
      <c r="O814" s="173"/>
      <c r="P814" s="173"/>
      <c r="Q814" s="34"/>
      <c r="R814" s="172" t="s">
        <v>132</v>
      </c>
      <c r="S814" s="173"/>
      <c r="T814" s="173"/>
      <c r="U814" s="173"/>
      <c r="V814" s="34"/>
      <c r="W814" s="172" t="s">
        <v>132</v>
      </c>
      <c r="X814" s="173"/>
      <c r="Y814" s="173"/>
      <c r="Z814" s="173"/>
      <c r="AA814" s="34"/>
      <c r="AC814" s="52"/>
      <c r="AF814" s="11"/>
    </row>
    <row r="815" spans="1:32" ht="24.75" customHeight="1">
      <c r="A815" s="174"/>
      <c r="B815" s="175"/>
      <c r="C815" s="175"/>
      <c r="D815" s="175"/>
      <c r="E815" s="175"/>
      <c r="F815" s="175"/>
      <c r="G815" s="176"/>
      <c r="H815" s="169"/>
      <c r="I815" s="177"/>
      <c r="J815" s="177"/>
      <c r="K815" s="177"/>
      <c r="L815" s="178"/>
      <c r="M815" s="169"/>
      <c r="N815" s="177"/>
      <c r="O815" s="177"/>
      <c r="P815" s="177"/>
      <c r="Q815" s="178"/>
      <c r="R815" s="169"/>
      <c r="S815" s="177"/>
      <c r="T815" s="177"/>
      <c r="U815" s="177"/>
      <c r="V815" s="178"/>
      <c r="W815" s="169"/>
      <c r="X815" s="177"/>
      <c r="Y815" s="177"/>
      <c r="Z815" s="177"/>
      <c r="AA815" s="178"/>
      <c r="AC815" s="52"/>
      <c r="AF815" s="11"/>
    </row>
    <row r="816" spans="1:32" ht="4.5" customHeight="1">
      <c r="A816" s="165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AC816" s="52"/>
      <c r="AF816" s="11"/>
    </row>
    <row r="817" spans="1:32">
      <c r="A817" s="167" t="s">
        <v>136</v>
      </c>
      <c r="B817" s="167"/>
      <c r="C817" s="47" t="str">
        <f>基本登録!$A$23</f>
        <v>①（　）内の大会の個人の部は一人１枚使用すること（関東予選・総合体育大会・個人選手権大会）</v>
      </c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4"/>
      <c r="R817" s="45"/>
      <c r="S817" s="44"/>
      <c r="T817" s="44"/>
      <c r="U817" s="40"/>
      <c r="V817" s="40"/>
      <c r="W817" s="40"/>
      <c r="X817" s="40"/>
      <c r="Y817" s="40"/>
      <c r="Z817" s="40"/>
      <c r="AA817" s="40"/>
    </row>
    <row r="818" spans="1:32">
      <c r="A818" s="43"/>
      <c r="B818" s="43"/>
      <c r="C818" s="47" t="str">
        <f>基本登録!$A$24</f>
        <v>②顧問の捺印のないものは無効</v>
      </c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6"/>
      <c r="R818" s="44"/>
      <c r="S818" s="44"/>
      <c r="T818" s="44"/>
      <c r="U818" s="168" t="s">
        <v>139</v>
      </c>
      <c r="V818" s="168"/>
      <c r="W818" s="168"/>
      <c r="X818" s="168"/>
      <c r="Y818" s="168"/>
      <c r="Z818" s="168"/>
      <c r="AA818" s="168"/>
    </row>
    <row r="819" spans="1:32" s="37" customFormat="1">
      <c r="A819" s="41"/>
      <c r="B819" s="41"/>
      <c r="C819" s="42" t="str">
        <f>基本登録!$A$25</f>
        <v>③A4用紙に印刷すること（A4用紙1枚につき立順票は二部出力。切り取って使用すること）</v>
      </c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168"/>
      <c r="V819" s="168"/>
      <c r="W819" s="168"/>
      <c r="X819" s="168"/>
      <c r="Y819" s="168"/>
      <c r="Z819" s="168"/>
      <c r="AA819" s="168"/>
      <c r="AC819" s="53"/>
    </row>
    <row r="820" spans="1:32" ht="34.5" customHeight="1">
      <c r="AC820" s="52"/>
      <c r="AF820" s="11"/>
    </row>
    <row r="821" spans="1:32" ht="24.75" customHeight="1">
      <c r="A821" s="240" t="s">
        <v>119</v>
      </c>
      <c r="B821" s="240"/>
      <c r="C821" s="240"/>
      <c r="D821" s="201" t="str">
        <f ca="1">基本登録!$B$11</f>
        <v>令和8年度　東京都個人選手権大会　立順票</v>
      </c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190" t="s">
        <v>120</v>
      </c>
      <c r="Y821" s="191"/>
      <c r="Z821" s="191"/>
      <c r="AA821" s="192"/>
      <c r="AC821" s="52"/>
      <c r="AF821" s="11"/>
    </row>
    <row r="822" spans="1:32" ht="26.25" customHeight="1">
      <c r="A822" s="241"/>
      <c r="B822" s="241"/>
      <c r="C822" s="24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2" t="str">
        <f>IF(VLOOKUP(AC829,都個人!$B:$G,2,FALSE)="","",VLOOKUP(AC829,都個人!$B:$G,2,FALSE))</f>
        <v/>
      </c>
      <c r="Y822" s="203"/>
      <c r="Z822" s="203"/>
      <c r="AA822" s="204"/>
      <c r="AC822" s="52"/>
      <c r="AF822" s="11"/>
    </row>
    <row r="823" spans="1:32" ht="27" customHeight="1">
      <c r="A823" s="169" t="s">
        <v>121</v>
      </c>
      <c r="B823" s="177"/>
      <c r="C823" s="178"/>
      <c r="D823" s="208"/>
      <c r="E823" s="30" t="s">
        <v>122</v>
      </c>
      <c r="F823" s="208"/>
      <c r="G823" s="190" t="s">
        <v>123</v>
      </c>
      <c r="H823" s="191"/>
      <c r="I823" s="192"/>
      <c r="J823" s="213" t="str">
        <f>基本登録!$B$2</f>
        <v>基本登録シートの学校番号に入力して下さい</v>
      </c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X823" s="205"/>
      <c r="Y823" s="206"/>
      <c r="Z823" s="206"/>
      <c r="AA823" s="207"/>
      <c r="AC823" s="52"/>
      <c r="AF823" s="11"/>
    </row>
    <row r="824" spans="1:32" ht="9.75" customHeight="1">
      <c r="A824" s="214">
        <f>基本登録!$B$1</f>
        <v>0</v>
      </c>
      <c r="B824" s="215"/>
      <c r="C824" s="216"/>
      <c r="D824" s="209"/>
      <c r="E824" s="223" t="s">
        <v>108</v>
      </c>
      <c r="F824" s="211"/>
      <c r="G824" s="226" t="s">
        <v>124</v>
      </c>
      <c r="H824" s="227"/>
      <c r="I824" s="228"/>
      <c r="J824" s="213">
        <f>基本登録!$B$3</f>
        <v>0</v>
      </c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36"/>
      <c r="X824" s="36"/>
      <c r="AC824" s="52"/>
      <c r="AF824" s="11"/>
    </row>
    <row r="825" spans="1:32" ht="16.5" customHeight="1">
      <c r="A825" s="217"/>
      <c r="B825" s="218"/>
      <c r="C825" s="219"/>
      <c r="D825" s="209"/>
      <c r="E825" s="224"/>
      <c r="F825" s="211"/>
      <c r="G825" s="229"/>
      <c r="H825" s="230"/>
      <c r="I825" s="231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X825" s="182" t="s">
        <v>125</v>
      </c>
      <c r="Y825" s="184" t="s">
        <v>126</v>
      </c>
      <c r="Z825" s="185"/>
      <c r="AA825" s="186"/>
      <c r="AC825" s="52"/>
      <c r="AF825" s="11"/>
    </row>
    <row r="826" spans="1:32" ht="27" customHeight="1">
      <c r="A826" s="220"/>
      <c r="B826" s="221"/>
      <c r="C826" s="222"/>
      <c r="D826" s="210"/>
      <c r="E826" s="225"/>
      <c r="F826" s="212"/>
      <c r="G826" s="190" t="s">
        <v>127</v>
      </c>
      <c r="H826" s="191"/>
      <c r="I826" s="192"/>
      <c r="J826" s="28"/>
      <c r="K826" s="29"/>
      <c r="L826" s="29"/>
      <c r="M826" s="29"/>
      <c r="N826" s="29"/>
      <c r="O826" s="29"/>
      <c r="P826" s="22"/>
      <c r="Q826" s="22"/>
      <c r="R826" s="22" t="s">
        <v>128</v>
      </c>
      <c r="S826" s="193" t="str">
        <f t="shared" ref="S826" si="26">AC829</f>
        <v/>
      </c>
      <c r="T826" s="194"/>
      <c r="U826" s="194"/>
      <c r="V826" s="23" t="s">
        <v>129</v>
      </c>
      <c r="X826" s="183"/>
      <c r="Y826" s="187"/>
      <c r="Z826" s="188"/>
      <c r="AA826" s="189"/>
      <c r="AC826" s="52"/>
      <c r="AF826" s="11"/>
    </row>
    <row r="827" spans="1:32" ht="4.5" customHeight="1">
      <c r="AC827" s="52"/>
      <c r="AF827" s="11"/>
    </row>
    <row r="828" spans="1:32" ht="21.75" customHeight="1">
      <c r="A828" s="24" t="s">
        <v>130</v>
      </c>
      <c r="B828" s="174" t="s">
        <v>131</v>
      </c>
      <c r="C828" s="195"/>
      <c r="D828" s="195"/>
      <c r="E828" s="195"/>
      <c r="F828" s="176"/>
      <c r="G828" s="32" t="s">
        <v>102</v>
      </c>
      <c r="H828" s="196" t="str">
        <f ca="1">IFERROR(VLOOKUP(D821,基本登録!$B$8:$I$14,5,FALSE),"")</f>
        <v>予選</v>
      </c>
      <c r="I828" s="197"/>
      <c r="J828" s="197"/>
      <c r="K828" s="197"/>
      <c r="L828" s="198"/>
      <c r="M828" s="196" t="str">
        <f ca="1">IFERROR(VLOOKUP(D821,基本登録!$B$8:$I$14,6,FALSE),"")</f>
        <v>決勝</v>
      </c>
      <c r="N828" s="197"/>
      <c r="O828" s="197"/>
      <c r="P828" s="197"/>
      <c r="Q828" s="198"/>
      <c r="R828" s="196" t="str">
        <f ca="1">IFERROR(IF(VLOOKUP(D821,基本登録!$B$8:$I$14,7,FALSE)="","",VLOOKUP(D821,基本登録!$B$8:$I$14,7,FALSE)),"")</f>
        <v>競射</v>
      </c>
      <c r="S828" s="197"/>
      <c r="T828" s="197"/>
      <c r="U828" s="197"/>
      <c r="V828" s="198"/>
      <c r="W828" s="196" t="str">
        <f ca="1">IFERROR(IF(VLOOKUP(D821,基本登録!$B$8:$I$14,8,FALSE)="","",VLOOKUP(D821,基本登録!$B$8:$I$14,8,FALSE)),"")</f>
        <v/>
      </c>
      <c r="X828" s="197"/>
      <c r="Y828" s="197"/>
      <c r="Z828" s="197"/>
      <c r="AA828" s="198"/>
      <c r="AC828" s="52"/>
      <c r="AF828" s="11"/>
    </row>
    <row r="829" spans="1:32" ht="21.75" customHeight="1">
      <c r="A829" s="25" t="str">
        <f>基本登録!$A$17</f>
        <v>１</v>
      </c>
      <c r="B829" s="179" t="str">
        <f>IF(AC829="","",VLOOKUP(AC829,都個人!$B:$G,4,FALSE))</f>
        <v/>
      </c>
      <c r="C829" s="180"/>
      <c r="D829" s="180"/>
      <c r="E829" s="180"/>
      <c r="F829" s="181"/>
      <c r="G829" s="26" t="str">
        <f>IF(AC829="","",VLOOKUP(AC829,都個人!$B:$G,5,FALSE))</f>
        <v/>
      </c>
      <c r="H829" s="31"/>
      <c r="I829" s="31"/>
      <c r="J829" s="31"/>
      <c r="K829" s="21"/>
      <c r="L829" s="34"/>
      <c r="M829" s="31"/>
      <c r="N829" s="31"/>
      <c r="O829" s="31"/>
      <c r="P829" s="21"/>
      <c r="Q829" s="34"/>
      <c r="R829" s="31"/>
      <c r="S829" s="31"/>
      <c r="T829" s="31"/>
      <c r="U829" s="21"/>
      <c r="V829" s="34"/>
      <c r="W829" s="31"/>
      <c r="X829" s="31"/>
      <c r="Y829" s="31"/>
      <c r="Z829" s="21"/>
      <c r="AA829" s="34"/>
      <c r="AC829" s="52" t="str">
        <f>都個人!$B$42</f>
        <v/>
      </c>
      <c r="AF829" s="11"/>
    </row>
    <row r="830" spans="1:32" ht="21.75" customHeight="1">
      <c r="A830" s="24" t="str">
        <f>基本登録!$A$18</f>
        <v>２</v>
      </c>
      <c r="B830" s="179" t="str">
        <f>IF(AC830="","",VLOOKUP(AC830,都個人!$B:$G,4,FALSE))</f>
        <v/>
      </c>
      <c r="C830" s="180"/>
      <c r="D830" s="180"/>
      <c r="E830" s="180"/>
      <c r="F830" s="181"/>
      <c r="G830" s="26" t="str">
        <f>IF(AC830="","",VLOOKUP(AC830,都個人!$B:$G,5,FALSE))</f>
        <v/>
      </c>
      <c r="H830" s="31"/>
      <c r="I830" s="31"/>
      <c r="J830" s="31"/>
      <c r="K830" s="21"/>
      <c r="L830" s="34"/>
      <c r="M830" s="31"/>
      <c r="N830" s="31"/>
      <c r="O830" s="31"/>
      <c r="P830" s="21"/>
      <c r="Q830" s="34"/>
      <c r="R830" s="31"/>
      <c r="S830" s="31"/>
      <c r="T830" s="31"/>
      <c r="U830" s="21"/>
      <c r="V830" s="34"/>
      <c r="W830" s="31"/>
      <c r="X830" s="31"/>
      <c r="Y830" s="31"/>
      <c r="Z830" s="21"/>
      <c r="AA830" s="34"/>
      <c r="AC830" s="52"/>
      <c r="AF830" s="11"/>
    </row>
    <row r="831" spans="1:32" ht="21.75" customHeight="1">
      <c r="A831" s="24" t="str">
        <f>基本登録!$A$19</f>
        <v>３</v>
      </c>
      <c r="B831" s="179" t="str">
        <f>IF(AC831="","",VLOOKUP(AC831,都個人!$B:$G,4,FALSE))</f>
        <v/>
      </c>
      <c r="C831" s="180"/>
      <c r="D831" s="180"/>
      <c r="E831" s="180"/>
      <c r="F831" s="181"/>
      <c r="G831" s="26" t="str">
        <f>IF(AC831="","",VLOOKUP(AC831,都個人!$B:$G,5,FALSE))</f>
        <v/>
      </c>
      <c r="H831" s="31"/>
      <c r="I831" s="31"/>
      <c r="J831" s="31"/>
      <c r="K831" s="21"/>
      <c r="L831" s="34"/>
      <c r="M831" s="31"/>
      <c r="N831" s="31"/>
      <c r="O831" s="31"/>
      <c r="P831" s="21"/>
      <c r="Q831" s="34"/>
      <c r="R831" s="31"/>
      <c r="S831" s="31"/>
      <c r="T831" s="31"/>
      <c r="U831" s="21"/>
      <c r="V831" s="34"/>
      <c r="W831" s="31"/>
      <c r="X831" s="31"/>
      <c r="Y831" s="31"/>
      <c r="Z831" s="21"/>
      <c r="AA831" s="34"/>
      <c r="AC831" s="52"/>
      <c r="AF831" s="11"/>
    </row>
    <row r="832" spans="1:32" ht="21.75" customHeight="1">
      <c r="A832" s="24" t="str">
        <f>基本登録!$A$20</f>
        <v>４</v>
      </c>
      <c r="B832" s="179" t="str">
        <f>IF(AC832="","",VLOOKUP(AC832,都個人!$B:$G,4,FALSE))</f>
        <v/>
      </c>
      <c r="C832" s="180"/>
      <c r="D832" s="180"/>
      <c r="E832" s="180"/>
      <c r="F832" s="181"/>
      <c r="G832" s="26" t="str">
        <f>IF(AC832="","",VLOOKUP(AC832,都個人!$B:$G,5,FALSE))</f>
        <v/>
      </c>
      <c r="H832" s="31"/>
      <c r="I832" s="31"/>
      <c r="J832" s="31"/>
      <c r="K832" s="21"/>
      <c r="L832" s="34"/>
      <c r="M832" s="31"/>
      <c r="N832" s="31"/>
      <c r="O832" s="31"/>
      <c r="P832" s="21"/>
      <c r="Q832" s="34"/>
      <c r="R832" s="31"/>
      <c r="S832" s="31"/>
      <c r="T832" s="31"/>
      <c r="U832" s="21"/>
      <c r="V832" s="34"/>
      <c r="W832" s="31"/>
      <c r="X832" s="31"/>
      <c r="Y832" s="31"/>
      <c r="Z832" s="21"/>
      <c r="AA832" s="34"/>
      <c r="AC832" s="52"/>
      <c r="AF832" s="11"/>
    </row>
    <row r="833" spans="1:32" ht="21.75" customHeight="1">
      <c r="A833" s="24" t="str">
        <f>基本登録!$A$21</f>
        <v>５</v>
      </c>
      <c r="B833" s="179" t="str">
        <f>IF(AC833="","",VLOOKUP(AC833,都個人!$B:$G,4,FALSE))</f>
        <v/>
      </c>
      <c r="C833" s="180"/>
      <c r="D833" s="180"/>
      <c r="E833" s="180"/>
      <c r="F833" s="181"/>
      <c r="G833" s="26" t="str">
        <f>IF(AC833="","",VLOOKUP(AC833,都個人!$B:$G,5,FALSE))</f>
        <v/>
      </c>
      <c r="H833" s="31"/>
      <c r="I833" s="31"/>
      <c r="J833" s="31"/>
      <c r="K833" s="21"/>
      <c r="L833" s="34"/>
      <c r="M833" s="31"/>
      <c r="N833" s="31"/>
      <c r="O833" s="31"/>
      <c r="P833" s="21"/>
      <c r="Q833" s="34"/>
      <c r="R833" s="31"/>
      <c r="S833" s="31"/>
      <c r="T833" s="31"/>
      <c r="U833" s="21"/>
      <c r="V833" s="34"/>
      <c r="W833" s="31"/>
      <c r="X833" s="31"/>
      <c r="Y833" s="31"/>
      <c r="Z833" s="21"/>
      <c r="AA833" s="34"/>
      <c r="AC833" s="52"/>
      <c r="AF833" s="11"/>
    </row>
    <row r="834" spans="1:32" ht="21.75" customHeight="1">
      <c r="A834" s="24" t="str">
        <f>基本登録!$A$22</f>
        <v>補</v>
      </c>
      <c r="B834" s="179" t="str">
        <f>IF(AC834="","",VLOOKUP(AC834,都個人!$B:$G,4,FALSE))</f>
        <v/>
      </c>
      <c r="C834" s="180"/>
      <c r="D834" s="180"/>
      <c r="E834" s="180"/>
      <c r="F834" s="181"/>
      <c r="G834" s="26" t="str">
        <f>IF(AC834="","",VLOOKUP(AC834,都個人!$B:$G,5,FALSE))</f>
        <v/>
      </c>
      <c r="H834" s="24"/>
      <c r="I834" s="24"/>
      <c r="J834" s="24"/>
      <c r="K834" s="33"/>
      <c r="L834" s="34"/>
      <c r="M834" s="24"/>
      <c r="N834" s="24"/>
      <c r="O834" s="24"/>
      <c r="P834" s="33"/>
      <c r="Q834" s="34"/>
      <c r="R834" s="24"/>
      <c r="S834" s="24"/>
      <c r="T834" s="24"/>
      <c r="U834" s="33"/>
      <c r="V834" s="34"/>
      <c r="W834" s="24"/>
      <c r="X834" s="24"/>
      <c r="Y834" s="24"/>
      <c r="Z834" s="33"/>
      <c r="AA834" s="34"/>
      <c r="AC834" s="52"/>
      <c r="AF834" s="11"/>
    </row>
    <row r="835" spans="1:32" ht="19.5" customHeight="1">
      <c r="A835" s="169"/>
      <c r="B835" s="170"/>
      <c r="C835" s="170"/>
      <c r="D835" s="170"/>
      <c r="E835" s="170"/>
      <c r="F835" s="170"/>
      <c r="G835" s="171"/>
      <c r="H835" s="172" t="s">
        <v>132</v>
      </c>
      <c r="I835" s="173"/>
      <c r="J835" s="173"/>
      <c r="K835" s="173"/>
      <c r="L835" s="34"/>
      <c r="M835" s="172" t="s">
        <v>132</v>
      </c>
      <c r="N835" s="173"/>
      <c r="O835" s="173"/>
      <c r="P835" s="173"/>
      <c r="Q835" s="34"/>
      <c r="R835" s="172" t="s">
        <v>132</v>
      </c>
      <c r="S835" s="173"/>
      <c r="T835" s="173"/>
      <c r="U835" s="173"/>
      <c r="V835" s="34"/>
      <c r="W835" s="172" t="s">
        <v>132</v>
      </c>
      <c r="X835" s="173"/>
      <c r="Y835" s="173"/>
      <c r="Z835" s="173"/>
      <c r="AA835" s="34"/>
      <c r="AC835" s="52"/>
      <c r="AF835" s="11"/>
    </row>
    <row r="836" spans="1:32" ht="24.75" customHeight="1">
      <c r="A836" s="174"/>
      <c r="B836" s="175"/>
      <c r="C836" s="175"/>
      <c r="D836" s="175"/>
      <c r="E836" s="175"/>
      <c r="F836" s="175"/>
      <c r="G836" s="176"/>
      <c r="H836" s="169"/>
      <c r="I836" s="177"/>
      <c r="J836" s="177"/>
      <c r="K836" s="177"/>
      <c r="L836" s="178"/>
      <c r="M836" s="169"/>
      <c r="N836" s="177"/>
      <c r="O836" s="177"/>
      <c r="P836" s="177"/>
      <c r="Q836" s="178"/>
      <c r="R836" s="169"/>
      <c r="S836" s="177"/>
      <c r="T836" s="177"/>
      <c r="U836" s="177"/>
      <c r="V836" s="178"/>
      <c r="W836" s="169"/>
      <c r="X836" s="177"/>
      <c r="Y836" s="177"/>
      <c r="Z836" s="177"/>
      <c r="AA836" s="178"/>
      <c r="AC836" s="52"/>
      <c r="AF836" s="11"/>
    </row>
    <row r="837" spans="1:32" ht="4.5" customHeight="1">
      <c r="A837" s="165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AC837" s="52"/>
      <c r="AF837" s="11"/>
    </row>
    <row r="838" spans="1:32">
      <c r="A838" s="167" t="s">
        <v>136</v>
      </c>
      <c r="B838" s="167"/>
      <c r="C838" s="47" t="str">
        <f>基本登録!$A$23</f>
        <v>①（　）内の大会の個人の部は一人１枚使用すること（関東予選・総合体育大会・個人選手権大会）</v>
      </c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4"/>
      <c r="R838" s="45"/>
      <c r="S838" s="44"/>
      <c r="T838" s="44"/>
      <c r="U838" s="40"/>
      <c r="V838" s="40"/>
      <c r="W838" s="40"/>
      <c r="X838" s="40"/>
      <c r="Y838" s="40"/>
      <c r="Z838" s="40"/>
      <c r="AA838" s="40"/>
    </row>
    <row r="839" spans="1:32">
      <c r="A839" s="43"/>
      <c r="B839" s="43"/>
      <c r="C839" s="47" t="str">
        <f>基本登録!$A$24</f>
        <v>②顧問の捺印のないものは無効</v>
      </c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6"/>
      <c r="R839" s="44"/>
      <c r="S839" s="44"/>
      <c r="T839" s="44"/>
      <c r="U839" s="168" t="s">
        <v>139</v>
      </c>
      <c r="V839" s="168"/>
      <c r="W839" s="168"/>
      <c r="X839" s="168"/>
      <c r="Y839" s="168"/>
      <c r="Z839" s="168"/>
      <c r="AA839" s="168"/>
    </row>
    <row r="840" spans="1:32" s="37" customFormat="1">
      <c r="A840" s="41"/>
      <c r="B840" s="41"/>
      <c r="C840" s="42" t="str">
        <f>基本登録!$A$25</f>
        <v>③A4用紙に印刷すること（A4用紙1枚につき立順票は二部出力。切り取って使用すること）</v>
      </c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168"/>
      <c r="V840" s="168"/>
      <c r="W840" s="168"/>
      <c r="X840" s="168"/>
      <c r="Y840" s="168"/>
      <c r="Z840" s="168"/>
      <c r="AA840" s="168"/>
      <c r="AC840" s="53"/>
    </row>
    <row r="841" spans="1:32" ht="34.5" customHeight="1">
      <c r="AC841" s="52"/>
      <c r="AF841" s="11"/>
    </row>
    <row r="842" spans="1:32" ht="24.75" customHeight="1">
      <c r="A842" s="240" t="s">
        <v>119</v>
      </c>
      <c r="B842" s="240"/>
      <c r="C842" s="240"/>
      <c r="D842" s="201" t="str">
        <f ca="1">基本登録!$B$11</f>
        <v>令和8年度　東京都個人選手権大会　立順票</v>
      </c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190" t="s">
        <v>120</v>
      </c>
      <c r="Y842" s="191"/>
      <c r="Z842" s="191"/>
      <c r="AA842" s="192"/>
      <c r="AC842" s="52"/>
      <c r="AF842" s="11"/>
    </row>
    <row r="843" spans="1:32" ht="26.25" customHeight="1">
      <c r="A843" s="241"/>
      <c r="B843" s="241"/>
      <c r="C843" s="24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2" t="str">
        <f>IF(VLOOKUP(AC850,都個人!$B:$G,2,FALSE)="","",VLOOKUP(AC850,都個人!$B:$G,2,FALSE))</f>
        <v/>
      </c>
      <c r="Y843" s="203"/>
      <c r="Z843" s="203"/>
      <c r="AA843" s="204"/>
      <c r="AC843" s="52"/>
      <c r="AF843" s="11"/>
    </row>
    <row r="844" spans="1:32" ht="27" customHeight="1">
      <c r="A844" s="169" t="s">
        <v>121</v>
      </c>
      <c r="B844" s="177"/>
      <c r="C844" s="178"/>
      <c r="D844" s="208"/>
      <c r="E844" s="30" t="s">
        <v>122</v>
      </c>
      <c r="F844" s="208"/>
      <c r="G844" s="190" t="s">
        <v>123</v>
      </c>
      <c r="H844" s="191"/>
      <c r="I844" s="192"/>
      <c r="J844" s="213" t="str">
        <f>基本登録!$B$2</f>
        <v>基本登録シートの学校番号に入力して下さい</v>
      </c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X844" s="205"/>
      <c r="Y844" s="206"/>
      <c r="Z844" s="206"/>
      <c r="AA844" s="207"/>
      <c r="AC844" s="52"/>
      <c r="AF844" s="11"/>
    </row>
    <row r="845" spans="1:32" ht="9.75" customHeight="1">
      <c r="A845" s="214">
        <f>基本登録!$B$1</f>
        <v>0</v>
      </c>
      <c r="B845" s="215"/>
      <c r="C845" s="216"/>
      <c r="D845" s="209"/>
      <c r="E845" s="223" t="s">
        <v>108</v>
      </c>
      <c r="F845" s="211"/>
      <c r="G845" s="226" t="s">
        <v>124</v>
      </c>
      <c r="H845" s="227"/>
      <c r="I845" s="228"/>
      <c r="J845" s="213">
        <f>基本登録!$B$3</f>
        <v>0</v>
      </c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36"/>
      <c r="X845" s="36"/>
      <c r="AC845" s="52"/>
      <c r="AF845" s="11"/>
    </row>
    <row r="846" spans="1:32" ht="16.5" customHeight="1">
      <c r="A846" s="217"/>
      <c r="B846" s="218"/>
      <c r="C846" s="219"/>
      <c r="D846" s="209"/>
      <c r="E846" s="224"/>
      <c r="F846" s="211"/>
      <c r="G846" s="229"/>
      <c r="H846" s="230"/>
      <c r="I846" s="231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X846" s="182" t="s">
        <v>125</v>
      </c>
      <c r="Y846" s="184" t="s">
        <v>126</v>
      </c>
      <c r="Z846" s="185"/>
      <c r="AA846" s="186"/>
      <c r="AC846" s="52"/>
      <c r="AF846" s="11"/>
    </row>
    <row r="847" spans="1:32" ht="27" customHeight="1">
      <c r="A847" s="220"/>
      <c r="B847" s="221"/>
      <c r="C847" s="222"/>
      <c r="D847" s="210"/>
      <c r="E847" s="225"/>
      <c r="F847" s="212"/>
      <c r="G847" s="190" t="s">
        <v>127</v>
      </c>
      <c r="H847" s="191"/>
      <c r="I847" s="192"/>
      <c r="J847" s="28"/>
      <c r="K847" s="29"/>
      <c r="L847" s="29"/>
      <c r="M847" s="29"/>
      <c r="N847" s="29"/>
      <c r="O847" s="29"/>
      <c r="P847" s="22"/>
      <c r="Q847" s="22"/>
      <c r="R847" s="22" t="s">
        <v>128</v>
      </c>
      <c r="S847" s="193" t="str">
        <f t="shared" ref="S847" si="27">AC850</f>
        <v/>
      </c>
      <c r="T847" s="194"/>
      <c r="U847" s="194"/>
      <c r="V847" s="23" t="s">
        <v>129</v>
      </c>
      <c r="X847" s="183"/>
      <c r="Y847" s="187"/>
      <c r="Z847" s="188"/>
      <c r="AA847" s="189"/>
      <c r="AC847" s="52"/>
      <c r="AF847" s="11"/>
    </row>
    <row r="848" spans="1:32" ht="4.5" customHeight="1">
      <c r="AC848" s="52"/>
      <c r="AF848" s="11"/>
    </row>
    <row r="849" spans="1:32" ht="21.75" customHeight="1">
      <c r="A849" s="24" t="s">
        <v>130</v>
      </c>
      <c r="B849" s="174" t="s">
        <v>131</v>
      </c>
      <c r="C849" s="195"/>
      <c r="D849" s="195"/>
      <c r="E849" s="195"/>
      <c r="F849" s="176"/>
      <c r="G849" s="32" t="s">
        <v>102</v>
      </c>
      <c r="H849" s="196" t="str">
        <f ca="1">IFERROR(VLOOKUP(D842,基本登録!$B$8:$I$14,5,FALSE),"")</f>
        <v>予選</v>
      </c>
      <c r="I849" s="197"/>
      <c r="J849" s="197"/>
      <c r="K849" s="197"/>
      <c r="L849" s="198"/>
      <c r="M849" s="196" t="str">
        <f ca="1">IFERROR(VLOOKUP(D842,基本登録!$B$8:$I$14,6,FALSE),"")</f>
        <v>決勝</v>
      </c>
      <c r="N849" s="197"/>
      <c r="O849" s="197"/>
      <c r="P849" s="197"/>
      <c r="Q849" s="198"/>
      <c r="R849" s="196" t="str">
        <f ca="1">IFERROR(IF(VLOOKUP(D842,基本登録!$B$8:$I$14,7,FALSE)="","",VLOOKUP(D842,基本登録!$B$8:$I$14,7,FALSE)),"")</f>
        <v>競射</v>
      </c>
      <c r="S849" s="197"/>
      <c r="T849" s="197"/>
      <c r="U849" s="197"/>
      <c r="V849" s="198"/>
      <c r="W849" s="196" t="str">
        <f ca="1">IFERROR(IF(VLOOKUP(D842,基本登録!$B$8:$I$14,8,FALSE)="","",VLOOKUP(D842,基本登録!$B$8:$I$14,8,FALSE)),"")</f>
        <v/>
      </c>
      <c r="X849" s="197"/>
      <c r="Y849" s="197"/>
      <c r="Z849" s="197"/>
      <c r="AA849" s="198"/>
      <c r="AC849" s="52"/>
      <c r="AF849" s="11"/>
    </row>
    <row r="850" spans="1:32" ht="21.75" customHeight="1">
      <c r="A850" s="25" t="str">
        <f>基本登録!$A$17</f>
        <v>１</v>
      </c>
      <c r="B850" s="179" t="str">
        <f>IF(AC850="","",VLOOKUP(AC850,都個人!$B:$G,4,FALSE))</f>
        <v/>
      </c>
      <c r="C850" s="180"/>
      <c r="D850" s="180"/>
      <c r="E850" s="180"/>
      <c r="F850" s="181"/>
      <c r="G850" s="26" t="str">
        <f>IF(AC850="","",VLOOKUP(AC850,都個人!$B:$G,5,FALSE))</f>
        <v/>
      </c>
      <c r="H850" s="31"/>
      <c r="I850" s="31"/>
      <c r="J850" s="31"/>
      <c r="K850" s="21"/>
      <c r="L850" s="34"/>
      <c r="M850" s="31"/>
      <c r="N850" s="31"/>
      <c r="O850" s="31"/>
      <c r="P850" s="21"/>
      <c r="Q850" s="34"/>
      <c r="R850" s="31"/>
      <c r="S850" s="31"/>
      <c r="T850" s="31"/>
      <c r="U850" s="21"/>
      <c r="V850" s="34"/>
      <c r="W850" s="31"/>
      <c r="X850" s="31"/>
      <c r="Y850" s="31"/>
      <c r="Z850" s="21"/>
      <c r="AA850" s="34"/>
      <c r="AC850" s="52" t="str">
        <f>都個人!$B$43</f>
        <v/>
      </c>
      <c r="AF850" s="11"/>
    </row>
    <row r="851" spans="1:32" ht="21.75" customHeight="1">
      <c r="A851" s="24" t="str">
        <f>基本登録!$A$18</f>
        <v>２</v>
      </c>
      <c r="B851" s="179" t="str">
        <f>IF(AC851="","",VLOOKUP(AC851,都個人!$B:$G,4,FALSE))</f>
        <v/>
      </c>
      <c r="C851" s="180"/>
      <c r="D851" s="180"/>
      <c r="E851" s="180"/>
      <c r="F851" s="181"/>
      <c r="G851" s="26" t="str">
        <f>IF(AC851="","",VLOOKUP(AC851,都個人!$B:$G,5,FALSE))</f>
        <v/>
      </c>
      <c r="H851" s="31"/>
      <c r="I851" s="31"/>
      <c r="J851" s="31"/>
      <c r="K851" s="21"/>
      <c r="L851" s="34"/>
      <c r="M851" s="31"/>
      <c r="N851" s="31"/>
      <c r="O851" s="31"/>
      <c r="P851" s="21"/>
      <c r="Q851" s="34"/>
      <c r="R851" s="31"/>
      <c r="S851" s="31"/>
      <c r="T851" s="31"/>
      <c r="U851" s="21"/>
      <c r="V851" s="34"/>
      <c r="W851" s="31"/>
      <c r="X851" s="31"/>
      <c r="Y851" s="31"/>
      <c r="Z851" s="21"/>
      <c r="AA851" s="34"/>
      <c r="AC851" s="52"/>
      <c r="AF851" s="11"/>
    </row>
    <row r="852" spans="1:32" ht="21.75" customHeight="1">
      <c r="A852" s="24" t="str">
        <f>基本登録!$A$19</f>
        <v>３</v>
      </c>
      <c r="B852" s="179" t="str">
        <f>IF(AC852="","",VLOOKUP(AC852,都個人!$B:$G,4,FALSE))</f>
        <v/>
      </c>
      <c r="C852" s="180"/>
      <c r="D852" s="180"/>
      <c r="E852" s="180"/>
      <c r="F852" s="181"/>
      <c r="G852" s="26" t="str">
        <f>IF(AC852="","",VLOOKUP(AC852,都個人!$B:$G,5,FALSE))</f>
        <v/>
      </c>
      <c r="H852" s="31"/>
      <c r="I852" s="31"/>
      <c r="J852" s="31"/>
      <c r="K852" s="21"/>
      <c r="L852" s="34"/>
      <c r="M852" s="31"/>
      <c r="N852" s="31"/>
      <c r="O852" s="31"/>
      <c r="P852" s="21"/>
      <c r="Q852" s="34"/>
      <c r="R852" s="31"/>
      <c r="S852" s="31"/>
      <c r="T852" s="31"/>
      <c r="U852" s="21"/>
      <c r="V852" s="34"/>
      <c r="W852" s="31"/>
      <c r="X852" s="31"/>
      <c r="Y852" s="31"/>
      <c r="Z852" s="21"/>
      <c r="AA852" s="34"/>
      <c r="AC852" s="52"/>
      <c r="AF852" s="11"/>
    </row>
    <row r="853" spans="1:32" ht="21.75" customHeight="1">
      <c r="A853" s="24" t="str">
        <f>基本登録!$A$20</f>
        <v>４</v>
      </c>
      <c r="B853" s="179" t="str">
        <f>IF(AC853="","",VLOOKUP(AC853,都個人!$B:$G,4,FALSE))</f>
        <v/>
      </c>
      <c r="C853" s="180"/>
      <c r="D853" s="180"/>
      <c r="E853" s="180"/>
      <c r="F853" s="181"/>
      <c r="G853" s="26" t="str">
        <f>IF(AC853="","",VLOOKUP(AC853,都個人!$B:$G,5,FALSE))</f>
        <v/>
      </c>
      <c r="H853" s="31"/>
      <c r="I853" s="31"/>
      <c r="J853" s="31"/>
      <c r="K853" s="21"/>
      <c r="L853" s="34"/>
      <c r="M853" s="31"/>
      <c r="N853" s="31"/>
      <c r="O853" s="31"/>
      <c r="P853" s="21"/>
      <c r="Q853" s="34"/>
      <c r="R853" s="31"/>
      <c r="S853" s="31"/>
      <c r="T853" s="31"/>
      <c r="U853" s="21"/>
      <c r="V853" s="34"/>
      <c r="W853" s="31"/>
      <c r="X853" s="31"/>
      <c r="Y853" s="31"/>
      <c r="Z853" s="21"/>
      <c r="AA853" s="34"/>
      <c r="AC853" s="52"/>
      <c r="AF853" s="11"/>
    </row>
    <row r="854" spans="1:32" ht="21.75" customHeight="1">
      <c r="A854" s="24" t="str">
        <f>基本登録!$A$21</f>
        <v>５</v>
      </c>
      <c r="B854" s="179" t="str">
        <f>IF(AC854="","",VLOOKUP(AC854,都個人!$B:$G,4,FALSE))</f>
        <v/>
      </c>
      <c r="C854" s="180"/>
      <c r="D854" s="180"/>
      <c r="E854" s="180"/>
      <c r="F854" s="181"/>
      <c r="G854" s="26" t="str">
        <f>IF(AC854="","",VLOOKUP(AC854,都個人!$B:$G,5,FALSE))</f>
        <v/>
      </c>
      <c r="H854" s="31"/>
      <c r="I854" s="31"/>
      <c r="J854" s="31"/>
      <c r="K854" s="21"/>
      <c r="L854" s="34"/>
      <c r="M854" s="31"/>
      <c r="N854" s="31"/>
      <c r="O854" s="31"/>
      <c r="P854" s="21"/>
      <c r="Q854" s="34"/>
      <c r="R854" s="31"/>
      <c r="S854" s="31"/>
      <c r="T854" s="31"/>
      <c r="U854" s="21"/>
      <c r="V854" s="34"/>
      <c r="W854" s="31"/>
      <c r="X854" s="31"/>
      <c r="Y854" s="31"/>
      <c r="Z854" s="21"/>
      <c r="AA854" s="34"/>
      <c r="AC854" s="52"/>
      <c r="AF854" s="11"/>
    </row>
    <row r="855" spans="1:32" ht="21.75" customHeight="1">
      <c r="A855" s="24" t="str">
        <f>基本登録!$A$22</f>
        <v>補</v>
      </c>
      <c r="B855" s="179" t="str">
        <f>IF(AC855="","",VLOOKUP(AC855,都個人!$B:$G,4,FALSE))</f>
        <v/>
      </c>
      <c r="C855" s="180"/>
      <c r="D855" s="180"/>
      <c r="E855" s="180"/>
      <c r="F855" s="181"/>
      <c r="G855" s="26" t="str">
        <f>IF(AC855="","",VLOOKUP(AC855,都個人!$B:$G,5,FALSE))</f>
        <v/>
      </c>
      <c r="H855" s="24"/>
      <c r="I855" s="24"/>
      <c r="J855" s="24"/>
      <c r="K855" s="33"/>
      <c r="L855" s="34"/>
      <c r="M855" s="24"/>
      <c r="N855" s="24"/>
      <c r="O855" s="24"/>
      <c r="P855" s="33"/>
      <c r="Q855" s="34"/>
      <c r="R855" s="24"/>
      <c r="S855" s="24"/>
      <c r="T855" s="24"/>
      <c r="U855" s="33"/>
      <c r="V855" s="34"/>
      <c r="W855" s="24"/>
      <c r="X855" s="24"/>
      <c r="Y855" s="24"/>
      <c r="Z855" s="33"/>
      <c r="AA855" s="34"/>
      <c r="AC855" s="52"/>
      <c r="AF855" s="11"/>
    </row>
    <row r="856" spans="1:32" ht="19.5" customHeight="1">
      <c r="A856" s="169"/>
      <c r="B856" s="170"/>
      <c r="C856" s="170"/>
      <c r="D856" s="170"/>
      <c r="E856" s="170"/>
      <c r="F856" s="170"/>
      <c r="G856" s="171"/>
      <c r="H856" s="172" t="s">
        <v>132</v>
      </c>
      <c r="I856" s="173"/>
      <c r="J856" s="173"/>
      <c r="K856" s="173"/>
      <c r="L856" s="34"/>
      <c r="M856" s="172" t="s">
        <v>132</v>
      </c>
      <c r="N856" s="173"/>
      <c r="O856" s="173"/>
      <c r="P856" s="173"/>
      <c r="Q856" s="34"/>
      <c r="R856" s="172" t="s">
        <v>132</v>
      </c>
      <c r="S856" s="173"/>
      <c r="T856" s="173"/>
      <c r="U856" s="173"/>
      <c r="V856" s="34"/>
      <c r="W856" s="172" t="s">
        <v>132</v>
      </c>
      <c r="X856" s="173"/>
      <c r="Y856" s="173"/>
      <c r="Z856" s="173"/>
      <c r="AA856" s="34"/>
      <c r="AC856" s="52"/>
      <c r="AF856" s="11"/>
    </row>
    <row r="857" spans="1:32" ht="24.75" customHeight="1">
      <c r="A857" s="174"/>
      <c r="B857" s="175"/>
      <c r="C857" s="175"/>
      <c r="D857" s="175"/>
      <c r="E857" s="175"/>
      <c r="F857" s="175"/>
      <c r="G857" s="176"/>
      <c r="H857" s="169"/>
      <c r="I857" s="177"/>
      <c r="J857" s="177"/>
      <c r="K857" s="177"/>
      <c r="L857" s="178"/>
      <c r="M857" s="169"/>
      <c r="N857" s="177"/>
      <c r="O857" s="177"/>
      <c r="P857" s="177"/>
      <c r="Q857" s="178"/>
      <c r="R857" s="169"/>
      <c r="S857" s="177"/>
      <c r="T857" s="177"/>
      <c r="U857" s="177"/>
      <c r="V857" s="178"/>
      <c r="W857" s="169"/>
      <c r="X857" s="177"/>
      <c r="Y857" s="177"/>
      <c r="Z857" s="177"/>
      <c r="AA857" s="178"/>
      <c r="AC857" s="52"/>
      <c r="AF857" s="11"/>
    </row>
    <row r="858" spans="1:32" ht="4.5" customHeight="1">
      <c r="A858" s="165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AC858" s="52"/>
      <c r="AF858" s="11"/>
    </row>
    <row r="859" spans="1:32">
      <c r="A859" s="167" t="s">
        <v>136</v>
      </c>
      <c r="B859" s="167"/>
      <c r="C859" s="47" t="str">
        <f>基本登録!$A$23</f>
        <v>①（　）内の大会の個人の部は一人１枚使用すること（関東予選・総合体育大会・個人選手権大会）</v>
      </c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4"/>
      <c r="R859" s="45"/>
      <c r="S859" s="44"/>
      <c r="T859" s="44"/>
      <c r="U859" s="40"/>
      <c r="V859" s="40"/>
      <c r="W859" s="40"/>
      <c r="X859" s="40"/>
      <c r="Y859" s="40"/>
      <c r="Z859" s="40"/>
      <c r="AA859" s="40"/>
    </row>
    <row r="860" spans="1:32">
      <c r="A860" s="43"/>
      <c r="B860" s="43"/>
      <c r="C860" s="47" t="str">
        <f>基本登録!$A$24</f>
        <v>②顧問の捺印のないものは無効</v>
      </c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6"/>
      <c r="R860" s="44"/>
      <c r="S860" s="44"/>
      <c r="T860" s="44"/>
      <c r="U860" s="168" t="s">
        <v>139</v>
      </c>
      <c r="V860" s="168"/>
      <c r="W860" s="168"/>
      <c r="X860" s="168"/>
      <c r="Y860" s="168"/>
      <c r="Z860" s="168"/>
      <c r="AA860" s="168"/>
    </row>
    <row r="861" spans="1:32" s="37" customFormat="1">
      <c r="A861" s="41"/>
      <c r="B861" s="41"/>
      <c r="C861" s="42" t="str">
        <f>基本登録!$A$25</f>
        <v>③A4用紙に印刷すること（A4用紙1枚につき立順票は二部出力。切り取って使用すること）</v>
      </c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168"/>
      <c r="V861" s="168"/>
      <c r="W861" s="168"/>
      <c r="X861" s="168"/>
      <c r="Y861" s="168"/>
      <c r="Z861" s="168"/>
      <c r="AA861" s="168"/>
      <c r="AC861" s="53"/>
    </row>
    <row r="862" spans="1:32" ht="34.5" customHeight="1">
      <c r="AC862" s="52"/>
      <c r="AF862" s="11"/>
    </row>
    <row r="863" spans="1:32" ht="24.75" customHeight="1">
      <c r="A863" s="240" t="s">
        <v>119</v>
      </c>
      <c r="B863" s="240"/>
      <c r="C863" s="240"/>
      <c r="D863" s="201" t="str">
        <f ca="1">基本登録!$B$11</f>
        <v>令和8年度　東京都個人選手権大会　立順票</v>
      </c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190" t="s">
        <v>120</v>
      </c>
      <c r="Y863" s="191"/>
      <c r="Z863" s="191"/>
      <c r="AA863" s="192"/>
      <c r="AC863" s="52"/>
      <c r="AF863" s="11"/>
    </row>
    <row r="864" spans="1:32" ht="26.25" customHeight="1">
      <c r="A864" s="241"/>
      <c r="B864" s="241"/>
      <c r="C864" s="24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2" t="str">
        <f>IF(VLOOKUP(AC871,都個人!$B:$G,2,FALSE)="","",VLOOKUP(AC871,都個人!$B:$G,2,FALSE))</f>
        <v/>
      </c>
      <c r="Y864" s="203"/>
      <c r="Z864" s="203"/>
      <c r="AA864" s="204"/>
      <c r="AC864" s="52"/>
      <c r="AF864" s="11"/>
    </row>
    <row r="865" spans="1:32" ht="27" customHeight="1">
      <c r="A865" s="169" t="s">
        <v>121</v>
      </c>
      <c r="B865" s="177"/>
      <c r="C865" s="178"/>
      <c r="D865" s="208"/>
      <c r="E865" s="30" t="s">
        <v>122</v>
      </c>
      <c r="F865" s="208"/>
      <c r="G865" s="190" t="s">
        <v>123</v>
      </c>
      <c r="H865" s="191"/>
      <c r="I865" s="192"/>
      <c r="J865" s="213" t="str">
        <f>基本登録!$B$2</f>
        <v>基本登録シートの学校番号に入力して下さい</v>
      </c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X865" s="205"/>
      <c r="Y865" s="206"/>
      <c r="Z865" s="206"/>
      <c r="AA865" s="207"/>
      <c r="AC865" s="52"/>
      <c r="AF865" s="11"/>
    </row>
    <row r="866" spans="1:32" ht="9.75" customHeight="1">
      <c r="A866" s="214">
        <f>基本登録!$B$1</f>
        <v>0</v>
      </c>
      <c r="B866" s="215"/>
      <c r="C866" s="216"/>
      <c r="D866" s="209"/>
      <c r="E866" s="223" t="s">
        <v>108</v>
      </c>
      <c r="F866" s="211"/>
      <c r="G866" s="226" t="s">
        <v>124</v>
      </c>
      <c r="H866" s="227"/>
      <c r="I866" s="228"/>
      <c r="J866" s="213">
        <f>基本登録!$B$3</f>
        <v>0</v>
      </c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36"/>
      <c r="X866" s="36"/>
      <c r="AC866" s="52"/>
      <c r="AF866" s="11"/>
    </row>
    <row r="867" spans="1:32" ht="16.5" customHeight="1">
      <c r="A867" s="217"/>
      <c r="B867" s="218"/>
      <c r="C867" s="219"/>
      <c r="D867" s="209"/>
      <c r="E867" s="224"/>
      <c r="F867" s="211"/>
      <c r="G867" s="229"/>
      <c r="H867" s="230"/>
      <c r="I867" s="231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X867" s="182" t="s">
        <v>125</v>
      </c>
      <c r="Y867" s="184" t="s">
        <v>126</v>
      </c>
      <c r="Z867" s="185"/>
      <c r="AA867" s="186"/>
      <c r="AC867" s="52"/>
      <c r="AF867" s="11"/>
    </row>
    <row r="868" spans="1:32" ht="27" customHeight="1">
      <c r="A868" s="220"/>
      <c r="B868" s="221"/>
      <c r="C868" s="222"/>
      <c r="D868" s="210"/>
      <c r="E868" s="225"/>
      <c r="F868" s="212"/>
      <c r="G868" s="190" t="s">
        <v>127</v>
      </c>
      <c r="H868" s="191"/>
      <c r="I868" s="192"/>
      <c r="J868" s="28"/>
      <c r="K868" s="29"/>
      <c r="L868" s="29"/>
      <c r="M868" s="29"/>
      <c r="N868" s="29"/>
      <c r="O868" s="29"/>
      <c r="P868" s="22"/>
      <c r="Q868" s="22"/>
      <c r="R868" s="22" t="s">
        <v>128</v>
      </c>
      <c r="S868" s="193" t="str">
        <f t="shared" ref="S868" si="28">AC871</f>
        <v/>
      </c>
      <c r="T868" s="194"/>
      <c r="U868" s="194"/>
      <c r="V868" s="23" t="s">
        <v>129</v>
      </c>
      <c r="X868" s="183"/>
      <c r="Y868" s="187"/>
      <c r="Z868" s="188"/>
      <c r="AA868" s="189"/>
      <c r="AC868" s="52"/>
      <c r="AF868" s="11"/>
    </row>
    <row r="869" spans="1:32" ht="4.5" customHeight="1">
      <c r="AC869" s="52"/>
      <c r="AF869" s="11"/>
    </row>
    <row r="870" spans="1:32" ht="21.75" customHeight="1">
      <c r="A870" s="24" t="s">
        <v>130</v>
      </c>
      <c r="B870" s="174" t="s">
        <v>131</v>
      </c>
      <c r="C870" s="195"/>
      <c r="D870" s="195"/>
      <c r="E870" s="195"/>
      <c r="F870" s="176"/>
      <c r="G870" s="32" t="s">
        <v>102</v>
      </c>
      <c r="H870" s="196" t="str">
        <f ca="1">IFERROR(VLOOKUP(D863,基本登録!$B$8:$I$14,5,FALSE),"")</f>
        <v>予選</v>
      </c>
      <c r="I870" s="197"/>
      <c r="J870" s="197"/>
      <c r="K870" s="197"/>
      <c r="L870" s="198"/>
      <c r="M870" s="196" t="str">
        <f ca="1">IFERROR(VLOOKUP(D863,基本登録!$B$8:$I$14,6,FALSE),"")</f>
        <v>決勝</v>
      </c>
      <c r="N870" s="197"/>
      <c r="O870" s="197"/>
      <c r="P870" s="197"/>
      <c r="Q870" s="198"/>
      <c r="R870" s="196" t="str">
        <f ca="1">IFERROR(IF(VLOOKUP(D863,基本登録!$B$8:$I$14,7,FALSE)="","",VLOOKUP(D863,基本登録!$B$8:$I$14,7,FALSE)),"")</f>
        <v>競射</v>
      </c>
      <c r="S870" s="197"/>
      <c r="T870" s="197"/>
      <c r="U870" s="197"/>
      <c r="V870" s="198"/>
      <c r="W870" s="196" t="str">
        <f ca="1">IFERROR(IF(VLOOKUP(D863,基本登録!$B$8:$I$14,8,FALSE)="","",VLOOKUP(D863,基本登録!$B$8:$I$14,8,FALSE)),"")</f>
        <v/>
      </c>
      <c r="X870" s="197"/>
      <c r="Y870" s="197"/>
      <c r="Z870" s="197"/>
      <c r="AA870" s="198"/>
      <c r="AC870" s="52"/>
      <c r="AF870" s="11"/>
    </row>
    <row r="871" spans="1:32" ht="21.75" customHeight="1">
      <c r="A871" s="25" t="str">
        <f>基本登録!$A$17</f>
        <v>１</v>
      </c>
      <c r="B871" s="179" t="str">
        <f>IF(AC871="","",VLOOKUP(AC871,都個人!$B:$G,4,FALSE))</f>
        <v/>
      </c>
      <c r="C871" s="180"/>
      <c r="D871" s="180"/>
      <c r="E871" s="180"/>
      <c r="F871" s="181"/>
      <c r="G871" s="26" t="str">
        <f>IF(AC871="","",VLOOKUP(AC871,都個人!$B:$G,5,FALSE))</f>
        <v/>
      </c>
      <c r="H871" s="31"/>
      <c r="I871" s="31"/>
      <c r="J871" s="31"/>
      <c r="K871" s="21"/>
      <c r="L871" s="34"/>
      <c r="M871" s="31"/>
      <c r="N871" s="31"/>
      <c r="O871" s="31"/>
      <c r="P871" s="21"/>
      <c r="Q871" s="34"/>
      <c r="R871" s="31"/>
      <c r="S871" s="31"/>
      <c r="T871" s="31"/>
      <c r="U871" s="21"/>
      <c r="V871" s="34"/>
      <c r="W871" s="31"/>
      <c r="X871" s="31"/>
      <c r="Y871" s="31"/>
      <c r="Z871" s="21"/>
      <c r="AA871" s="34"/>
      <c r="AC871" s="52" t="str">
        <f>都個人!$B$44</f>
        <v/>
      </c>
      <c r="AF871" s="11"/>
    </row>
    <row r="872" spans="1:32" ht="21.75" customHeight="1">
      <c r="A872" s="24" t="str">
        <f>基本登録!$A$18</f>
        <v>２</v>
      </c>
      <c r="B872" s="179" t="str">
        <f>IF(AC872="","",VLOOKUP(AC872,都個人!$B:$G,4,FALSE))</f>
        <v/>
      </c>
      <c r="C872" s="180"/>
      <c r="D872" s="180"/>
      <c r="E872" s="180"/>
      <c r="F872" s="181"/>
      <c r="G872" s="26" t="str">
        <f>IF(AC872="","",VLOOKUP(AC872,都個人!$B:$G,5,FALSE))</f>
        <v/>
      </c>
      <c r="H872" s="31"/>
      <c r="I872" s="31"/>
      <c r="J872" s="31"/>
      <c r="K872" s="21"/>
      <c r="L872" s="34"/>
      <c r="M872" s="31"/>
      <c r="N872" s="31"/>
      <c r="O872" s="31"/>
      <c r="P872" s="21"/>
      <c r="Q872" s="34"/>
      <c r="R872" s="31"/>
      <c r="S872" s="31"/>
      <c r="T872" s="31"/>
      <c r="U872" s="21"/>
      <c r="V872" s="34"/>
      <c r="W872" s="31"/>
      <c r="X872" s="31"/>
      <c r="Y872" s="31"/>
      <c r="Z872" s="21"/>
      <c r="AA872" s="34"/>
      <c r="AC872" s="52"/>
      <c r="AF872" s="11"/>
    </row>
    <row r="873" spans="1:32" ht="21.75" customHeight="1">
      <c r="A873" s="24" t="str">
        <f>基本登録!$A$19</f>
        <v>３</v>
      </c>
      <c r="B873" s="179" t="str">
        <f>IF(AC873="","",VLOOKUP(AC873,都個人!$B:$G,4,FALSE))</f>
        <v/>
      </c>
      <c r="C873" s="180"/>
      <c r="D873" s="180"/>
      <c r="E873" s="180"/>
      <c r="F873" s="181"/>
      <c r="G873" s="26" t="str">
        <f>IF(AC873="","",VLOOKUP(AC873,都個人!$B:$G,5,FALSE))</f>
        <v/>
      </c>
      <c r="H873" s="31"/>
      <c r="I873" s="31"/>
      <c r="J873" s="31"/>
      <c r="K873" s="21"/>
      <c r="L873" s="34"/>
      <c r="M873" s="31"/>
      <c r="N873" s="31"/>
      <c r="O873" s="31"/>
      <c r="P873" s="21"/>
      <c r="Q873" s="34"/>
      <c r="R873" s="31"/>
      <c r="S873" s="31"/>
      <c r="T873" s="31"/>
      <c r="U873" s="21"/>
      <c r="V873" s="34"/>
      <c r="W873" s="31"/>
      <c r="X873" s="31"/>
      <c r="Y873" s="31"/>
      <c r="Z873" s="21"/>
      <c r="AA873" s="34"/>
      <c r="AC873" s="52"/>
      <c r="AF873" s="11"/>
    </row>
    <row r="874" spans="1:32" ht="21.75" customHeight="1">
      <c r="A874" s="24" t="str">
        <f>基本登録!$A$20</f>
        <v>４</v>
      </c>
      <c r="B874" s="179" t="str">
        <f>IF(AC874="","",VLOOKUP(AC874,都個人!$B:$G,4,FALSE))</f>
        <v/>
      </c>
      <c r="C874" s="180"/>
      <c r="D874" s="180"/>
      <c r="E874" s="180"/>
      <c r="F874" s="181"/>
      <c r="G874" s="26" t="str">
        <f>IF(AC874="","",VLOOKUP(AC874,都個人!$B:$G,5,FALSE))</f>
        <v/>
      </c>
      <c r="H874" s="31"/>
      <c r="I874" s="31"/>
      <c r="J874" s="31"/>
      <c r="K874" s="21"/>
      <c r="L874" s="34"/>
      <c r="M874" s="31"/>
      <c r="N874" s="31"/>
      <c r="O874" s="31"/>
      <c r="P874" s="21"/>
      <c r="Q874" s="34"/>
      <c r="R874" s="31"/>
      <c r="S874" s="31"/>
      <c r="T874" s="31"/>
      <c r="U874" s="21"/>
      <c r="V874" s="34"/>
      <c r="W874" s="31"/>
      <c r="X874" s="31"/>
      <c r="Y874" s="31"/>
      <c r="Z874" s="21"/>
      <c r="AA874" s="34"/>
      <c r="AC874" s="52"/>
      <c r="AF874" s="11"/>
    </row>
    <row r="875" spans="1:32" ht="21.75" customHeight="1">
      <c r="A875" s="24" t="str">
        <f>基本登録!$A$21</f>
        <v>５</v>
      </c>
      <c r="B875" s="179" t="str">
        <f>IF(AC875="","",VLOOKUP(AC875,都個人!$B:$G,4,FALSE))</f>
        <v/>
      </c>
      <c r="C875" s="180"/>
      <c r="D875" s="180"/>
      <c r="E875" s="180"/>
      <c r="F875" s="181"/>
      <c r="G875" s="26" t="str">
        <f>IF(AC875="","",VLOOKUP(AC875,都個人!$B:$G,5,FALSE))</f>
        <v/>
      </c>
      <c r="H875" s="31"/>
      <c r="I875" s="31"/>
      <c r="J875" s="31"/>
      <c r="K875" s="21"/>
      <c r="L875" s="34"/>
      <c r="M875" s="31"/>
      <c r="N875" s="31"/>
      <c r="O875" s="31"/>
      <c r="P875" s="21"/>
      <c r="Q875" s="34"/>
      <c r="R875" s="31"/>
      <c r="S875" s="31"/>
      <c r="T875" s="31"/>
      <c r="U875" s="21"/>
      <c r="V875" s="34"/>
      <c r="W875" s="31"/>
      <c r="X875" s="31"/>
      <c r="Y875" s="31"/>
      <c r="Z875" s="21"/>
      <c r="AA875" s="34"/>
      <c r="AC875" s="52"/>
      <c r="AF875" s="11"/>
    </row>
    <row r="876" spans="1:32" ht="21.75" customHeight="1">
      <c r="A876" s="24" t="str">
        <f>基本登録!$A$22</f>
        <v>補</v>
      </c>
      <c r="B876" s="179" t="str">
        <f>IF(AC876="","",VLOOKUP(AC876,都個人!$B:$G,4,FALSE))</f>
        <v/>
      </c>
      <c r="C876" s="180"/>
      <c r="D876" s="180"/>
      <c r="E876" s="180"/>
      <c r="F876" s="181"/>
      <c r="G876" s="26" t="str">
        <f>IF(AC876="","",VLOOKUP(AC876,都個人!$B:$G,5,FALSE))</f>
        <v/>
      </c>
      <c r="H876" s="24"/>
      <c r="I876" s="24"/>
      <c r="J876" s="24"/>
      <c r="K876" s="33"/>
      <c r="L876" s="34"/>
      <c r="M876" s="24"/>
      <c r="N876" s="24"/>
      <c r="O876" s="24"/>
      <c r="P876" s="33"/>
      <c r="Q876" s="34"/>
      <c r="R876" s="24"/>
      <c r="S876" s="24"/>
      <c r="T876" s="24"/>
      <c r="U876" s="33"/>
      <c r="V876" s="34"/>
      <c r="W876" s="24"/>
      <c r="X876" s="24"/>
      <c r="Y876" s="24"/>
      <c r="Z876" s="33"/>
      <c r="AA876" s="34"/>
      <c r="AC876" s="52"/>
      <c r="AF876" s="11"/>
    </row>
    <row r="877" spans="1:32" ht="19.5" customHeight="1">
      <c r="A877" s="169"/>
      <c r="B877" s="170"/>
      <c r="C877" s="170"/>
      <c r="D877" s="170"/>
      <c r="E877" s="170"/>
      <c r="F877" s="170"/>
      <c r="G877" s="171"/>
      <c r="H877" s="172" t="s">
        <v>132</v>
      </c>
      <c r="I877" s="173"/>
      <c r="J877" s="173"/>
      <c r="K877" s="173"/>
      <c r="L877" s="34"/>
      <c r="M877" s="172" t="s">
        <v>132</v>
      </c>
      <c r="N877" s="173"/>
      <c r="O877" s="173"/>
      <c r="P877" s="173"/>
      <c r="Q877" s="34"/>
      <c r="R877" s="172" t="s">
        <v>132</v>
      </c>
      <c r="S877" s="173"/>
      <c r="T877" s="173"/>
      <c r="U877" s="173"/>
      <c r="V877" s="34"/>
      <c r="W877" s="172" t="s">
        <v>132</v>
      </c>
      <c r="X877" s="173"/>
      <c r="Y877" s="173"/>
      <c r="Z877" s="173"/>
      <c r="AA877" s="34"/>
      <c r="AC877" s="52"/>
      <c r="AF877" s="11"/>
    </row>
    <row r="878" spans="1:32" ht="24.75" customHeight="1">
      <c r="A878" s="174"/>
      <c r="B878" s="175"/>
      <c r="C878" s="175"/>
      <c r="D878" s="175"/>
      <c r="E878" s="175"/>
      <c r="F878" s="175"/>
      <c r="G878" s="176"/>
      <c r="H878" s="169"/>
      <c r="I878" s="177"/>
      <c r="J878" s="177"/>
      <c r="K878" s="177"/>
      <c r="L878" s="178"/>
      <c r="M878" s="169"/>
      <c r="N878" s="177"/>
      <c r="O878" s="177"/>
      <c r="P878" s="177"/>
      <c r="Q878" s="178"/>
      <c r="R878" s="169"/>
      <c r="S878" s="177"/>
      <c r="T878" s="177"/>
      <c r="U878" s="177"/>
      <c r="V878" s="178"/>
      <c r="W878" s="169"/>
      <c r="X878" s="177"/>
      <c r="Y878" s="177"/>
      <c r="Z878" s="177"/>
      <c r="AA878" s="178"/>
      <c r="AC878" s="52"/>
      <c r="AF878" s="11"/>
    </row>
    <row r="879" spans="1:32" ht="4.5" customHeight="1">
      <c r="A879" s="165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AC879" s="52"/>
      <c r="AF879" s="11"/>
    </row>
    <row r="880" spans="1:32">
      <c r="A880" s="167" t="s">
        <v>136</v>
      </c>
      <c r="B880" s="167"/>
      <c r="C880" s="47" t="str">
        <f>基本登録!$A$23</f>
        <v>①（　）内の大会の個人の部は一人１枚使用すること（関東予選・総合体育大会・個人選手権大会）</v>
      </c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4"/>
      <c r="R880" s="45"/>
      <c r="S880" s="44"/>
      <c r="T880" s="44"/>
      <c r="U880" s="40"/>
      <c r="V880" s="40"/>
      <c r="W880" s="40"/>
      <c r="X880" s="40"/>
      <c r="Y880" s="40"/>
      <c r="Z880" s="40"/>
      <c r="AA880" s="40"/>
    </row>
    <row r="881" spans="1:32">
      <c r="A881" s="43"/>
      <c r="B881" s="43"/>
      <c r="C881" s="47" t="str">
        <f>基本登録!$A$24</f>
        <v>②顧問の捺印のないものは無効</v>
      </c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6"/>
      <c r="R881" s="44"/>
      <c r="S881" s="44"/>
      <c r="T881" s="44"/>
      <c r="U881" s="168" t="s">
        <v>139</v>
      </c>
      <c r="V881" s="168"/>
      <c r="W881" s="168"/>
      <c r="X881" s="168"/>
      <c r="Y881" s="168"/>
      <c r="Z881" s="168"/>
      <c r="AA881" s="168"/>
    </row>
    <row r="882" spans="1:32" s="37" customFormat="1">
      <c r="A882" s="41"/>
      <c r="B882" s="41"/>
      <c r="C882" s="42" t="str">
        <f>基本登録!$A$25</f>
        <v>③A4用紙に印刷すること（A4用紙1枚につき立順票は二部出力。切り取って使用すること）</v>
      </c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168"/>
      <c r="V882" s="168"/>
      <c r="W882" s="168"/>
      <c r="X882" s="168"/>
      <c r="Y882" s="168"/>
      <c r="Z882" s="168"/>
      <c r="AA882" s="168"/>
      <c r="AC882" s="53"/>
    </row>
    <row r="883" spans="1:32" ht="34.5" customHeight="1">
      <c r="AC883" s="52"/>
      <c r="AF883" s="11"/>
    </row>
    <row r="884" spans="1:32" ht="24.75" customHeight="1">
      <c r="A884" s="240" t="s">
        <v>119</v>
      </c>
      <c r="B884" s="240"/>
      <c r="C884" s="240"/>
      <c r="D884" s="201" t="str">
        <f ca="1">基本登録!$B$11</f>
        <v>令和8年度　東京都個人選手権大会　立順票</v>
      </c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190" t="s">
        <v>120</v>
      </c>
      <c r="Y884" s="191"/>
      <c r="Z884" s="191"/>
      <c r="AA884" s="192"/>
      <c r="AC884" s="52"/>
      <c r="AF884" s="11"/>
    </row>
    <row r="885" spans="1:32" ht="26.25" customHeight="1">
      <c r="A885" s="241"/>
      <c r="B885" s="241"/>
      <c r="C885" s="24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2" t="str">
        <f>IF(VLOOKUP(AC892,都個人!$B:$G,2,FALSE)="","",VLOOKUP(AC892,都個人!$B:$G,2,FALSE))</f>
        <v/>
      </c>
      <c r="Y885" s="203"/>
      <c r="Z885" s="203"/>
      <c r="AA885" s="204"/>
      <c r="AC885" s="52"/>
      <c r="AF885" s="11"/>
    </row>
    <row r="886" spans="1:32" ht="27" customHeight="1">
      <c r="A886" s="169" t="s">
        <v>121</v>
      </c>
      <c r="B886" s="177"/>
      <c r="C886" s="178"/>
      <c r="D886" s="208"/>
      <c r="E886" s="30" t="s">
        <v>122</v>
      </c>
      <c r="F886" s="208"/>
      <c r="G886" s="190" t="s">
        <v>123</v>
      </c>
      <c r="H886" s="191"/>
      <c r="I886" s="192"/>
      <c r="J886" s="213" t="str">
        <f>基本登録!$B$2</f>
        <v>基本登録シートの学校番号に入力して下さい</v>
      </c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X886" s="205"/>
      <c r="Y886" s="206"/>
      <c r="Z886" s="206"/>
      <c r="AA886" s="207"/>
      <c r="AC886" s="52"/>
      <c r="AF886" s="11"/>
    </row>
    <row r="887" spans="1:32" ht="9.75" customHeight="1">
      <c r="A887" s="214">
        <f>基本登録!$B$1</f>
        <v>0</v>
      </c>
      <c r="B887" s="215"/>
      <c r="C887" s="216"/>
      <c r="D887" s="209"/>
      <c r="E887" s="223" t="s">
        <v>108</v>
      </c>
      <c r="F887" s="211"/>
      <c r="G887" s="226" t="s">
        <v>124</v>
      </c>
      <c r="H887" s="227"/>
      <c r="I887" s="228"/>
      <c r="J887" s="213">
        <f>基本登録!$B$3</f>
        <v>0</v>
      </c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36"/>
      <c r="X887" s="36"/>
      <c r="AC887" s="52"/>
      <c r="AF887" s="11"/>
    </row>
    <row r="888" spans="1:32" ht="16.5" customHeight="1">
      <c r="A888" s="217"/>
      <c r="B888" s="218"/>
      <c r="C888" s="219"/>
      <c r="D888" s="209"/>
      <c r="E888" s="224"/>
      <c r="F888" s="211"/>
      <c r="G888" s="229"/>
      <c r="H888" s="230"/>
      <c r="I888" s="231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X888" s="182" t="s">
        <v>125</v>
      </c>
      <c r="Y888" s="184" t="s">
        <v>126</v>
      </c>
      <c r="Z888" s="185"/>
      <c r="AA888" s="186"/>
      <c r="AC888" s="52"/>
      <c r="AF888" s="11"/>
    </row>
    <row r="889" spans="1:32" ht="27" customHeight="1">
      <c r="A889" s="220"/>
      <c r="B889" s="221"/>
      <c r="C889" s="222"/>
      <c r="D889" s="210"/>
      <c r="E889" s="225"/>
      <c r="F889" s="212"/>
      <c r="G889" s="190" t="s">
        <v>127</v>
      </c>
      <c r="H889" s="191"/>
      <c r="I889" s="192"/>
      <c r="J889" s="28"/>
      <c r="K889" s="29"/>
      <c r="L889" s="29"/>
      <c r="M889" s="29"/>
      <c r="N889" s="29"/>
      <c r="O889" s="29"/>
      <c r="P889" s="22"/>
      <c r="Q889" s="22"/>
      <c r="R889" s="22" t="s">
        <v>128</v>
      </c>
      <c r="S889" s="193" t="str">
        <f t="shared" ref="S889" si="29">AC892</f>
        <v/>
      </c>
      <c r="T889" s="194"/>
      <c r="U889" s="194"/>
      <c r="V889" s="23" t="s">
        <v>129</v>
      </c>
      <c r="X889" s="183"/>
      <c r="Y889" s="187"/>
      <c r="Z889" s="188"/>
      <c r="AA889" s="189"/>
      <c r="AC889" s="52"/>
      <c r="AF889" s="11"/>
    </row>
    <row r="890" spans="1:32" ht="4.5" customHeight="1">
      <c r="AC890" s="52"/>
      <c r="AF890" s="11"/>
    </row>
    <row r="891" spans="1:32" ht="21.75" customHeight="1">
      <c r="A891" s="24" t="s">
        <v>130</v>
      </c>
      <c r="B891" s="174" t="s">
        <v>131</v>
      </c>
      <c r="C891" s="195"/>
      <c r="D891" s="195"/>
      <c r="E891" s="195"/>
      <c r="F891" s="176"/>
      <c r="G891" s="32" t="s">
        <v>102</v>
      </c>
      <c r="H891" s="196" t="str">
        <f ca="1">IFERROR(VLOOKUP(D884,基本登録!$B$8:$I$14,5,FALSE),"")</f>
        <v>予選</v>
      </c>
      <c r="I891" s="197"/>
      <c r="J891" s="197"/>
      <c r="K891" s="197"/>
      <c r="L891" s="198"/>
      <c r="M891" s="196" t="str">
        <f ca="1">IFERROR(VLOOKUP(D884,基本登録!$B$8:$I$14,6,FALSE),"")</f>
        <v>決勝</v>
      </c>
      <c r="N891" s="197"/>
      <c r="O891" s="197"/>
      <c r="P891" s="197"/>
      <c r="Q891" s="198"/>
      <c r="R891" s="196" t="str">
        <f ca="1">IFERROR(IF(VLOOKUP(D884,基本登録!$B$8:$I$14,7,FALSE)="","",VLOOKUP(D884,基本登録!$B$8:$I$14,7,FALSE)),"")</f>
        <v>競射</v>
      </c>
      <c r="S891" s="197"/>
      <c r="T891" s="197"/>
      <c r="U891" s="197"/>
      <c r="V891" s="198"/>
      <c r="W891" s="196" t="str">
        <f ca="1">IFERROR(IF(VLOOKUP(D884,基本登録!$B$8:$I$14,8,FALSE)="","",VLOOKUP(D884,基本登録!$B$8:$I$14,8,FALSE)),"")</f>
        <v/>
      </c>
      <c r="X891" s="197"/>
      <c r="Y891" s="197"/>
      <c r="Z891" s="197"/>
      <c r="AA891" s="198"/>
      <c r="AC891" s="52"/>
      <c r="AF891" s="11"/>
    </row>
    <row r="892" spans="1:32" ht="21.75" customHeight="1">
      <c r="A892" s="25" t="str">
        <f>基本登録!$A$17</f>
        <v>１</v>
      </c>
      <c r="B892" s="179" t="str">
        <f>IF(AC892="","",VLOOKUP(AC892,都個人!$B:$G,4,FALSE))</f>
        <v/>
      </c>
      <c r="C892" s="180"/>
      <c r="D892" s="180"/>
      <c r="E892" s="180"/>
      <c r="F892" s="181"/>
      <c r="G892" s="26" t="str">
        <f>IF(AC892="","",VLOOKUP(AC892,都個人!$B:$G,5,FALSE))</f>
        <v/>
      </c>
      <c r="H892" s="31"/>
      <c r="I892" s="31"/>
      <c r="J892" s="31"/>
      <c r="K892" s="21"/>
      <c r="L892" s="34"/>
      <c r="M892" s="31"/>
      <c r="N892" s="31"/>
      <c r="O892" s="31"/>
      <c r="P892" s="21"/>
      <c r="Q892" s="34"/>
      <c r="R892" s="31"/>
      <c r="S892" s="31"/>
      <c r="T892" s="31"/>
      <c r="U892" s="21"/>
      <c r="V892" s="34"/>
      <c r="W892" s="31"/>
      <c r="X892" s="31"/>
      <c r="Y892" s="31"/>
      <c r="Z892" s="21"/>
      <c r="AA892" s="34"/>
      <c r="AC892" s="52" t="str">
        <f>都個人!$B$45</f>
        <v/>
      </c>
      <c r="AF892" s="11"/>
    </row>
    <row r="893" spans="1:32" ht="21.75" customHeight="1">
      <c r="A893" s="24" t="str">
        <f>基本登録!$A$18</f>
        <v>２</v>
      </c>
      <c r="B893" s="179" t="str">
        <f>IF(AC893="","",VLOOKUP(AC893,都個人!$B:$G,4,FALSE))</f>
        <v/>
      </c>
      <c r="C893" s="180"/>
      <c r="D893" s="180"/>
      <c r="E893" s="180"/>
      <c r="F893" s="181"/>
      <c r="G893" s="26" t="str">
        <f>IF(AC893="","",VLOOKUP(AC893,都個人!$B:$G,5,FALSE))</f>
        <v/>
      </c>
      <c r="H893" s="31"/>
      <c r="I893" s="31"/>
      <c r="J893" s="31"/>
      <c r="K893" s="21"/>
      <c r="L893" s="34"/>
      <c r="M893" s="31"/>
      <c r="N893" s="31"/>
      <c r="O893" s="31"/>
      <c r="P893" s="21"/>
      <c r="Q893" s="34"/>
      <c r="R893" s="31"/>
      <c r="S893" s="31"/>
      <c r="T893" s="31"/>
      <c r="U893" s="21"/>
      <c r="V893" s="34"/>
      <c r="W893" s="31"/>
      <c r="X893" s="31"/>
      <c r="Y893" s="31"/>
      <c r="Z893" s="21"/>
      <c r="AA893" s="34"/>
      <c r="AC893" s="52"/>
      <c r="AF893" s="11"/>
    </row>
    <row r="894" spans="1:32" ht="21.75" customHeight="1">
      <c r="A894" s="24" t="str">
        <f>基本登録!$A$19</f>
        <v>３</v>
      </c>
      <c r="B894" s="179" t="str">
        <f>IF(AC894="","",VLOOKUP(AC894,都個人!$B:$G,4,FALSE))</f>
        <v/>
      </c>
      <c r="C894" s="180"/>
      <c r="D894" s="180"/>
      <c r="E894" s="180"/>
      <c r="F894" s="181"/>
      <c r="G894" s="26" t="str">
        <f>IF(AC894="","",VLOOKUP(AC894,都個人!$B:$G,5,FALSE))</f>
        <v/>
      </c>
      <c r="H894" s="31"/>
      <c r="I894" s="31"/>
      <c r="J894" s="31"/>
      <c r="K894" s="21"/>
      <c r="L894" s="34"/>
      <c r="M894" s="31"/>
      <c r="N894" s="31"/>
      <c r="O894" s="31"/>
      <c r="P894" s="21"/>
      <c r="Q894" s="34"/>
      <c r="R894" s="31"/>
      <c r="S894" s="31"/>
      <c r="T894" s="31"/>
      <c r="U894" s="21"/>
      <c r="V894" s="34"/>
      <c r="W894" s="31"/>
      <c r="X894" s="31"/>
      <c r="Y894" s="31"/>
      <c r="Z894" s="21"/>
      <c r="AA894" s="34"/>
      <c r="AC894" s="52"/>
      <c r="AF894" s="11"/>
    </row>
    <row r="895" spans="1:32" ht="21.75" customHeight="1">
      <c r="A895" s="24" t="str">
        <f>基本登録!$A$20</f>
        <v>４</v>
      </c>
      <c r="B895" s="179" t="str">
        <f>IF(AC895="","",VLOOKUP(AC895,都個人!$B:$G,4,FALSE))</f>
        <v/>
      </c>
      <c r="C895" s="180"/>
      <c r="D895" s="180"/>
      <c r="E895" s="180"/>
      <c r="F895" s="181"/>
      <c r="G895" s="26" t="str">
        <f>IF(AC895="","",VLOOKUP(AC895,都個人!$B:$G,5,FALSE))</f>
        <v/>
      </c>
      <c r="H895" s="31"/>
      <c r="I895" s="31"/>
      <c r="J895" s="31"/>
      <c r="K895" s="21"/>
      <c r="L895" s="34"/>
      <c r="M895" s="31"/>
      <c r="N895" s="31"/>
      <c r="O895" s="31"/>
      <c r="P895" s="21"/>
      <c r="Q895" s="34"/>
      <c r="R895" s="31"/>
      <c r="S895" s="31"/>
      <c r="T895" s="31"/>
      <c r="U895" s="21"/>
      <c r="V895" s="34"/>
      <c r="W895" s="31"/>
      <c r="X895" s="31"/>
      <c r="Y895" s="31"/>
      <c r="Z895" s="21"/>
      <c r="AA895" s="34"/>
      <c r="AC895" s="52"/>
      <c r="AF895" s="11"/>
    </row>
    <row r="896" spans="1:32" ht="21.75" customHeight="1">
      <c r="A896" s="24" t="str">
        <f>基本登録!$A$21</f>
        <v>５</v>
      </c>
      <c r="B896" s="179" t="str">
        <f>IF(AC896="","",VLOOKUP(AC896,都個人!$B:$G,4,FALSE))</f>
        <v/>
      </c>
      <c r="C896" s="180"/>
      <c r="D896" s="180"/>
      <c r="E896" s="180"/>
      <c r="F896" s="181"/>
      <c r="G896" s="26" t="str">
        <f>IF(AC896="","",VLOOKUP(AC896,都個人!$B:$G,5,FALSE))</f>
        <v/>
      </c>
      <c r="H896" s="31"/>
      <c r="I896" s="31"/>
      <c r="J896" s="31"/>
      <c r="K896" s="21"/>
      <c r="L896" s="34"/>
      <c r="M896" s="31"/>
      <c r="N896" s="31"/>
      <c r="O896" s="31"/>
      <c r="P896" s="21"/>
      <c r="Q896" s="34"/>
      <c r="R896" s="31"/>
      <c r="S896" s="31"/>
      <c r="T896" s="31"/>
      <c r="U896" s="21"/>
      <c r="V896" s="34"/>
      <c r="W896" s="31"/>
      <c r="X896" s="31"/>
      <c r="Y896" s="31"/>
      <c r="Z896" s="21"/>
      <c r="AA896" s="34"/>
      <c r="AC896" s="52"/>
      <c r="AF896" s="11"/>
    </row>
    <row r="897" spans="1:32" ht="21.75" customHeight="1">
      <c r="A897" s="24" t="str">
        <f>基本登録!$A$22</f>
        <v>補</v>
      </c>
      <c r="B897" s="179" t="str">
        <f>IF(AC897="","",VLOOKUP(AC897,都個人!$B:$G,4,FALSE))</f>
        <v/>
      </c>
      <c r="C897" s="180"/>
      <c r="D897" s="180"/>
      <c r="E897" s="180"/>
      <c r="F897" s="181"/>
      <c r="G897" s="26" t="str">
        <f>IF(AC897="","",VLOOKUP(AC897,都個人!$B:$G,5,FALSE))</f>
        <v/>
      </c>
      <c r="H897" s="24"/>
      <c r="I897" s="24"/>
      <c r="J897" s="24"/>
      <c r="K897" s="33"/>
      <c r="L897" s="34"/>
      <c r="M897" s="24"/>
      <c r="N897" s="24"/>
      <c r="O897" s="24"/>
      <c r="P897" s="33"/>
      <c r="Q897" s="34"/>
      <c r="R897" s="24"/>
      <c r="S897" s="24"/>
      <c r="T897" s="24"/>
      <c r="U897" s="33"/>
      <c r="V897" s="34"/>
      <c r="W897" s="24"/>
      <c r="X897" s="24"/>
      <c r="Y897" s="24"/>
      <c r="Z897" s="33"/>
      <c r="AA897" s="34"/>
      <c r="AC897" s="52"/>
      <c r="AF897" s="11"/>
    </row>
    <row r="898" spans="1:32" ht="19.5" customHeight="1">
      <c r="A898" s="169"/>
      <c r="B898" s="170"/>
      <c r="C898" s="170"/>
      <c r="D898" s="170"/>
      <c r="E898" s="170"/>
      <c r="F898" s="170"/>
      <c r="G898" s="171"/>
      <c r="H898" s="172" t="s">
        <v>132</v>
      </c>
      <c r="I898" s="173"/>
      <c r="J898" s="173"/>
      <c r="K898" s="173"/>
      <c r="L898" s="34"/>
      <c r="M898" s="172" t="s">
        <v>132</v>
      </c>
      <c r="N898" s="173"/>
      <c r="O898" s="173"/>
      <c r="P898" s="173"/>
      <c r="Q898" s="34"/>
      <c r="R898" s="172" t="s">
        <v>132</v>
      </c>
      <c r="S898" s="173"/>
      <c r="T898" s="173"/>
      <c r="U898" s="173"/>
      <c r="V898" s="34"/>
      <c r="W898" s="172" t="s">
        <v>132</v>
      </c>
      <c r="X898" s="173"/>
      <c r="Y898" s="173"/>
      <c r="Z898" s="173"/>
      <c r="AA898" s="34"/>
      <c r="AC898" s="52"/>
      <c r="AF898" s="11"/>
    </row>
    <row r="899" spans="1:32" ht="24.75" customHeight="1">
      <c r="A899" s="174"/>
      <c r="B899" s="175"/>
      <c r="C899" s="175"/>
      <c r="D899" s="175"/>
      <c r="E899" s="175"/>
      <c r="F899" s="175"/>
      <c r="G899" s="176"/>
      <c r="H899" s="169"/>
      <c r="I899" s="177"/>
      <c r="J899" s="177"/>
      <c r="K899" s="177"/>
      <c r="L899" s="178"/>
      <c r="M899" s="169"/>
      <c r="N899" s="177"/>
      <c r="O899" s="177"/>
      <c r="P899" s="177"/>
      <c r="Q899" s="178"/>
      <c r="R899" s="169"/>
      <c r="S899" s="177"/>
      <c r="T899" s="177"/>
      <c r="U899" s="177"/>
      <c r="V899" s="178"/>
      <c r="W899" s="169"/>
      <c r="X899" s="177"/>
      <c r="Y899" s="177"/>
      <c r="Z899" s="177"/>
      <c r="AA899" s="178"/>
      <c r="AC899" s="52"/>
      <c r="AF899" s="11"/>
    </row>
    <row r="900" spans="1:32" ht="4.5" customHeight="1">
      <c r="A900" s="165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AC900" s="52"/>
      <c r="AF900" s="11"/>
    </row>
    <row r="901" spans="1:32">
      <c r="A901" s="167" t="s">
        <v>136</v>
      </c>
      <c r="B901" s="167"/>
      <c r="C901" s="47" t="str">
        <f>基本登録!$A$23</f>
        <v>①（　）内の大会の個人の部は一人１枚使用すること（関東予選・総合体育大会・個人選手権大会）</v>
      </c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4"/>
      <c r="R901" s="45"/>
      <c r="S901" s="44"/>
      <c r="T901" s="44"/>
      <c r="U901" s="40"/>
      <c r="V901" s="40"/>
      <c r="W901" s="40"/>
      <c r="X901" s="40"/>
      <c r="Y901" s="40"/>
      <c r="Z901" s="40"/>
      <c r="AA901" s="40"/>
    </row>
    <row r="902" spans="1:32">
      <c r="A902" s="43"/>
      <c r="B902" s="43"/>
      <c r="C902" s="47" t="str">
        <f>基本登録!$A$24</f>
        <v>②顧問の捺印のないものは無効</v>
      </c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6"/>
      <c r="R902" s="44"/>
      <c r="S902" s="44"/>
      <c r="T902" s="44"/>
      <c r="U902" s="168" t="s">
        <v>139</v>
      </c>
      <c r="V902" s="168"/>
      <c r="W902" s="168"/>
      <c r="X902" s="168"/>
      <c r="Y902" s="168"/>
      <c r="Z902" s="168"/>
      <c r="AA902" s="168"/>
    </row>
    <row r="903" spans="1:32" s="37" customFormat="1">
      <c r="A903" s="41"/>
      <c r="B903" s="41"/>
      <c r="C903" s="42" t="str">
        <f>基本登録!$A$25</f>
        <v>③A4用紙に印刷すること（A4用紙1枚につき立順票は二部出力。切り取って使用すること）</v>
      </c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168"/>
      <c r="V903" s="168"/>
      <c r="W903" s="168"/>
      <c r="X903" s="168"/>
      <c r="Y903" s="168"/>
      <c r="Z903" s="168"/>
      <c r="AA903" s="168"/>
      <c r="AC903" s="53"/>
    </row>
    <row r="904" spans="1:32" ht="34.5" customHeight="1">
      <c r="AC904" s="52"/>
      <c r="AF904" s="11"/>
    </row>
    <row r="905" spans="1:32" ht="24.75" customHeight="1">
      <c r="A905" s="240" t="s">
        <v>119</v>
      </c>
      <c r="B905" s="240"/>
      <c r="C905" s="240"/>
      <c r="D905" s="201" t="str">
        <f ca="1">基本登録!$B$11</f>
        <v>令和8年度　東京都個人選手権大会　立順票</v>
      </c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190" t="s">
        <v>120</v>
      </c>
      <c r="Y905" s="191"/>
      <c r="Z905" s="191"/>
      <c r="AA905" s="192"/>
      <c r="AC905" s="52"/>
      <c r="AF905" s="11"/>
    </row>
    <row r="906" spans="1:32" ht="26.25" customHeight="1">
      <c r="A906" s="241"/>
      <c r="B906" s="241"/>
      <c r="C906" s="24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2" t="str">
        <f>IF(VLOOKUP(AC913,都個人!$B:$G,2,FALSE)="","",VLOOKUP(AC913,都個人!$B:$G,2,FALSE))</f>
        <v/>
      </c>
      <c r="Y906" s="203"/>
      <c r="Z906" s="203"/>
      <c r="AA906" s="204"/>
      <c r="AC906" s="52"/>
      <c r="AF906" s="11"/>
    </row>
    <row r="907" spans="1:32" ht="27" customHeight="1">
      <c r="A907" s="169" t="s">
        <v>121</v>
      </c>
      <c r="B907" s="177"/>
      <c r="C907" s="178"/>
      <c r="D907" s="208"/>
      <c r="E907" s="30" t="s">
        <v>122</v>
      </c>
      <c r="F907" s="208"/>
      <c r="G907" s="190" t="s">
        <v>123</v>
      </c>
      <c r="H907" s="191"/>
      <c r="I907" s="192"/>
      <c r="J907" s="213" t="str">
        <f>基本登録!$B$2</f>
        <v>基本登録シートの学校番号に入力して下さい</v>
      </c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X907" s="205"/>
      <c r="Y907" s="206"/>
      <c r="Z907" s="206"/>
      <c r="AA907" s="207"/>
      <c r="AC907" s="52"/>
      <c r="AF907" s="11"/>
    </row>
    <row r="908" spans="1:32" ht="9.75" customHeight="1">
      <c r="A908" s="214">
        <f>基本登録!$B$1</f>
        <v>0</v>
      </c>
      <c r="B908" s="215"/>
      <c r="C908" s="216"/>
      <c r="D908" s="209"/>
      <c r="E908" s="223" t="s">
        <v>108</v>
      </c>
      <c r="F908" s="211"/>
      <c r="G908" s="226" t="s">
        <v>124</v>
      </c>
      <c r="H908" s="227"/>
      <c r="I908" s="228"/>
      <c r="J908" s="213">
        <f>基本登録!$B$3</f>
        <v>0</v>
      </c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36"/>
      <c r="X908" s="36"/>
      <c r="AC908" s="52"/>
      <c r="AF908" s="11"/>
    </row>
    <row r="909" spans="1:32" ht="16.5" customHeight="1">
      <c r="A909" s="217"/>
      <c r="B909" s="218"/>
      <c r="C909" s="219"/>
      <c r="D909" s="209"/>
      <c r="E909" s="224"/>
      <c r="F909" s="211"/>
      <c r="G909" s="229"/>
      <c r="H909" s="230"/>
      <c r="I909" s="231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X909" s="182" t="s">
        <v>125</v>
      </c>
      <c r="Y909" s="184" t="s">
        <v>126</v>
      </c>
      <c r="Z909" s="185"/>
      <c r="AA909" s="186"/>
      <c r="AC909" s="52"/>
      <c r="AF909" s="11"/>
    </row>
    <row r="910" spans="1:32" ht="27" customHeight="1">
      <c r="A910" s="220"/>
      <c r="B910" s="221"/>
      <c r="C910" s="222"/>
      <c r="D910" s="210"/>
      <c r="E910" s="225"/>
      <c r="F910" s="212"/>
      <c r="G910" s="190" t="s">
        <v>127</v>
      </c>
      <c r="H910" s="191"/>
      <c r="I910" s="192"/>
      <c r="J910" s="28"/>
      <c r="K910" s="29"/>
      <c r="L910" s="29"/>
      <c r="M910" s="29"/>
      <c r="N910" s="29"/>
      <c r="O910" s="29"/>
      <c r="P910" s="22"/>
      <c r="Q910" s="22"/>
      <c r="R910" s="22" t="s">
        <v>128</v>
      </c>
      <c r="S910" s="193" t="str">
        <f t="shared" ref="S910" si="30">AC913</f>
        <v/>
      </c>
      <c r="T910" s="194"/>
      <c r="U910" s="194"/>
      <c r="V910" s="23" t="s">
        <v>129</v>
      </c>
      <c r="X910" s="183"/>
      <c r="Y910" s="187"/>
      <c r="Z910" s="188"/>
      <c r="AA910" s="189"/>
      <c r="AC910" s="52"/>
      <c r="AF910" s="11"/>
    </row>
    <row r="911" spans="1:32" ht="4.5" customHeight="1">
      <c r="AC911" s="52"/>
      <c r="AF911" s="11"/>
    </row>
    <row r="912" spans="1:32" ht="21.75" customHeight="1">
      <c r="A912" s="24" t="s">
        <v>130</v>
      </c>
      <c r="B912" s="174" t="s">
        <v>131</v>
      </c>
      <c r="C912" s="195"/>
      <c r="D912" s="195"/>
      <c r="E912" s="195"/>
      <c r="F912" s="176"/>
      <c r="G912" s="32" t="s">
        <v>102</v>
      </c>
      <c r="H912" s="196" t="str">
        <f ca="1">IFERROR(VLOOKUP(D905,基本登録!$B$8:$I$14,5,FALSE),"")</f>
        <v>予選</v>
      </c>
      <c r="I912" s="197"/>
      <c r="J912" s="197"/>
      <c r="K912" s="197"/>
      <c r="L912" s="198"/>
      <c r="M912" s="196" t="str">
        <f ca="1">IFERROR(VLOOKUP(D905,基本登録!$B$8:$I$14,6,FALSE),"")</f>
        <v>決勝</v>
      </c>
      <c r="N912" s="197"/>
      <c r="O912" s="197"/>
      <c r="P912" s="197"/>
      <c r="Q912" s="198"/>
      <c r="R912" s="196" t="str">
        <f ca="1">IFERROR(IF(VLOOKUP(D905,基本登録!$B$8:$I$14,7,FALSE)="","",VLOOKUP(D905,基本登録!$B$8:$I$14,7,FALSE)),"")</f>
        <v>競射</v>
      </c>
      <c r="S912" s="197"/>
      <c r="T912" s="197"/>
      <c r="U912" s="197"/>
      <c r="V912" s="198"/>
      <c r="W912" s="196" t="str">
        <f ca="1">IFERROR(IF(VLOOKUP(D905,基本登録!$B$8:$I$14,8,FALSE)="","",VLOOKUP(D905,基本登録!$B$8:$I$14,8,FALSE)),"")</f>
        <v/>
      </c>
      <c r="X912" s="197"/>
      <c r="Y912" s="197"/>
      <c r="Z912" s="197"/>
      <c r="AA912" s="198"/>
      <c r="AC912" s="52"/>
      <c r="AF912" s="11"/>
    </row>
    <row r="913" spans="1:32" ht="21.75" customHeight="1">
      <c r="A913" s="25" t="str">
        <f>基本登録!$A$17</f>
        <v>１</v>
      </c>
      <c r="B913" s="179" t="str">
        <f>IF(AC913="","",VLOOKUP(AC913,都個人!$B:$G,4,FALSE))</f>
        <v/>
      </c>
      <c r="C913" s="180"/>
      <c r="D913" s="180"/>
      <c r="E913" s="180"/>
      <c r="F913" s="181"/>
      <c r="G913" s="26" t="str">
        <f>IF(AC913="","",VLOOKUP(AC913,都個人!$B:$G,5,FALSE))</f>
        <v/>
      </c>
      <c r="H913" s="31"/>
      <c r="I913" s="31"/>
      <c r="J913" s="31"/>
      <c r="K913" s="21"/>
      <c r="L913" s="34"/>
      <c r="M913" s="31"/>
      <c r="N913" s="31"/>
      <c r="O913" s="31"/>
      <c r="P913" s="21"/>
      <c r="Q913" s="34"/>
      <c r="R913" s="31"/>
      <c r="S913" s="31"/>
      <c r="T913" s="31"/>
      <c r="U913" s="21"/>
      <c r="V913" s="34"/>
      <c r="W913" s="31"/>
      <c r="X913" s="31"/>
      <c r="Y913" s="31"/>
      <c r="Z913" s="21"/>
      <c r="AA913" s="34"/>
      <c r="AC913" s="52" t="str">
        <f>都個人!$B$46</f>
        <v/>
      </c>
      <c r="AF913" s="11"/>
    </row>
    <row r="914" spans="1:32" ht="21.75" customHeight="1">
      <c r="A914" s="24" t="str">
        <f>基本登録!$A$18</f>
        <v>２</v>
      </c>
      <c r="B914" s="179" t="str">
        <f>IF(AC914="","",VLOOKUP(AC914,都個人!$B:$G,4,FALSE))</f>
        <v/>
      </c>
      <c r="C914" s="180"/>
      <c r="D914" s="180"/>
      <c r="E914" s="180"/>
      <c r="F914" s="181"/>
      <c r="G914" s="26" t="str">
        <f>IF(AC914="","",VLOOKUP(AC914,都個人!$B:$G,5,FALSE))</f>
        <v/>
      </c>
      <c r="H914" s="31"/>
      <c r="I914" s="31"/>
      <c r="J914" s="31"/>
      <c r="K914" s="21"/>
      <c r="L914" s="34"/>
      <c r="M914" s="31"/>
      <c r="N914" s="31"/>
      <c r="O914" s="31"/>
      <c r="P914" s="21"/>
      <c r="Q914" s="34"/>
      <c r="R914" s="31"/>
      <c r="S914" s="31"/>
      <c r="T914" s="31"/>
      <c r="U914" s="21"/>
      <c r="V914" s="34"/>
      <c r="W914" s="31"/>
      <c r="X914" s="31"/>
      <c r="Y914" s="31"/>
      <c r="Z914" s="21"/>
      <c r="AA914" s="34"/>
      <c r="AC914" s="52"/>
      <c r="AF914" s="11"/>
    </row>
    <row r="915" spans="1:32" ht="21.75" customHeight="1">
      <c r="A915" s="24" t="str">
        <f>基本登録!$A$19</f>
        <v>３</v>
      </c>
      <c r="B915" s="179" t="str">
        <f>IF(AC915="","",VLOOKUP(AC915,都個人!$B:$G,4,FALSE))</f>
        <v/>
      </c>
      <c r="C915" s="180"/>
      <c r="D915" s="180"/>
      <c r="E915" s="180"/>
      <c r="F915" s="181"/>
      <c r="G915" s="26" t="str">
        <f>IF(AC915="","",VLOOKUP(AC915,都個人!$B:$G,5,FALSE))</f>
        <v/>
      </c>
      <c r="H915" s="31"/>
      <c r="I915" s="31"/>
      <c r="J915" s="31"/>
      <c r="K915" s="21"/>
      <c r="L915" s="34"/>
      <c r="M915" s="31"/>
      <c r="N915" s="31"/>
      <c r="O915" s="31"/>
      <c r="P915" s="21"/>
      <c r="Q915" s="34"/>
      <c r="R915" s="31"/>
      <c r="S915" s="31"/>
      <c r="T915" s="31"/>
      <c r="U915" s="21"/>
      <c r="V915" s="34"/>
      <c r="W915" s="31"/>
      <c r="X915" s="31"/>
      <c r="Y915" s="31"/>
      <c r="Z915" s="21"/>
      <c r="AA915" s="34"/>
      <c r="AC915" s="52"/>
      <c r="AF915" s="11"/>
    </row>
    <row r="916" spans="1:32" ht="21.75" customHeight="1">
      <c r="A916" s="24" t="str">
        <f>基本登録!$A$20</f>
        <v>４</v>
      </c>
      <c r="B916" s="179" t="str">
        <f>IF(AC916="","",VLOOKUP(AC916,都個人!$B:$G,4,FALSE))</f>
        <v/>
      </c>
      <c r="C916" s="180"/>
      <c r="D916" s="180"/>
      <c r="E916" s="180"/>
      <c r="F916" s="181"/>
      <c r="G916" s="26" t="str">
        <f>IF(AC916="","",VLOOKUP(AC916,都個人!$B:$G,5,FALSE))</f>
        <v/>
      </c>
      <c r="H916" s="31"/>
      <c r="I916" s="31"/>
      <c r="J916" s="31"/>
      <c r="K916" s="21"/>
      <c r="L916" s="34"/>
      <c r="M916" s="31"/>
      <c r="N916" s="31"/>
      <c r="O916" s="31"/>
      <c r="P916" s="21"/>
      <c r="Q916" s="34"/>
      <c r="R916" s="31"/>
      <c r="S916" s="31"/>
      <c r="T916" s="31"/>
      <c r="U916" s="21"/>
      <c r="V916" s="34"/>
      <c r="W916" s="31"/>
      <c r="X916" s="31"/>
      <c r="Y916" s="31"/>
      <c r="Z916" s="21"/>
      <c r="AA916" s="34"/>
      <c r="AC916" s="52"/>
      <c r="AF916" s="11"/>
    </row>
    <row r="917" spans="1:32" ht="21.75" customHeight="1">
      <c r="A917" s="24" t="str">
        <f>基本登録!$A$21</f>
        <v>５</v>
      </c>
      <c r="B917" s="179" t="str">
        <f>IF(AC917="","",VLOOKUP(AC917,都個人!$B:$G,4,FALSE))</f>
        <v/>
      </c>
      <c r="C917" s="180"/>
      <c r="D917" s="180"/>
      <c r="E917" s="180"/>
      <c r="F917" s="181"/>
      <c r="G917" s="26" t="str">
        <f>IF(AC917="","",VLOOKUP(AC917,都個人!$B:$G,5,FALSE))</f>
        <v/>
      </c>
      <c r="H917" s="31"/>
      <c r="I917" s="31"/>
      <c r="J917" s="31"/>
      <c r="K917" s="21"/>
      <c r="L917" s="34"/>
      <c r="M917" s="31"/>
      <c r="N917" s="31"/>
      <c r="O917" s="31"/>
      <c r="P917" s="21"/>
      <c r="Q917" s="34"/>
      <c r="R917" s="31"/>
      <c r="S917" s="31"/>
      <c r="T917" s="31"/>
      <c r="U917" s="21"/>
      <c r="V917" s="34"/>
      <c r="W917" s="31"/>
      <c r="X917" s="31"/>
      <c r="Y917" s="31"/>
      <c r="Z917" s="21"/>
      <c r="AA917" s="34"/>
      <c r="AC917" s="52"/>
      <c r="AF917" s="11"/>
    </row>
    <row r="918" spans="1:32" ht="21.75" customHeight="1">
      <c r="A918" s="24" t="str">
        <f>基本登録!$A$22</f>
        <v>補</v>
      </c>
      <c r="B918" s="179" t="str">
        <f>IF(AC918="","",VLOOKUP(AC918,都個人!$B:$G,4,FALSE))</f>
        <v/>
      </c>
      <c r="C918" s="180"/>
      <c r="D918" s="180"/>
      <c r="E918" s="180"/>
      <c r="F918" s="181"/>
      <c r="G918" s="26" t="str">
        <f>IF(AC918="","",VLOOKUP(AC918,都個人!$B:$G,5,FALSE))</f>
        <v/>
      </c>
      <c r="H918" s="24"/>
      <c r="I918" s="24"/>
      <c r="J918" s="24"/>
      <c r="K918" s="33"/>
      <c r="L918" s="34"/>
      <c r="M918" s="24"/>
      <c r="N918" s="24"/>
      <c r="O918" s="24"/>
      <c r="P918" s="33"/>
      <c r="Q918" s="34"/>
      <c r="R918" s="24"/>
      <c r="S918" s="24"/>
      <c r="T918" s="24"/>
      <c r="U918" s="33"/>
      <c r="V918" s="34"/>
      <c r="W918" s="24"/>
      <c r="X918" s="24"/>
      <c r="Y918" s="24"/>
      <c r="Z918" s="33"/>
      <c r="AA918" s="34"/>
      <c r="AC918" s="52"/>
      <c r="AF918" s="11"/>
    </row>
    <row r="919" spans="1:32" ht="19.5" customHeight="1">
      <c r="A919" s="169"/>
      <c r="B919" s="170"/>
      <c r="C919" s="170"/>
      <c r="D919" s="170"/>
      <c r="E919" s="170"/>
      <c r="F919" s="170"/>
      <c r="G919" s="171"/>
      <c r="H919" s="172" t="s">
        <v>132</v>
      </c>
      <c r="I919" s="173"/>
      <c r="J919" s="173"/>
      <c r="K919" s="173"/>
      <c r="L919" s="34"/>
      <c r="M919" s="172" t="s">
        <v>132</v>
      </c>
      <c r="N919" s="173"/>
      <c r="O919" s="173"/>
      <c r="P919" s="173"/>
      <c r="Q919" s="34"/>
      <c r="R919" s="172" t="s">
        <v>132</v>
      </c>
      <c r="S919" s="173"/>
      <c r="T919" s="173"/>
      <c r="U919" s="173"/>
      <c r="V919" s="34"/>
      <c r="W919" s="172" t="s">
        <v>132</v>
      </c>
      <c r="X919" s="173"/>
      <c r="Y919" s="173"/>
      <c r="Z919" s="173"/>
      <c r="AA919" s="34"/>
      <c r="AC919" s="52"/>
      <c r="AF919" s="11"/>
    </row>
    <row r="920" spans="1:32" ht="24.75" customHeight="1">
      <c r="A920" s="174"/>
      <c r="B920" s="175"/>
      <c r="C920" s="175"/>
      <c r="D920" s="175"/>
      <c r="E920" s="175"/>
      <c r="F920" s="175"/>
      <c r="G920" s="176"/>
      <c r="H920" s="169"/>
      <c r="I920" s="177"/>
      <c r="J920" s="177"/>
      <c r="K920" s="177"/>
      <c r="L920" s="178"/>
      <c r="M920" s="169"/>
      <c r="N920" s="177"/>
      <c r="O920" s="177"/>
      <c r="P920" s="177"/>
      <c r="Q920" s="178"/>
      <c r="R920" s="169"/>
      <c r="S920" s="177"/>
      <c r="T920" s="177"/>
      <c r="U920" s="177"/>
      <c r="V920" s="178"/>
      <c r="W920" s="169"/>
      <c r="X920" s="177"/>
      <c r="Y920" s="177"/>
      <c r="Z920" s="177"/>
      <c r="AA920" s="178"/>
      <c r="AC920" s="52"/>
      <c r="AF920" s="11"/>
    </row>
    <row r="921" spans="1:32" ht="4.5" customHeight="1">
      <c r="A921" s="165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AC921" s="52"/>
      <c r="AF921" s="11"/>
    </row>
    <row r="922" spans="1:32">
      <c r="A922" s="167" t="s">
        <v>136</v>
      </c>
      <c r="B922" s="167"/>
      <c r="C922" s="47" t="str">
        <f>基本登録!$A$23</f>
        <v>①（　）内の大会の個人の部は一人１枚使用すること（関東予選・総合体育大会・個人選手権大会）</v>
      </c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4"/>
      <c r="R922" s="45"/>
      <c r="S922" s="44"/>
      <c r="T922" s="44"/>
      <c r="U922" s="40"/>
      <c r="V922" s="40"/>
      <c r="W922" s="40"/>
      <c r="X922" s="40"/>
      <c r="Y922" s="40"/>
      <c r="Z922" s="40"/>
      <c r="AA922" s="40"/>
    </row>
    <row r="923" spans="1:32">
      <c r="A923" s="43"/>
      <c r="B923" s="43"/>
      <c r="C923" s="47" t="str">
        <f>基本登録!$A$24</f>
        <v>②顧問の捺印のないものは無効</v>
      </c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6"/>
      <c r="R923" s="44"/>
      <c r="S923" s="44"/>
      <c r="T923" s="44"/>
      <c r="U923" s="168" t="s">
        <v>139</v>
      </c>
      <c r="V923" s="168"/>
      <c r="W923" s="168"/>
      <c r="X923" s="168"/>
      <c r="Y923" s="168"/>
      <c r="Z923" s="168"/>
      <c r="AA923" s="168"/>
    </row>
    <row r="924" spans="1:32" s="37" customFormat="1">
      <c r="A924" s="41"/>
      <c r="B924" s="41"/>
      <c r="C924" s="42" t="str">
        <f>基本登録!$A$25</f>
        <v>③A4用紙に印刷すること（A4用紙1枚につき立順票は二部出力。切り取って使用すること）</v>
      </c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168"/>
      <c r="V924" s="168"/>
      <c r="W924" s="168"/>
      <c r="X924" s="168"/>
      <c r="Y924" s="168"/>
      <c r="Z924" s="168"/>
      <c r="AA924" s="168"/>
      <c r="AC924" s="53"/>
    </row>
    <row r="925" spans="1:32" ht="34.5" customHeight="1">
      <c r="AC925" s="52"/>
      <c r="AF925" s="11"/>
    </row>
    <row r="926" spans="1:32" ht="24.75" customHeight="1">
      <c r="A926" s="240" t="s">
        <v>119</v>
      </c>
      <c r="B926" s="240"/>
      <c r="C926" s="240"/>
      <c r="D926" s="201" t="str">
        <f ca="1">基本登録!$B$11</f>
        <v>令和8年度　東京都個人選手権大会　立順票</v>
      </c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190" t="s">
        <v>120</v>
      </c>
      <c r="Y926" s="191"/>
      <c r="Z926" s="191"/>
      <c r="AA926" s="192"/>
      <c r="AC926" s="52"/>
      <c r="AF926" s="11"/>
    </row>
    <row r="927" spans="1:32" ht="26.25" customHeight="1">
      <c r="A927" s="241"/>
      <c r="B927" s="241"/>
      <c r="C927" s="24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2" t="str">
        <f>IF(VLOOKUP(AC934,都個人!$B:$G,2,FALSE)="","",VLOOKUP(AC934,都個人!$B:$G,2,FALSE))</f>
        <v/>
      </c>
      <c r="Y927" s="203"/>
      <c r="Z927" s="203"/>
      <c r="AA927" s="204"/>
      <c r="AC927" s="52"/>
      <c r="AF927" s="11"/>
    </row>
    <row r="928" spans="1:32" ht="27" customHeight="1">
      <c r="A928" s="169" t="s">
        <v>121</v>
      </c>
      <c r="B928" s="177"/>
      <c r="C928" s="178"/>
      <c r="D928" s="208"/>
      <c r="E928" s="30" t="s">
        <v>122</v>
      </c>
      <c r="F928" s="208"/>
      <c r="G928" s="190" t="s">
        <v>123</v>
      </c>
      <c r="H928" s="191"/>
      <c r="I928" s="192"/>
      <c r="J928" s="213" t="str">
        <f>基本登録!$B$2</f>
        <v>基本登録シートの学校番号に入力して下さい</v>
      </c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X928" s="205"/>
      <c r="Y928" s="206"/>
      <c r="Z928" s="206"/>
      <c r="AA928" s="207"/>
      <c r="AC928" s="52"/>
      <c r="AF928" s="11"/>
    </row>
    <row r="929" spans="1:32" ht="9.75" customHeight="1">
      <c r="A929" s="214">
        <f>基本登録!$B$1</f>
        <v>0</v>
      </c>
      <c r="B929" s="215"/>
      <c r="C929" s="216"/>
      <c r="D929" s="209"/>
      <c r="E929" s="223" t="s">
        <v>108</v>
      </c>
      <c r="F929" s="211"/>
      <c r="G929" s="226" t="s">
        <v>124</v>
      </c>
      <c r="H929" s="227"/>
      <c r="I929" s="228"/>
      <c r="J929" s="213">
        <f>基本登録!$B$3</f>
        <v>0</v>
      </c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36"/>
      <c r="X929" s="36"/>
      <c r="AC929" s="52"/>
      <c r="AF929" s="11"/>
    </row>
    <row r="930" spans="1:32" ht="16.5" customHeight="1">
      <c r="A930" s="217"/>
      <c r="B930" s="218"/>
      <c r="C930" s="219"/>
      <c r="D930" s="209"/>
      <c r="E930" s="224"/>
      <c r="F930" s="211"/>
      <c r="G930" s="229"/>
      <c r="H930" s="230"/>
      <c r="I930" s="231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X930" s="182" t="s">
        <v>125</v>
      </c>
      <c r="Y930" s="184" t="s">
        <v>126</v>
      </c>
      <c r="Z930" s="185"/>
      <c r="AA930" s="186"/>
      <c r="AC930" s="52"/>
      <c r="AF930" s="11"/>
    </row>
    <row r="931" spans="1:32" ht="27" customHeight="1">
      <c r="A931" s="220"/>
      <c r="B931" s="221"/>
      <c r="C931" s="222"/>
      <c r="D931" s="210"/>
      <c r="E931" s="225"/>
      <c r="F931" s="212"/>
      <c r="G931" s="190" t="s">
        <v>127</v>
      </c>
      <c r="H931" s="191"/>
      <c r="I931" s="192"/>
      <c r="J931" s="28"/>
      <c r="K931" s="29"/>
      <c r="L931" s="29"/>
      <c r="M931" s="29"/>
      <c r="N931" s="29"/>
      <c r="O931" s="29"/>
      <c r="P931" s="22"/>
      <c r="Q931" s="22"/>
      <c r="R931" s="22" t="s">
        <v>128</v>
      </c>
      <c r="S931" s="193" t="str">
        <f t="shared" ref="S931" si="31">AC934</f>
        <v/>
      </c>
      <c r="T931" s="194"/>
      <c r="U931" s="194"/>
      <c r="V931" s="23" t="s">
        <v>129</v>
      </c>
      <c r="X931" s="183"/>
      <c r="Y931" s="187"/>
      <c r="Z931" s="188"/>
      <c r="AA931" s="189"/>
      <c r="AC931" s="52"/>
      <c r="AF931" s="11"/>
    </row>
    <row r="932" spans="1:32" ht="4.5" customHeight="1">
      <c r="AC932" s="52"/>
      <c r="AF932" s="11"/>
    </row>
    <row r="933" spans="1:32" ht="21.75" customHeight="1">
      <c r="A933" s="24" t="s">
        <v>130</v>
      </c>
      <c r="B933" s="174" t="s">
        <v>131</v>
      </c>
      <c r="C933" s="195"/>
      <c r="D933" s="195"/>
      <c r="E933" s="195"/>
      <c r="F933" s="176"/>
      <c r="G933" s="32" t="s">
        <v>102</v>
      </c>
      <c r="H933" s="196" t="str">
        <f ca="1">IFERROR(VLOOKUP(D926,基本登録!$B$8:$I$14,5,FALSE),"")</f>
        <v>予選</v>
      </c>
      <c r="I933" s="197"/>
      <c r="J933" s="197"/>
      <c r="K933" s="197"/>
      <c r="L933" s="198"/>
      <c r="M933" s="196" t="str">
        <f ca="1">IFERROR(VLOOKUP(D926,基本登録!$B$8:$I$14,6,FALSE),"")</f>
        <v>決勝</v>
      </c>
      <c r="N933" s="197"/>
      <c r="O933" s="197"/>
      <c r="P933" s="197"/>
      <c r="Q933" s="198"/>
      <c r="R933" s="196" t="str">
        <f ca="1">IFERROR(IF(VLOOKUP(D926,基本登録!$B$8:$I$14,7,FALSE)="","",VLOOKUP(D926,基本登録!$B$8:$I$14,7,FALSE)),"")</f>
        <v>競射</v>
      </c>
      <c r="S933" s="197"/>
      <c r="T933" s="197"/>
      <c r="U933" s="197"/>
      <c r="V933" s="198"/>
      <c r="W933" s="196" t="str">
        <f ca="1">IFERROR(IF(VLOOKUP(D926,基本登録!$B$8:$I$14,8,FALSE)="","",VLOOKUP(D926,基本登録!$B$8:$I$14,8,FALSE)),"")</f>
        <v/>
      </c>
      <c r="X933" s="197"/>
      <c r="Y933" s="197"/>
      <c r="Z933" s="197"/>
      <c r="AA933" s="198"/>
      <c r="AC933" s="52"/>
      <c r="AF933" s="11"/>
    </row>
    <row r="934" spans="1:32" ht="21.75" customHeight="1">
      <c r="A934" s="25" t="str">
        <f>基本登録!$A$17</f>
        <v>１</v>
      </c>
      <c r="B934" s="179" t="str">
        <f>IF(AC934="","",VLOOKUP(AC934,都個人!$B:$G,4,FALSE))</f>
        <v/>
      </c>
      <c r="C934" s="180"/>
      <c r="D934" s="180"/>
      <c r="E934" s="180"/>
      <c r="F934" s="181"/>
      <c r="G934" s="26" t="str">
        <f>IF(AC934="","",VLOOKUP(AC934,都個人!$B:$G,5,FALSE))</f>
        <v/>
      </c>
      <c r="H934" s="31"/>
      <c r="I934" s="31"/>
      <c r="J934" s="31"/>
      <c r="K934" s="21"/>
      <c r="L934" s="34"/>
      <c r="M934" s="31"/>
      <c r="N934" s="31"/>
      <c r="O934" s="31"/>
      <c r="P934" s="21"/>
      <c r="Q934" s="34"/>
      <c r="R934" s="31"/>
      <c r="S934" s="31"/>
      <c r="T934" s="31"/>
      <c r="U934" s="21"/>
      <c r="V934" s="34"/>
      <c r="W934" s="31"/>
      <c r="X934" s="31"/>
      <c r="Y934" s="31"/>
      <c r="Z934" s="21"/>
      <c r="AA934" s="34"/>
      <c r="AC934" s="52" t="str">
        <f>都個人!$B$47</f>
        <v/>
      </c>
      <c r="AF934" s="11"/>
    </row>
    <row r="935" spans="1:32" ht="21.75" customHeight="1">
      <c r="A935" s="24" t="str">
        <f>基本登録!$A$18</f>
        <v>２</v>
      </c>
      <c r="B935" s="179" t="str">
        <f>IF(AC935="","",VLOOKUP(AC935,都個人!$B:$G,4,FALSE))</f>
        <v/>
      </c>
      <c r="C935" s="180"/>
      <c r="D935" s="180"/>
      <c r="E935" s="180"/>
      <c r="F935" s="181"/>
      <c r="G935" s="26" t="str">
        <f>IF(AC935="","",VLOOKUP(AC935,都個人!$B:$G,5,FALSE))</f>
        <v/>
      </c>
      <c r="H935" s="31"/>
      <c r="I935" s="31"/>
      <c r="J935" s="31"/>
      <c r="K935" s="21"/>
      <c r="L935" s="34"/>
      <c r="M935" s="31"/>
      <c r="N935" s="31"/>
      <c r="O935" s="31"/>
      <c r="P935" s="21"/>
      <c r="Q935" s="34"/>
      <c r="R935" s="31"/>
      <c r="S935" s="31"/>
      <c r="T935" s="31"/>
      <c r="U935" s="21"/>
      <c r="V935" s="34"/>
      <c r="W935" s="31"/>
      <c r="X935" s="31"/>
      <c r="Y935" s="31"/>
      <c r="Z935" s="21"/>
      <c r="AA935" s="34"/>
      <c r="AC935" s="52"/>
      <c r="AF935" s="11"/>
    </row>
    <row r="936" spans="1:32" ht="21.75" customHeight="1">
      <c r="A936" s="24" t="str">
        <f>基本登録!$A$19</f>
        <v>３</v>
      </c>
      <c r="B936" s="179" t="str">
        <f>IF(AC936="","",VLOOKUP(AC936,都個人!$B:$G,4,FALSE))</f>
        <v/>
      </c>
      <c r="C936" s="180"/>
      <c r="D936" s="180"/>
      <c r="E936" s="180"/>
      <c r="F936" s="181"/>
      <c r="G936" s="26" t="str">
        <f>IF(AC936="","",VLOOKUP(AC936,都個人!$B:$G,5,FALSE))</f>
        <v/>
      </c>
      <c r="H936" s="31"/>
      <c r="I936" s="31"/>
      <c r="J936" s="31"/>
      <c r="K936" s="21"/>
      <c r="L936" s="34"/>
      <c r="M936" s="31"/>
      <c r="N936" s="31"/>
      <c r="O936" s="31"/>
      <c r="P936" s="21"/>
      <c r="Q936" s="34"/>
      <c r="R936" s="31"/>
      <c r="S936" s="31"/>
      <c r="T936" s="31"/>
      <c r="U936" s="21"/>
      <c r="V936" s="34"/>
      <c r="W936" s="31"/>
      <c r="X936" s="31"/>
      <c r="Y936" s="31"/>
      <c r="Z936" s="21"/>
      <c r="AA936" s="34"/>
      <c r="AC936" s="52"/>
      <c r="AF936" s="11"/>
    </row>
    <row r="937" spans="1:32" ht="21.75" customHeight="1">
      <c r="A937" s="24" t="str">
        <f>基本登録!$A$20</f>
        <v>４</v>
      </c>
      <c r="B937" s="179" t="str">
        <f>IF(AC937="","",VLOOKUP(AC937,都個人!$B:$G,4,FALSE))</f>
        <v/>
      </c>
      <c r="C937" s="180"/>
      <c r="D937" s="180"/>
      <c r="E937" s="180"/>
      <c r="F937" s="181"/>
      <c r="G937" s="26" t="str">
        <f>IF(AC937="","",VLOOKUP(AC937,都個人!$B:$G,5,FALSE))</f>
        <v/>
      </c>
      <c r="H937" s="31"/>
      <c r="I937" s="31"/>
      <c r="J937" s="31"/>
      <c r="K937" s="21"/>
      <c r="L937" s="34"/>
      <c r="M937" s="31"/>
      <c r="N937" s="31"/>
      <c r="O937" s="31"/>
      <c r="P937" s="21"/>
      <c r="Q937" s="34"/>
      <c r="R937" s="31"/>
      <c r="S937" s="31"/>
      <c r="T937" s="31"/>
      <c r="U937" s="21"/>
      <c r="V937" s="34"/>
      <c r="W937" s="31"/>
      <c r="X937" s="31"/>
      <c r="Y937" s="31"/>
      <c r="Z937" s="21"/>
      <c r="AA937" s="34"/>
      <c r="AC937" s="52"/>
      <c r="AF937" s="11"/>
    </row>
    <row r="938" spans="1:32" ht="21.75" customHeight="1">
      <c r="A938" s="24" t="str">
        <f>基本登録!$A$21</f>
        <v>５</v>
      </c>
      <c r="B938" s="179" t="str">
        <f>IF(AC938="","",VLOOKUP(AC938,都個人!$B:$G,4,FALSE))</f>
        <v/>
      </c>
      <c r="C938" s="180"/>
      <c r="D938" s="180"/>
      <c r="E938" s="180"/>
      <c r="F938" s="181"/>
      <c r="G938" s="26" t="str">
        <f>IF(AC938="","",VLOOKUP(AC938,都個人!$B:$G,5,FALSE))</f>
        <v/>
      </c>
      <c r="H938" s="31"/>
      <c r="I938" s="31"/>
      <c r="J938" s="31"/>
      <c r="K938" s="21"/>
      <c r="L938" s="34"/>
      <c r="M938" s="31"/>
      <c r="N938" s="31"/>
      <c r="O938" s="31"/>
      <c r="P938" s="21"/>
      <c r="Q938" s="34"/>
      <c r="R938" s="31"/>
      <c r="S938" s="31"/>
      <c r="T938" s="31"/>
      <c r="U938" s="21"/>
      <c r="V938" s="34"/>
      <c r="W938" s="31"/>
      <c r="X938" s="31"/>
      <c r="Y938" s="31"/>
      <c r="Z938" s="21"/>
      <c r="AA938" s="34"/>
      <c r="AC938" s="52"/>
      <c r="AF938" s="11"/>
    </row>
    <row r="939" spans="1:32" ht="21.75" customHeight="1">
      <c r="A939" s="24" t="str">
        <f>基本登録!$A$22</f>
        <v>補</v>
      </c>
      <c r="B939" s="179" t="str">
        <f>IF(AC939="","",VLOOKUP(AC939,都個人!$B:$G,4,FALSE))</f>
        <v/>
      </c>
      <c r="C939" s="180"/>
      <c r="D939" s="180"/>
      <c r="E939" s="180"/>
      <c r="F939" s="181"/>
      <c r="G939" s="26" t="str">
        <f>IF(AC939="","",VLOOKUP(AC939,都個人!$B:$G,5,FALSE))</f>
        <v/>
      </c>
      <c r="H939" s="24"/>
      <c r="I939" s="24"/>
      <c r="J939" s="24"/>
      <c r="K939" s="33"/>
      <c r="L939" s="34"/>
      <c r="M939" s="24"/>
      <c r="N939" s="24"/>
      <c r="O939" s="24"/>
      <c r="P939" s="33"/>
      <c r="Q939" s="34"/>
      <c r="R939" s="24"/>
      <c r="S939" s="24"/>
      <c r="T939" s="24"/>
      <c r="U939" s="33"/>
      <c r="V939" s="34"/>
      <c r="W939" s="24"/>
      <c r="X939" s="24"/>
      <c r="Y939" s="24"/>
      <c r="Z939" s="33"/>
      <c r="AA939" s="34"/>
      <c r="AC939" s="52"/>
      <c r="AF939" s="11"/>
    </row>
    <row r="940" spans="1:32" ht="19.5" customHeight="1">
      <c r="A940" s="169"/>
      <c r="B940" s="170"/>
      <c r="C940" s="170"/>
      <c r="D940" s="170"/>
      <c r="E940" s="170"/>
      <c r="F940" s="170"/>
      <c r="G940" s="171"/>
      <c r="H940" s="172" t="s">
        <v>132</v>
      </c>
      <c r="I940" s="173"/>
      <c r="J940" s="173"/>
      <c r="K940" s="173"/>
      <c r="L940" s="34"/>
      <c r="M940" s="172" t="s">
        <v>132</v>
      </c>
      <c r="N940" s="173"/>
      <c r="O940" s="173"/>
      <c r="P940" s="173"/>
      <c r="Q940" s="34"/>
      <c r="R940" s="172" t="s">
        <v>132</v>
      </c>
      <c r="S940" s="173"/>
      <c r="T940" s="173"/>
      <c r="U940" s="173"/>
      <c r="V940" s="34"/>
      <c r="W940" s="172" t="s">
        <v>132</v>
      </c>
      <c r="X940" s="173"/>
      <c r="Y940" s="173"/>
      <c r="Z940" s="173"/>
      <c r="AA940" s="34"/>
      <c r="AC940" s="52"/>
      <c r="AF940" s="11"/>
    </row>
    <row r="941" spans="1:32" ht="24.75" customHeight="1">
      <c r="A941" s="174"/>
      <c r="B941" s="175"/>
      <c r="C941" s="175"/>
      <c r="D941" s="175"/>
      <c r="E941" s="175"/>
      <c r="F941" s="175"/>
      <c r="G941" s="176"/>
      <c r="H941" s="169"/>
      <c r="I941" s="177"/>
      <c r="J941" s="177"/>
      <c r="K941" s="177"/>
      <c r="L941" s="178"/>
      <c r="M941" s="169"/>
      <c r="N941" s="177"/>
      <c r="O941" s="177"/>
      <c r="P941" s="177"/>
      <c r="Q941" s="178"/>
      <c r="R941" s="169"/>
      <c r="S941" s="177"/>
      <c r="T941" s="177"/>
      <c r="U941" s="177"/>
      <c r="V941" s="178"/>
      <c r="W941" s="169"/>
      <c r="X941" s="177"/>
      <c r="Y941" s="177"/>
      <c r="Z941" s="177"/>
      <c r="AA941" s="178"/>
      <c r="AC941" s="52"/>
      <c r="AF941" s="11"/>
    </row>
    <row r="942" spans="1:32" ht="4.5" customHeight="1">
      <c r="A942" s="165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AC942" s="52"/>
      <c r="AF942" s="11"/>
    </row>
    <row r="943" spans="1:32">
      <c r="A943" s="167" t="s">
        <v>136</v>
      </c>
      <c r="B943" s="167"/>
      <c r="C943" s="47" t="str">
        <f>基本登録!$A$23</f>
        <v>①（　）内の大会の個人の部は一人１枚使用すること（関東予選・総合体育大会・個人選手権大会）</v>
      </c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4"/>
      <c r="R943" s="45"/>
      <c r="S943" s="44"/>
      <c r="T943" s="44"/>
      <c r="U943" s="40"/>
      <c r="V943" s="40"/>
      <c r="W943" s="40"/>
      <c r="X943" s="40"/>
      <c r="Y943" s="40"/>
      <c r="Z943" s="40"/>
      <c r="AA943" s="40"/>
    </row>
    <row r="944" spans="1:32">
      <c r="A944" s="43"/>
      <c r="B944" s="43"/>
      <c r="C944" s="47" t="str">
        <f>基本登録!$A$24</f>
        <v>②顧問の捺印のないものは無効</v>
      </c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6"/>
      <c r="R944" s="44"/>
      <c r="S944" s="44"/>
      <c r="T944" s="44"/>
      <c r="U944" s="168" t="s">
        <v>139</v>
      </c>
      <c r="V944" s="168"/>
      <c r="W944" s="168"/>
      <c r="X944" s="168"/>
      <c r="Y944" s="168"/>
      <c r="Z944" s="168"/>
      <c r="AA944" s="168"/>
    </row>
    <row r="945" spans="1:32" s="37" customFormat="1">
      <c r="A945" s="41"/>
      <c r="B945" s="41"/>
      <c r="C945" s="42" t="str">
        <f>基本登録!$A$25</f>
        <v>③A4用紙に印刷すること（A4用紙1枚につき立順票は二部出力。切り取って使用すること）</v>
      </c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168"/>
      <c r="V945" s="168"/>
      <c r="W945" s="168"/>
      <c r="X945" s="168"/>
      <c r="Y945" s="168"/>
      <c r="Z945" s="168"/>
      <c r="AA945" s="168"/>
      <c r="AC945" s="53"/>
    </row>
    <row r="946" spans="1:32" ht="34.5" customHeight="1">
      <c r="AC946" s="52"/>
      <c r="AF946" s="11"/>
    </row>
    <row r="947" spans="1:32" ht="24.75" customHeight="1">
      <c r="A947" s="240" t="s">
        <v>119</v>
      </c>
      <c r="B947" s="240"/>
      <c r="C947" s="240"/>
      <c r="D947" s="201" t="str">
        <f ca="1">基本登録!$B$11</f>
        <v>令和8年度　東京都個人選手権大会　立順票</v>
      </c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190" t="s">
        <v>120</v>
      </c>
      <c r="Y947" s="191"/>
      <c r="Z947" s="191"/>
      <c r="AA947" s="192"/>
      <c r="AC947" s="52"/>
      <c r="AF947" s="11"/>
    </row>
    <row r="948" spans="1:32" ht="26.25" customHeight="1">
      <c r="A948" s="241"/>
      <c r="B948" s="241"/>
      <c r="C948" s="24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2" t="str">
        <f>IF(VLOOKUP(AC955,都個人!$B:$G,2,FALSE)="","",VLOOKUP(AC955,都個人!$B:$G,2,FALSE))</f>
        <v/>
      </c>
      <c r="Y948" s="203"/>
      <c r="Z948" s="203"/>
      <c r="AA948" s="204"/>
      <c r="AC948" s="52"/>
      <c r="AF948" s="11"/>
    </row>
    <row r="949" spans="1:32" ht="27" customHeight="1">
      <c r="A949" s="169" t="s">
        <v>121</v>
      </c>
      <c r="B949" s="177"/>
      <c r="C949" s="178"/>
      <c r="D949" s="208"/>
      <c r="E949" s="30" t="s">
        <v>122</v>
      </c>
      <c r="F949" s="208"/>
      <c r="G949" s="190" t="s">
        <v>123</v>
      </c>
      <c r="H949" s="191"/>
      <c r="I949" s="192"/>
      <c r="J949" s="213" t="str">
        <f>基本登録!$B$2</f>
        <v>基本登録シートの学校番号に入力して下さい</v>
      </c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X949" s="205"/>
      <c r="Y949" s="206"/>
      <c r="Z949" s="206"/>
      <c r="AA949" s="207"/>
      <c r="AC949" s="52"/>
      <c r="AF949" s="11"/>
    </row>
    <row r="950" spans="1:32" ht="9.75" customHeight="1">
      <c r="A950" s="214">
        <f>基本登録!$B$1</f>
        <v>0</v>
      </c>
      <c r="B950" s="215"/>
      <c r="C950" s="216"/>
      <c r="D950" s="209"/>
      <c r="E950" s="223" t="s">
        <v>108</v>
      </c>
      <c r="F950" s="211"/>
      <c r="G950" s="226" t="s">
        <v>124</v>
      </c>
      <c r="H950" s="227"/>
      <c r="I950" s="228"/>
      <c r="J950" s="213">
        <f>基本登録!$B$3</f>
        <v>0</v>
      </c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36"/>
      <c r="X950" s="36"/>
      <c r="AC950" s="52"/>
      <c r="AF950" s="11"/>
    </row>
    <row r="951" spans="1:32" ht="16.5" customHeight="1">
      <c r="A951" s="217"/>
      <c r="B951" s="218"/>
      <c r="C951" s="219"/>
      <c r="D951" s="209"/>
      <c r="E951" s="224"/>
      <c r="F951" s="211"/>
      <c r="G951" s="229"/>
      <c r="H951" s="230"/>
      <c r="I951" s="231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X951" s="182" t="s">
        <v>125</v>
      </c>
      <c r="Y951" s="184" t="s">
        <v>126</v>
      </c>
      <c r="Z951" s="185"/>
      <c r="AA951" s="186"/>
      <c r="AC951" s="52"/>
      <c r="AF951" s="11"/>
    </row>
    <row r="952" spans="1:32" ht="27" customHeight="1">
      <c r="A952" s="220"/>
      <c r="B952" s="221"/>
      <c r="C952" s="222"/>
      <c r="D952" s="210"/>
      <c r="E952" s="225"/>
      <c r="F952" s="212"/>
      <c r="G952" s="190" t="s">
        <v>127</v>
      </c>
      <c r="H952" s="191"/>
      <c r="I952" s="192"/>
      <c r="J952" s="28"/>
      <c r="K952" s="29"/>
      <c r="L952" s="29"/>
      <c r="M952" s="29"/>
      <c r="N952" s="29"/>
      <c r="O952" s="29"/>
      <c r="P952" s="22"/>
      <c r="Q952" s="22"/>
      <c r="R952" s="22" t="s">
        <v>128</v>
      </c>
      <c r="S952" s="193" t="str">
        <f t="shared" ref="S952" si="32">AC955</f>
        <v/>
      </c>
      <c r="T952" s="194"/>
      <c r="U952" s="194"/>
      <c r="V952" s="23" t="s">
        <v>129</v>
      </c>
      <c r="X952" s="183"/>
      <c r="Y952" s="187"/>
      <c r="Z952" s="188"/>
      <c r="AA952" s="189"/>
      <c r="AC952" s="52"/>
      <c r="AF952" s="11"/>
    </row>
    <row r="953" spans="1:32" ht="4.5" customHeight="1">
      <c r="AC953" s="52"/>
      <c r="AF953" s="11"/>
    </row>
    <row r="954" spans="1:32" ht="21.75" customHeight="1">
      <c r="A954" s="24" t="s">
        <v>130</v>
      </c>
      <c r="B954" s="174" t="s">
        <v>131</v>
      </c>
      <c r="C954" s="195"/>
      <c r="D954" s="195"/>
      <c r="E954" s="195"/>
      <c r="F954" s="176"/>
      <c r="G954" s="32" t="s">
        <v>102</v>
      </c>
      <c r="H954" s="196" t="str">
        <f ca="1">IFERROR(VLOOKUP(D947,基本登録!$B$8:$I$14,5,FALSE),"")</f>
        <v>予選</v>
      </c>
      <c r="I954" s="197"/>
      <c r="J954" s="197"/>
      <c r="K954" s="197"/>
      <c r="L954" s="198"/>
      <c r="M954" s="196" t="str">
        <f ca="1">IFERROR(VLOOKUP(D947,基本登録!$B$8:$I$14,6,FALSE),"")</f>
        <v>決勝</v>
      </c>
      <c r="N954" s="197"/>
      <c r="O954" s="197"/>
      <c r="P954" s="197"/>
      <c r="Q954" s="198"/>
      <c r="R954" s="196" t="str">
        <f ca="1">IFERROR(IF(VLOOKUP(D947,基本登録!$B$8:$I$14,7,FALSE)="","",VLOOKUP(D947,基本登録!$B$8:$I$14,7,FALSE)),"")</f>
        <v>競射</v>
      </c>
      <c r="S954" s="197"/>
      <c r="T954" s="197"/>
      <c r="U954" s="197"/>
      <c r="V954" s="198"/>
      <c r="W954" s="196" t="str">
        <f ca="1">IFERROR(IF(VLOOKUP(D947,基本登録!$B$8:$I$14,8,FALSE)="","",VLOOKUP(D947,基本登録!$B$8:$I$14,8,FALSE)),"")</f>
        <v/>
      </c>
      <c r="X954" s="197"/>
      <c r="Y954" s="197"/>
      <c r="Z954" s="197"/>
      <c r="AA954" s="198"/>
      <c r="AC954" s="52"/>
      <c r="AF954" s="11"/>
    </row>
    <row r="955" spans="1:32" ht="21.75" customHeight="1">
      <c r="A955" s="25" t="str">
        <f>基本登録!$A$17</f>
        <v>１</v>
      </c>
      <c r="B955" s="179" t="str">
        <f>IF(AC955="","",VLOOKUP(AC955,都個人!$B:$G,4,FALSE))</f>
        <v/>
      </c>
      <c r="C955" s="180"/>
      <c r="D955" s="180"/>
      <c r="E955" s="180"/>
      <c r="F955" s="181"/>
      <c r="G955" s="26" t="str">
        <f>IF(AC955="","",VLOOKUP(AC955,都個人!$B:$G,5,FALSE))</f>
        <v/>
      </c>
      <c r="H955" s="31"/>
      <c r="I955" s="31"/>
      <c r="J955" s="31"/>
      <c r="K955" s="21"/>
      <c r="L955" s="34"/>
      <c r="M955" s="31"/>
      <c r="N955" s="31"/>
      <c r="O955" s="31"/>
      <c r="P955" s="21"/>
      <c r="Q955" s="34"/>
      <c r="R955" s="31"/>
      <c r="S955" s="31"/>
      <c r="T955" s="31"/>
      <c r="U955" s="21"/>
      <c r="V955" s="34"/>
      <c r="W955" s="31"/>
      <c r="X955" s="31"/>
      <c r="Y955" s="31"/>
      <c r="Z955" s="21"/>
      <c r="AA955" s="34"/>
      <c r="AC955" s="52" t="str">
        <f>都個人!$B$48</f>
        <v/>
      </c>
      <c r="AF955" s="11"/>
    </row>
    <row r="956" spans="1:32" ht="21.75" customHeight="1">
      <c r="A956" s="24" t="str">
        <f>基本登録!$A$18</f>
        <v>２</v>
      </c>
      <c r="B956" s="179" t="str">
        <f>IF(AC956="","",VLOOKUP(AC956,都個人!$B:$G,4,FALSE))</f>
        <v/>
      </c>
      <c r="C956" s="180"/>
      <c r="D956" s="180"/>
      <c r="E956" s="180"/>
      <c r="F956" s="181"/>
      <c r="G956" s="26" t="str">
        <f>IF(AC956="","",VLOOKUP(AC956,都個人!$B:$G,5,FALSE))</f>
        <v/>
      </c>
      <c r="H956" s="31"/>
      <c r="I956" s="31"/>
      <c r="J956" s="31"/>
      <c r="K956" s="21"/>
      <c r="L956" s="34"/>
      <c r="M956" s="31"/>
      <c r="N956" s="31"/>
      <c r="O956" s="31"/>
      <c r="P956" s="21"/>
      <c r="Q956" s="34"/>
      <c r="R956" s="31"/>
      <c r="S956" s="31"/>
      <c r="T956" s="31"/>
      <c r="U956" s="21"/>
      <c r="V956" s="34"/>
      <c r="W956" s="31"/>
      <c r="X956" s="31"/>
      <c r="Y956" s="31"/>
      <c r="Z956" s="21"/>
      <c r="AA956" s="34"/>
      <c r="AC956" s="52"/>
      <c r="AF956" s="11"/>
    </row>
    <row r="957" spans="1:32" ht="21.75" customHeight="1">
      <c r="A957" s="24" t="str">
        <f>基本登録!$A$19</f>
        <v>３</v>
      </c>
      <c r="B957" s="179" t="str">
        <f>IF(AC957="","",VLOOKUP(AC957,都個人!$B:$G,4,FALSE))</f>
        <v/>
      </c>
      <c r="C957" s="180"/>
      <c r="D957" s="180"/>
      <c r="E957" s="180"/>
      <c r="F957" s="181"/>
      <c r="G957" s="26" t="str">
        <f>IF(AC957="","",VLOOKUP(AC957,都個人!$B:$G,5,FALSE))</f>
        <v/>
      </c>
      <c r="H957" s="31"/>
      <c r="I957" s="31"/>
      <c r="J957" s="31"/>
      <c r="K957" s="21"/>
      <c r="L957" s="34"/>
      <c r="M957" s="31"/>
      <c r="N957" s="31"/>
      <c r="O957" s="31"/>
      <c r="P957" s="21"/>
      <c r="Q957" s="34"/>
      <c r="R957" s="31"/>
      <c r="S957" s="31"/>
      <c r="T957" s="31"/>
      <c r="U957" s="21"/>
      <c r="V957" s="34"/>
      <c r="W957" s="31"/>
      <c r="X957" s="31"/>
      <c r="Y957" s="31"/>
      <c r="Z957" s="21"/>
      <c r="AA957" s="34"/>
      <c r="AC957" s="52"/>
      <c r="AF957" s="11"/>
    </row>
    <row r="958" spans="1:32" ht="21.75" customHeight="1">
      <c r="A958" s="24" t="str">
        <f>基本登録!$A$20</f>
        <v>４</v>
      </c>
      <c r="B958" s="179" t="str">
        <f>IF(AC958="","",VLOOKUP(AC958,都個人!$B:$G,4,FALSE))</f>
        <v/>
      </c>
      <c r="C958" s="180"/>
      <c r="D958" s="180"/>
      <c r="E958" s="180"/>
      <c r="F958" s="181"/>
      <c r="G958" s="26" t="str">
        <f>IF(AC958="","",VLOOKUP(AC958,都個人!$B:$G,5,FALSE))</f>
        <v/>
      </c>
      <c r="H958" s="31"/>
      <c r="I958" s="31"/>
      <c r="J958" s="31"/>
      <c r="K958" s="21"/>
      <c r="L958" s="34"/>
      <c r="M958" s="31"/>
      <c r="N958" s="31"/>
      <c r="O958" s="31"/>
      <c r="P958" s="21"/>
      <c r="Q958" s="34"/>
      <c r="R958" s="31"/>
      <c r="S958" s="31"/>
      <c r="T958" s="31"/>
      <c r="U958" s="21"/>
      <c r="V958" s="34"/>
      <c r="W958" s="31"/>
      <c r="X958" s="31"/>
      <c r="Y958" s="31"/>
      <c r="Z958" s="21"/>
      <c r="AA958" s="34"/>
      <c r="AC958" s="52"/>
      <c r="AF958" s="11"/>
    </row>
    <row r="959" spans="1:32" ht="21.75" customHeight="1">
      <c r="A959" s="24" t="str">
        <f>基本登録!$A$21</f>
        <v>５</v>
      </c>
      <c r="B959" s="179" t="str">
        <f>IF(AC959="","",VLOOKUP(AC959,都個人!$B:$G,4,FALSE))</f>
        <v/>
      </c>
      <c r="C959" s="180"/>
      <c r="D959" s="180"/>
      <c r="E959" s="180"/>
      <c r="F959" s="181"/>
      <c r="G959" s="26" t="str">
        <f>IF(AC959="","",VLOOKUP(AC959,都個人!$B:$G,5,FALSE))</f>
        <v/>
      </c>
      <c r="H959" s="31"/>
      <c r="I959" s="31"/>
      <c r="J959" s="31"/>
      <c r="K959" s="21"/>
      <c r="L959" s="34"/>
      <c r="M959" s="31"/>
      <c r="N959" s="31"/>
      <c r="O959" s="31"/>
      <c r="P959" s="21"/>
      <c r="Q959" s="34"/>
      <c r="R959" s="31"/>
      <c r="S959" s="31"/>
      <c r="T959" s="31"/>
      <c r="U959" s="21"/>
      <c r="V959" s="34"/>
      <c r="W959" s="31"/>
      <c r="X959" s="31"/>
      <c r="Y959" s="31"/>
      <c r="Z959" s="21"/>
      <c r="AA959" s="34"/>
      <c r="AC959" s="52"/>
      <c r="AF959" s="11"/>
    </row>
    <row r="960" spans="1:32" ht="21.75" customHeight="1">
      <c r="A960" s="24" t="str">
        <f>基本登録!$A$22</f>
        <v>補</v>
      </c>
      <c r="B960" s="179" t="str">
        <f>IF(AC960="","",VLOOKUP(AC960,都個人!$B:$G,4,FALSE))</f>
        <v/>
      </c>
      <c r="C960" s="180"/>
      <c r="D960" s="180"/>
      <c r="E960" s="180"/>
      <c r="F960" s="181"/>
      <c r="G960" s="26" t="str">
        <f>IF(AC960="","",VLOOKUP(AC960,都個人!$B:$G,5,FALSE))</f>
        <v/>
      </c>
      <c r="H960" s="24"/>
      <c r="I960" s="24"/>
      <c r="J960" s="24"/>
      <c r="K960" s="33"/>
      <c r="L960" s="34"/>
      <c r="M960" s="24"/>
      <c r="N960" s="24"/>
      <c r="O960" s="24"/>
      <c r="P960" s="33"/>
      <c r="Q960" s="34"/>
      <c r="R960" s="24"/>
      <c r="S960" s="24"/>
      <c r="T960" s="24"/>
      <c r="U960" s="33"/>
      <c r="V960" s="34"/>
      <c r="W960" s="24"/>
      <c r="X960" s="24"/>
      <c r="Y960" s="24"/>
      <c r="Z960" s="33"/>
      <c r="AA960" s="34"/>
      <c r="AC960" s="52"/>
      <c r="AF960" s="11"/>
    </row>
    <row r="961" spans="1:32" ht="19.5" customHeight="1">
      <c r="A961" s="169"/>
      <c r="B961" s="170"/>
      <c r="C961" s="170"/>
      <c r="D961" s="170"/>
      <c r="E961" s="170"/>
      <c r="F961" s="170"/>
      <c r="G961" s="171"/>
      <c r="H961" s="172" t="s">
        <v>132</v>
      </c>
      <c r="I961" s="173"/>
      <c r="J961" s="173"/>
      <c r="K961" s="173"/>
      <c r="L961" s="34"/>
      <c r="M961" s="172" t="s">
        <v>132</v>
      </c>
      <c r="N961" s="173"/>
      <c r="O961" s="173"/>
      <c r="P961" s="173"/>
      <c r="Q961" s="34"/>
      <c r="R961" s="172" t="s">
        <v>132</v>
      </c>
      <c r="S961" s="173"/>
      <c r="T961" s="173"/>
      <c r="U961" s="173"/>
      <c r="V961" s="34"/>
      <c r="W961" s="172" t="s">
        <v>132</v>
      </c>
      <c r="X961" s="173"/>
      <c r="Y961" s="173"/>
      <c r="Z961" s="173"/>
      <c r="AA961" s="34"/>
      <c r="AC961" s="52"/>
      <c r="AF961" s="11"/>
    </row>
    <row r="962" spans="1:32" ht="24.75" customHeight="1">
      <c r="A962" s="174"/>
      <c r="B962" s="175"/>
      <c r="C962" s="175"/>
      <c r="D962" s="175"/>
      <c r="E962" s="175"/>
      <c r="F962" s="175"/>
      <c r="G962" s="176"/>
      <c r="H962" s="169"/>
      <c r="I962" s="177"/>
      <c r="J962" s="177"/>
      <c r="K962" s="177"/>
      <c r="L962" s="178"/>
      <c r="M962" s="169"/>
      <c r="N962" s="177"/>
      <c r="O962" s="177"/>
      <c r="P962" s="177"/>
      <c r="Q962" s="178"/>
      <c r="R962" s="169"/>
      <c r="S962" s="177"/>
      <c r="T962" s="177"/>
      <c r="U962" s="177"/>
      <c r="V962" s="178"/>
      <c r="W962" s="169"/>
      <c r="X962" s="177"/>
      <c r="Y962" s="177"/>
      <c r="Z962" s="177"/>
      <c r="AA962" s="178"/>
      <c r="AC962" s="52"/>
      <c r="AF962" s="11"/>
    </row>
    <row r="963" spans="1:32" ht="4.5" customHeight="1">
      <c r="A963" s="165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AC963" s="52"/>
      <c r="AF963" s="11"/>
    </row>
    <row r="964" spans="1:32">
      <c r="A964" s="167" t="s">
        <v>136</v>
      </c>
      <c r="B964" s="167"/>
      <c r="C964" s="47" t="str">
        <f>基本登録!$A$23</f>
        <v>①（　）内の大会の個人の部は一人１枚使用すること（関東予選・総合体育大会・個人選手権大会）</v>
      </c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4"/>
      <c r="R964" s="45"/>
      <c r="S964" s="44"/>
      <c r="T964" s="44"/>
      <c r="U964" s="40"/>
      <c r="V964" s="40"/>
      <c r="W964" s="40"/>
      <c r="X964" s="40"/>
      <c r="Y964" s="40"/>
      <c r="Z964" s="40"/>
      <c r="AA964" s="40"/>
    </row>
    <row r="965" spans="1:32">
      <c r="A965" s="43"/>
      <c r="B965" s="43"/>
      <c r="C965" s="47" t="str">
        <f>基本登録!$A$24</f>
        <v>②顧問の捺印のないものは無効</v>
      </c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6"/>
      <c r="R965" s="44"/>
      <c r="S965" s="44"/>
      <c r="T965" s="44"/>
      <c r="U965" s="168" t="s">
        <v>139</v>
      </c>
      <c r="V965" s="168"/>
      <c r="W965" s="168"/>
      <c r="X965" s="168"/>
      <c r="Y965" s="168"/>
      <c r="Z965" s="168"/>
      <c r="AA965" s="168"/>
    </row>
    <row r="966" spans="1:32" s="37" customFormat="1">
      <c r="A966" s="41"/>
      <c r="B966" s="41"/>
      <c r="C966" s="42" t="str">
        <f>基本登録!$A$25</f>
        <v>③A4用紙に印刷すること（A4用紙1枚につき立順票は二部出力。切り取って使用すること）</v>
      </c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168"/>
      <c r="V966" s="168"/>
      <c r="W966" s="168"/>
      <c r="X966" s="168"/>
      <c r="Y966" s="168"/>
      <c r="Z966" s="168"/>
      <c r="AA966" s="168"/>
      <c r="AC966" s="53"/>
    </row>
    <row r="967" spans="1:32" ht="34.5" customHeight="1">
      <c r="AC967" s="52"/>
      <c r="AF967" s="11"/>
    </row>
    <row r="968" spans="1:32" ht="24.75" customHeight="1">
      <c r="A968" s="240" t="s">
        <v>119</v>
      </c>
      <c r="B968" s="240"/>
      <c r="C968" s="240"/>
      <c r="D968" s="201" t="str">
        <f ca="1">基本登録!$B$11</f>
        <v>令和8年度　東京都個人選手権大会　立順票</v>
      </c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190" t="s">
        <v>120</v>
      </c>
      <c r="Y968" s="191"/>
      <c r="Z968" s="191"/>
      <c r="AA968" s="192"/>
      <c r="AC968" s="52"/>
      <c r="AF968" s="11"/>
    </row>
    <row r="969" spans="1:32" ht="26.25" customHeight="1">
      <c r="A969" s="241"/>
      <c r="B969" s="241"/>
      <c r="C969" s="24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2" t="str">
        <f>IF(VLOOKUP(AC976,都個人!$B:$G,2,FALSE)="","",VLOOKUP(AC976,都個人!$B:$G,2,FALSE))</f>
        <v/>
      </c>
      <c r="Y969" s="203"/>
      <c r="Z969" s="203"/>
      <c r="AA969" s="204"/>
      <c r="AC969" s="52"/>
      <c r="AF969" s="11"/>
    </row>
    <row r="970" spans="1:32" ht="27" customHeight="1">
      <c r="A970" s="169" t="s">
        <v>121</v>
      </c>
      <c r="B970" s="177"/>
      <c r="C970" s="178"/>
      <c r="D970" s="208"/>
      <c r="E970" s="30" t="s">
        <v>122</v>
      </c>
      <c r="F970" s="208"/>
      <c r="G970" s="190" t="s">
        <v>123</v>
      </c>
      <c r="H970" s="191"/>
      <c r="I970" s="192"/>
      <c r="J970" s="213" t="str">
        <f>基本登録!$B$2</f>
        <v>基本登録シートの学校番号に入力して下さい</v>
      </c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X970" s="205"/>
      <c r="Y970" s="206"/>
      <c r="Z970" s="206"/>
      <c r="AA970" s="207"/>
      <c r="AC970" s="52"/>
      <c r="AF970" s="11"/>
    </row>
    <row r="971" spans="1:32" ht="9.75" customHeight="1">
      <c r="A971" s="214">
        <f>基本登録!$B$1</f>
        <v>0</v>
      </c>
      <c r="B971" s="215"/>
      <c r="C971" s="216"/>
      <c r="D971" s="209"/>
      <c r="E971" s="223" t="s">
        <v>108</v>
      </c>
      <c r="F971" s="211"/>
      <c r="G971" s="226" t="s">
        <v>124</v>
      </c>
      <c r="H971" s="227"/>
      <c r="I971" s="228"/>
      <c r="J971" s="213">
        <f>基本登録!$B$3</f>
        <v>0</v>
      </c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36"/>
      <c r="X971" s="36"/>
      <c r="AC971" s="52"/>
      <c r="AF971" s="11"/>
    </row>
    <row r="972" spans="1:32" ht="16.5" customHeight="1">
      <c r="A972" s="217"/>
      <c r="B972" s="218"/>
      <c r="C972" s="219"/>
      <c r="D972" s="209"/>
      <c r="E972" s="224"/>
      <c r="F972" s="211"/>
      <c r="G972" s="229"/>
      <c r="H972" s="230"/>
      <c r="I972" s="231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X972" s="182" t="s">
        <v>125</v>
      </c>
      <c r="Y972" s="184" t="s">
        <v>126</v>
      </c>
      <c r="Z972" s="185"/>
      <c r="AA972" s="186"/>
      <c r="AC972" s="52"/>
      <c r="AF972" s="11"/>
    </row>
    <row r="973" spans="1:32" ht="27" customHeight="1">
      <c r="A973" s="220"/>
      <c r="B973" s="221"/>
      <c r="C973" s="222"/>
      <c r="D973" s="210"/>
      <c r="E973" s="225"/>
      <c r="F973" s="212"/>
      <c r="G973" s="190" t="s">
        <v>127</v>
      </c>
      <c r="H973" s="191"/>
      <c r="I973" s="192"/>
      <c r="J973" s="28"/>
      <c r="K973" s="29"/>
      <c r="L973" s="29"/>
      <c r="M973" s="29"/>
      <c r="N973" s="29"/>
      <c r="O973" s="29"/>
      <c r="P973" s="22"/>
      <c r="Q973" s="22"/>
      <c r="R973" s="22" t="s">
        <v>128</v>
      </c>
      <c r="S973" s="193" t="str">
        <f t="shared" ref="S973" si="33">AC976</f>
        <v/>
      </c>
      <c r="T973" s="194"/>
      <c r="U973" s="194"/>
      <c r="V973" s="23" t="s">
        <v>129</v>
      </c>
      <c r="X973" s="183"/>
      <c r="Y973" s="187"/>
      <c r="Z973" s="188"/>
      <c r="AA973" s="189"/>
      <c r="AC973" s="52"/>
      <c r="AF973" s="11"/>
    </row>
    <row r="974" spans="1:32" ht="4.5" customHeight="1">
      <c r="AC974" s="52"/>
      <c r="AF974" s="11"/>
    </row>
    <row r="975" spans="1:32" ht="21.75" customHeight="1">
      <c r="A975" s="24" t="s">
        <v>130</v>
      </c>
      <c r="B975" s="174" t="s">
        <v>131</v>
      </c>
      <c r="C975" s="195"/>
      <c r="D975" s="195"/>
      <c r="E975" s="195"/>
      <c r="F975" s="176"/>
      <c r="G975" s="32" t="s">
        <v>102</v>
      </c>
      <c r="H975" s="196" t="str">
        <f ca="1">IFERROR(VLOOKUP(D968,基本登録!$B$8:$I$14,5,FALSE),"")</f>
        <v>予選</v>
      </c>
      <c r="I975" s="197"/>
      <c r="J975" s="197"/>
      <c r="K975" s="197"/>
      <c r="L975" s="198"/>
      <c r="M975" s="196" t="str">
        <f ca="1">IFERROR(VLOOKUP(D968,基本登録!$B$8:$I$14,6,FALSE),"")</f>
        <v>決勝</v>
      </c>
      <c r="N975" s="197"/>
      <c r="O975" s="197"/>
      <c r="P975" s="197"/>
      <c r="Q975" s="198"/>
      <c r="R975" s="196" t="str">
        <f ca="1">IFERROR(IF(VLOOKUP(D968,基本登録!$B$8:$I$14,7,FALSE)="","",VLOOKUP(D968,基本登録!$B$8:$I$14,7,FALSE)),"")</f>
        <v>競射</v>
      </c>
      <c r="S975" s="197"/>
      <c r="T975" s="197"/>
      <c r="U975" s="197"/>
      <c r="V975" s="198"/>
      <c r="W975" s="196" t="str">
        <f ca="1">IFERROR(IF(VLOOKUP(D968,基本登録!$B$8:$I$14,8,FALSE)="","",VLOOKUP(D968,基本登録!$B$8:$I$14,8,FALSE)),"")</f>
        <v/>
      </c>
      <c r="X975" s="197"/>
      <c r="Y975" s="197"/>
      <c r="Z975" s="197"/>
      <c r="AA975" s="198"/>
      <c r="AC975" s="52"/>
      <c r="AF975" s="11"/>
    </row>
    <row r="976" spans="1:32" ht="21.75" customHeight="1">
      <c r="A976" s="25" t="str">
        <f>基本登録!$A$17</f>
        <v>１</v>
      </c>
      <c r="B976" s="179" t="str">
        <f>IF(AC976="","",VLOOKUP(AC976,都個人!$B:$G,4,FALSE))</f>
        <v/>
      </c>
      <c r="C976" s="180"/>
      <c r="D976" s="180"/>
      <c r="E976" s="180"/>
      <c r="F976" s="181"/>
      <c r="G976" s="26" t="str">
        <f>IF(AC976="","",VLOOKUP(AC976,都個人!$B:$G,5,FALSE))</f>
        <v/>
      </c>
      <c r="H976" s="31"/>
      <c r="I976" s="31"/>
      <c r="J976" s="31"/>
      <c r="K976" s="21"/>
      <c r="L976" s="34"/>
      <c r="M976" s="31"/>
      <c r="N976" s="31"/>
      <c r="O976" s="31"/>
      <c r="P976" s="21"/>
      <c r="Q976" s="34"/>
      <c r="R976" s="31"/>
      <c r="S976" s="31"/>
      <c r="T976" s="31"/>
      <c r="U976" s="21"/>
      <c r="V976" s="34"/>
      <c r="W976" s="31"/>
      <c r="X976" s="31"/>
      <c r="Y976" s="31"/>
      <c r="Z976" s="21"/>
      <c r="AA976" s="34"/>
      <c r="AC976" s="52" t="str">
        <f>都個人!$B$49</f>
        <v/>
      </c>
      <c r="AF976" s="11"/>
    </row>
    <row r="977" spans="1:32" ht="21.75" customHeight="1">
      <c r="A977" s="24" t="str">
        <f>基本登録!$A$18</f>
        <v>２</v>
      </c>
      <c r="B977" s="179" t="str">
        <f>IF(AC977="","",VLOOKUP(AC977,都個人!$B:$G,4,FALSE))</f>
        <v/>
      </c>
      <c r="C977" s="180"/>
      <c r="D977" s="180"/>
      <c r="E977" s="180"/>
      <c r="F977" s="181"/>
      <c r="G977" s="26" t="str">
        <f>IF(AC977="","",VLOOKUP(AC977,都個人!$B:$G,5,FALSE))</f>
        <v/>
      </c>
      <c r="H977" s="31"/>
      <c r="I977" s="31"/>
      <c r="J977" s="31"/>
      <c r="K977" s="21"/>
      <c r="L977" s="34"/>
      <c r="M977" s="31"/>
      <c r="N977" s="31"/>
      <c r="O977" s="31"/>
      <c r="P977" s="21"/>
      <c r="Q977" s="34"/>
      <c r="R977" s="31"/>
      <c r="S977" s="31"/>
      <c r="T977" s="31"/>
      <c r="U977" s="21"/>
      <c r="V977" s="34"/>
      <c r="W977" s="31"/>
      <c r="X977" s="31"/>
      <c r="Y977" s="31"/>
      <c r="Z977" s="21"/>
      <c r="AA977" s="34"/>
      <c r="AC977" s="52"/>
      <c r="AF977" s="11"/>
    </row>
    <row r="978" spans="1:32" ht="21.75" customHeight="1">
      <c r="A978" s="24" t="str">
        <f>基本登録!$A$19</f>
        <v>３</v>
      </c>
      <c r="B978" s="179" t="str">
        <f>IF(AC978="","",VLOOKUP(AC978,都個人!$B:$G,4,FALSE))</f>
        <v/>
      </c>
      <c r="C978" s="180"/>
      <c r="D978" s="180"/>
      <c r="E978" s="180"/>
      <c r="F978" s="181"/>
      <c r="G978" s="26" t="str">
        <f>IF(AC978="","",VLOOKUP(AC978,都個人!$B:$G,5,FALSE))</f>
        <v/>
      </c>
      <c r="H978" s="31"/>
      <c r="I978" s="31"/>
      <c r="J978" s="31"/>
      <c r="K978" s="21"/>
      <c r="L978" s="34"/>
      <c r="M978" s="31"/>
      <c r="N978" s="31"/>
      <c r="O978" s="31"/>
      <c r="P978" s="21"/>
      <c r="Q978" s="34"/>
      <c r="R978" s="31"/>
      <c r="S978" s="31"/>
      <c r="T978" s="31"/>
      <c r="U978" s="21"/>
      <c r="V978" s="34"/>
      <c r="W978" s="31"/>
      <c r="X978" s="31"/>
      <c r="Y978" s="31"/>
      <c r="Z978" s="21"/>
      <c r="AA978" s="34"/>
      <c r="AC978" s="52"/>
      <c r="AF978" s="11"/>
    </row>
    <row r="979" spans="1:32" ht="21.75" customHeight="1">
      <c r="A979" s="24" t="str">
        <f>基本登録!$A$20</f>
        <v>４</v>
      </c>
      <c r="B979" s="179" t="str">
        <f>IF(AC979="","",VLOOKUP(AC979,都個人!$B:$G,4,FALSE))</f>
        <v/>
      </c>
      <c r="C979" s="180"/>
      <c r="D979" s="180"/>
      <c r="E979" s="180"/>
      <c r="F979" s="181"/>
      <c r="G979" s="26" t="str">
        <f>IF(AC979="","",VLOOKUP(AC979,都個人!$B:$G,5,FALSE))</f>
        <v/>
      </c>
      <c r="H979" s="31"/>
      <c r="I979" s="31"/>
      <c r="J979" s="31"/>
      <c r="K979" s="21"/>
      <c r="L979" s="34"/>
      <c r="M979" s="31"/>
      <c r="N979" s="31"/>
      <c r="O979" s="31"/>
      <c r="P979" s="21"/>
      <c r="Q979" s="34"/>
      <c r="R979" s="31"/>
      <c r="S979" s="31"/>
      <c r="T979" s="31"/>
      <c r="U979" s="21"/>
      <c r="V979" s="34"/>
      <c r="W979" s="31"/>
      <c r="X979" s="31"/>
      <c r="Y979" s="31"/>
      <c r="Z979" s="21"/>
      <c r="AA979" s="34"/>
      <c r="AC979" s="52"/>
      <c r="AF979" s="11"/>
    </row>
    <row r="980" spans="1:32" ht="21.75" customHeight="1">
      <c r="A980" s="24" t="str">
        <f>基本登録!$A$21</f>
        <v>５</v>
      </c>
      <c r="B980" s="179" t="str">
        <f>IF(AC980="","",VLOOKUP(AC980,都個人!$B:$G,4,FALSE))</f>
        <v/>
      </c>
      <c r="C980" s="180"/>
      <c r="D980" s="180"/>
      <c r="E980" s="180"/>
      <c r="F980" s="181"/>
      <c r="G980" s="26" t="str">
        <f>IF(AC980="","",VLOOKUP(AC980,都個人!$B:$G,5,FALSE))</f>
        <v/>
      </c>
      <c r="H980" s="31"/>
      <c r="I980" s="31"/>
      <c r="J980" s="31"/>
      <c r="K980" s="21"/>
      <c r="L980" s="34"/>
      <c r="M980" s="31"/>
      <c r="N980" s="31"/>
      <c r="O980" s="31"/>
      <c r="P980" s="21"/>
      <c r="Q980" s="34"/>
      <c r="R980" s="31"/>
      <c r="S980" s="31"/>
      <c r="T980" s="31"/>
      <c r="U980" s="21"/>
      <c r="V980" s="34"/>
      <c r="W980" s="31"/>
      <c r="X980" s="31"/>
      <c r="Y980" s="31"/>
      <c r="Z980" s="21"/>
      <c r="AA980" s="34"/>
      <c r="AC980" s="52"/>
      <c r="AF980" s="11"/>
    </row>
    <row r="981" spans="1:32" ht="21.75" customHeight="1">
      <c r="A981" s="24" t="str">
        <f>基本登録!$A$22</f>
        <v>補</v>
      </c>
      <c r="B981" s="179" t="str">
        <f>IF(AC981="","",VLOOKUP(AC981,都個人!$B:$G,4,FALSE))</f>
        <v/>
      </c>
      <c r="C981" s="180"/>
      <c r="D981" s="180"/>
      <c r="E981" s="180"/>
      <c r="F981" s="181"/>
      <c r="G981" s="26" t="str">
        <f>IF(AC981="","",VLOOKUP(AC981,都個人!$B:$G,5,FALSE))</f>
        <v/>
      </c>
      <c r="H981" s="24"/>
      <c r="I981" s="24"/>
      <c r="J981" s="24"/>
      <c r="K981" s="33"/>
      <c r="L981" s="34"/>
      <c r="M981" s="24"/>
      <c r="N981" s="24"/>
      <c r="O981" s="24"/>
      <c r="P981" s="33"/>
      <c r="Q981" s="34"/>
      <c r="R981" s="24"/>
      <c r="S981" s="24"/>
      <c r="T981" s="24"/>
      <c r="U981" s="33"/>
      <c r="V981" s="34"/>
      <c r="W981" s="24"/>
      <c r="X981" s="24"/>
      <c r="Y981" s="24"/>
      <c r="Z981" s="33"/>
      <c r="AA981" s="34"/>
      <c r="AC981" s="52"/>
      <c r="AF981" s="11"/>
    </row>
    <row r="982" spans="1:32" ht="19.5" customHeight="1">
      <c r="A982" s="169"/>
      <c r="B982" s="170"/>
      <c r="C982" s="170"/>
      <c r="D982" s="170"/>
      <c r="E982" s="170"/>
      <c r="F982" s="170"/>
      <c r="G982" s="171"/>
      <c r="H982" s="172" t="s">
        <v>132</v>
      </c>
      <c r="I982" s="173"/>
      <c r="J982" s="173"/>
      <c r="K982" s="173"/>
      <c r="L982" s="34"/>
      <c r="M982" s="172" t="s">
        <v>132</v>
      </c>
      <c r="N982" s="173"/>
      <c r="O982" s="173"/>
      <c r="P982" s="173"/>
      <c r="Q982" s="34"/>
      <c r="R982" s="172" t="s">
        <v>132</v>
      </c>
      <c r="S982" s="173"/>
      <c r="T982" s="173"/>
      <c r="U982" s="173"/>
      <c r="V982" s="34"/>
      <c r="W982" s="172" t="s">
        <v>132</v>
      </c>
      <c r="X982" s="173"/>
      <c r="Y982" s="173"/>
      <c r="Z982" s="173"/>
      <c r="AA982" s="34"/>
      <c r="AC982" s="52"/>
      <c r="AF982" s="11"/>
    </row>
    <row r="983" spans="1:32" ht="24.75" customHeight="1">
      <c r="A983" s="174"/>
      <c r="B983" s="175"/>
      <c r="C983" s="175"/>
      <c r="D983" s="175"/>
      <c r="E983" s="175"/>
      <c r="F983" s="175"/>
      <c r="G983" s="176"/>
      <c r="H983" s="169"/>
      <c r="I983" s="177"/>
      <c r="J983" s="177"/>
      <c r="K983" s="177"/>
      <c r="L983" s="178"/>
      <c r="M983" s="169"/>
      <c r="N983" s="177"/>
      <c r="O983" s="177"/>
      <c r="P983" s="177"/>
      <c r="Q983" s="178"/>
      <c r="R983" s="169"/>
      <c r="S983" s="177"/>
      <c r="T983" s="177"/>
      <c r="U983" s="177"/>
      <c r="V983" s="178"/>
      <c r="W983" s="169"/>
      <c r="X983" s="177"/>
      <c r="Y983" s="177"/>
      <c r="Z983" s="177"/>
      <c r="AA983" s="178"/>
      <c r="AC983" s="52"/>
      <c r="AF983" s="11"/>
    </row>
    <row r="984" spans="1:32" ht="4.5" customHeight="1">
      <c r="A984" s="165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AC984" s="52"/>
      <c r="AF984" s="11"/>
    </row>
    <row r="985" spans="1:32">
      <c r="A985" s="167" t="s">
        <v>136</v>
      </c>
      <c r="B985" s="167"/>
      <c r="C985" s="47" t="str">
        <f>基本登録!$A$23</f>
        <v>①（　）内の大会の個人の部は一人１枚使用すること（関東予選・総合体育大会・個人選手権大会）</v>
      </c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4"/>
      <c r="R985" s="45"/>
      <c r="S985" s="44"/>
      <c r="T985" s="44"/>
      <c r="U985" s="40"/>
      <c r="V985" s="40"/>
      <c r="W985" s="40"/>
      <c r="X985" s="40"/>
      <c r="Y985" s="40"/>
      <c r="Z985" s="40"/>
      <c r="AA985" s="40"/>
    </row>
    <row r="986" spans="1:32">
      <c r="A986" s="43"/>
      <c r="B986" s="43"/>
      <c r="C986" s="47" t="str">
        <f>基本登録!$A$24</f>
        <v>②顧問の捺印のないものは無効</v>
      </c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6"/>
      <c r="R986" s="44"/>
      <c r="S986" s="44"/>
      <c r="T986" s="44"/>
      <c r="U986" s="168" t="s">
        <v>139</v>
      </c>
      <c r="V986" s="168"/>
      <c r="W986" s="168"/>
      <c r="X986" s="168"/>
      <c r="Y986" s="168"/>
      <c r="Z986" s="168"/>
      <c r="AA986" s="168"/>
    </row>
    <row r="987" spans="1:32" s="37" customFormat="1">
      <c r="A987" s="41"/>
      <c r="B987" s="41"/>
      <c r="C987" s="42" t="str">
        <f>基本登録!$A$25</f>
        <v>③A4用紙に印刷すること（A4用紙1枚につき立順票は二部出力。切り取って使用すること）</v>
      </c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168"/>
      <c r="V987" s="168"/>
      <c r="W987" s="168"/>
      <c r="X987" s="168"/>
      <c r="Y987" s="168"/>
      <c r="Z987" s="168"/>
      <c r="AA987" s="168"/>
      <c r="AC987" s="53"/>
    </row>
    <row r="988" spans="1:32" ht="34.5" customHeight="1">
      <c r="AC988" s="52"/>
      <c r="AF988" s="11"/>
    </row>
    <row r="989" spans="1:32" ht="24.75" customHeight="1">
      <c r="A989" s="240" t="s">
        <v>119</v>
      </c>
      <c r="B989" s="240"/>
      <c r="C989" s="240"/>
      <c r="D989" s="201" t="str">
        <f ca="1">基本登録!$B$11</f>
        <v>令和8年度　東京都個人選手権大会　立順票</v>
      </c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190" t="s">
        <v>120</v>
      </c>
      <c r="Y989" s="191"/>
      <c r="Z989" s="191"/>
      <c r="AA989" s="192"/>
      <c r="AC989" s="52"/>
      <c r="AF989" s="11"/>
    </row>
    <row r="990" spans="1:32" ht="26.25" customHeight="1">
      <c r="A990" s="241"/>
      <c r="B990" s="241"/>
      <c r="C990" s="24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2" t="str">
        <f>IF(VLOOKUP(AC997,都個人!$B:$G,2,FALSE)="","",VLOOKUP(AC997,都個人!$B:$G,2,FALSE))</f>
        <v/>
      </c>
      <c r="Y990" s="203"/>
      <c r="Z990" s="203"/>
      <c r="AA990" s="204"/>
      <c r="AC990" s="52"/>
      <c r="AF990" s="11"/>
    </row>
    <row r="991" spans="1:32" ht="27" customHeight="1">
      <c r="A991" s="169" t="s">
        <v>121</v>
      </c>
      <c r="B991" s="177"/>
      <c r="C991" s="178"/>
      <c r="D991" s="208"/>
      <c r="E991" s="30" t="s">
        <v>122</v>
      </c>
      <c r="F991" s="208"/>
      <c r="G991" s="190" t="s">
        <v>123</v>
      </c>
      <c r="H991" s="191"/>
      <c r="I991" s="192"/>
      <c r="J991" s="213" t="str">
        <f>基本登録!$B$2</f>
        <v>基本登録シートの学校番号に入力して下さい</v>
      </c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X991" s="205"/>
      <c r="Y991" s="206"/>
      <c r="Z991" s="206"/>
      <c r="AA991" s="207"/>
      <c r="AC991" s="52"/>
      <c r="AF991" s="11"/>
    </row>
    <row r="992" spans="1:32" ht="9.75" customHeight="1">
      <c r="A992" s="214">
        <f>基本登録!$B$1</f>
        <v>0</v>
      </c>
      <c r="B992" s="215"/>
      <c r="C992" s="216"/>
      <c r="D992" s="209"/>
      <c r="E992" s="223" t="s">
        <v>108</v>
      </c>
      <c r="F992" s="211"/>
      <c r="G992" s="226" t="s">
        <v>124</v>
      </c>
      <c r="H992" s="227"/>
      <c r="I992" s="228"/>
      <c r="J992" s="213">
        <f>基本登録!$B$3</f>
        <v>0</v>
      </c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36"/>
      <c r="X992" s="36"/>
      <c r="AC992" s="52"/>
      <c r="AF992" s="11"/>
    </row>
    <row r="993" spans="1:32" ht="16.5" customHeight="1">
      <c r="A993" s="217"/>
      <c r="B993" s="218"/>
      <c r="C993" s="219"/>
      <c r="D993" s="209"/>
      <c r="E993" s="224"/>
      <c r="F993" s="211"/>
      <c r="G993" s="229"/>
      <c r="H993" s="230"/>
      <c r="I993" s="231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X993" s="182" t="s">
        <v>125</v>
      </c>
      <c r="Y993" s="184" t="s">
        <v>126</v>
      </c>
      <c r="Z993" s="185"/>
      <c r="AA993" s="186"/>
      <c r="AC993" s="52"/>
      <c r="AF993" s="11"/>
    </row>
    <row r="994" spans="1:32" ht="27" customHeight="1">
      <c r="A994" s="220"/>
      <c r="B994" s="221"/>
      <c r="C994" s="222"/>
      <c r="D994" s="210"/>
      <c r="E994" s="225"/>
      <c r="F994" s="212"/>
      <c r="G994" s="190" t="s">
        <v>127</v>
      </c>
      <c r="H994" s="191"/>
      <c r="I994" s="192"/>
      <c r="J994" s="28"/>
      <c r="K994" s="29"/>
      <c r="L994" s="29"/>
      <c r="M994" s="29"/>
      <c r="N994" s="29"/>
      <c r="O994" s="29"/>
      <c r="P994" s="22"/>
      <c r="Q994" s="22"/>
      <c r="R994" s="22" t="s">
        <v>128</v>
      </c>
      <c r="S994" s="193" t="str">
        <f t="shared" ref="S994" si="34">AC997</f>
        <v/>
      </c>
      <c r="T994" s="194"/>
      <c r="U994" s="194"/>
      <c r="V994" s="23" t="s">
        <v>129</v>
      </c>
      <c r="X994" s="183"/>
      <c r="Y994" s="187"/>
      <c r="Z994" s="188"/>
      <c r="AA994" s="189"/>
      <c r="AC994" s="52"/>
      <c r="AF994" s="11"/>
    </row>
    <row r="995" spans="1:32" ht="4.5" customHeight="1">
      <c r="AC995" s="52"/>
      <c r="AF995" s="11"/>
    </row>
    <row r="996" spans="1:32" ht="21.75" customHeight="1">
      <c r="A996" s="24" t="s">
        <v>130</v>
      </c>
      <c r="B996" s="174" t="s">
        <v>131</v>
      </c>
      <c r="C996" s="195"/>
      <c r="D996" s="195"/>
      <c r="E996" s="195"/>
      <c r="F996" s="176"/>
      <c r="G996" s="32" t="s">
        <v>102</v>
      </c>
      <c r="H996" s="196" t="str">
        <f ca="1">IFERROR(VLOOKUP(D989,基本登録!$B$8:$I$14,5,FALSE),"")</f>
        <v>予選</v>
      </c>
      <c r="I996" s="197"/>
      <c r="J996" s="197"/>
      <c r="K996" s="197"/>
      <c r="L996" s="198"/>
      <c r="M996" s="196" t="str">
        <f ca="1">IFERROR(VLOOKUP(D989,基本登録!$B$8:$I$14,6,FALSE),"")</f>
        <v>決勝</v>
      </c>
      <c r="N996" s="197"/>
      <c r="O996" s="197"/>
      <c r="P996" s="197"/>
      <c r="Q996" s="198"/>
      <c r="R996" s="196" t="str">
        <f ca="1">IFERROR(IF(VLOOKUP(D989,基本登録!$B$8:$I$14,7,FALSE)="","",VLOOKUP(D989,基本登録!$B$8:$I$14,7,FALSE)),"")</f>
        <v>競射</v>
      </c>
      <c r="S996" s="197"/>
      <c r="T996" s="197"/>
      <c r="U996" s="197"/>
      <c r="V996" s="198"/>
      <c r="W996" s="196" t="str">
        <f ca="1">IFERROR(IF(VLOOKUP(D989,基本登録!$B$8:$I$14,8,FALSE)="","",VLOOKUP(D989,基本登録!$B$8:$I$14,8,FALSE)),"")</f>
        <v/>
      </c>
      <c r="X996" s="197"/>
      <c r="Y996" s="197"/>
      <c r="Z996" s="197"/>
      <c r="AA996" s="198"/>
      <c r="AC996" s="52"/>
      <c r="AF996" s="11"/>
    </row>
    <row r="997" spans="1:32" ht="21.75" customHeight="1">
      <c r="A997" s="25" t="str">
        <f>基本登録!$A$17</f>
        <v>１</v>
      </c>
      <c r="B997" s="179" t="str">
        <f>IF(AC997="","",VLOOKUP(AC997,都個人!$B:$G,4,FALSE))</f>
        <v/>
      </c>
      <c r="C997" s="180"/>
      <c r="D997" s="180"/>
      <c r="E997" s="180"/>
      <c r="F997" s="181"/>
      <c r="G997" s="26" t="str">
        <f>IF(AC997="","",VLOOKUP(AC997,都個人!$B:$G,5,FALSE))</f>
        <v/>
      </c>
      <c r="H997" s="31"/>
      <c r="I997" s="31"/>
      <c r="J997" s="31"/>
      <c r="K997" s="21"/>
      <c r="L997" s="34"/>
      <c r="M997" s="31"/>
      <c r="N997" s="31"/>
      <c r="O997" s="31"/>
      <c r="P997" s="21"/>
      <c r="Q997" s="34"/>
      <c r="R997" s="31"/>
      <c r="S997" s="31"/>
      <c r="T997" s="31"/>
      <c r="U997" s="21"/>
      <c r="V997" s="34"/>
      <c r="W997" s="31"/>
      <c r="X997" s="31"/>
      <c r="Y997" s="31"/>
      <c r="Z997" s="21"/>
      <c r="AA997" s="34"/>
      <c r="AC997" s="52" t="str">
        <f>都個人!$B$50</f>
        <v/>
      </c>
      <c r="AF997" s="11"/>
    </row>
    <row r="998" spans="1:32" ht="21.75" customHeight="1">
      <c r="A998" s="24" t="str">
        <f>基本登録!$A$18</f>
        <v>２</v>
      </c>
      <c r="B998" s="179" t="str">
        <f>IF(AC998="","",VLOOKUP(AC998,都個人!$B:$G,4,FALSE))</f>
        <v/>
      </c>
      <c r="C998" s="180"/>
      <c r="D998" s="180"/>
      <c r="E998" s="180"/>
      <c r="F998" s="181"/>
      <c r="G998" s="26" t="str">
        <f>IF(AC998="","",VLOOKUP(AC998,都個人!$B:$G,5,FALSE))</f>
        <v/>
      </c>
      <c r="H998" s="31"/>
      <c r="I998" s="31"/>
      <c r="J998" s="31"/>
      <c r="K998" s="21"/>
      <c r="L998" s="34"/>
      <c r="M998" s="31"/>
      <c r="N998" s="31"/>
      <c r="O998" s="31"/>
      <c r="P998" s="21"/>
      <c r="Q998" s="34"/>
      <c r="R998" s="31"/>
      <c r="S998" s="31"/>
      <c r="T998" s="31"/>
      <c r="U998" s="21"/>
      <c r="V998" s="34"/>
      <c r="W998" s="31"/>
      <c r="X998" s="31"/>
      <c r="Y998" s="31"/>
      <c r="Z998" s="21"/>
      <c r="AA998" s="34"/>
      <c r="AC998" s="52"/>
      <c r="AF998" s="11"/>
    </row>
    <row r="999" spans="1:32" ht="21.75" customHeight="1">
      <c r="A999" s="24" t="str">
        <f>基本登録!$A$19</f>
        <v>３</v>
      </c>
      <c r="B999" s="179" t="str">
        <f>IF(AC999="","",VLOOKUP(AC999,都個人!$B:$G,4,FALSE))</f>
        <v/>
      </c>
      <c r="C999" s="180"/>
      <c r="D999" s="180"/>
      <c r="E999" s="180"/>
      <c r="F999" s="181"/>
      <c r="G999" s="26" t="str">
        <f>IF(AC999="","",VLOOKUP(AC999,都個人!$B:$G,5,FALSE))</f>
        <v/>
      </c>
      <c r="H999" s="31"/>
      <c r="I999" s="31"/>
      <c r="J999" s="31"/>
      <c r="K999" s="21"/>
      <c r="L999" s="34"/>
      <c r="M999" s="31"/>
      <c r="N999" s="31"/>
      <c r="O999" s="31"/>
      <c r="P999" s="21"/>
      <c r="Q999" s="34"/>
      <c r="R999" s="31"/>
      <c r="S999" s="31"/>
      <c r="T999" s="31"/>
      <c r="U999" s="21"/>
      <c r="V999" s="34"/>
      <c r="W999" s="31"/>
      <c r="X999" s="31"/>
      <c r="Y999" s="31"/>
      <c r="Z999" s="21"/>
      <c r="AA999" s="34"/>
      <c r="AC999" s="52"/>
      <c r="AF999" s="11"/>
    </row>
    <row r="1000" spans="1:32" ht="21.75" customHeight="1">
      <c r="A1000" s="24" t="str">
        <f>基本登録!$A$20</f>
        <v>４</v>
      </c>
      <c r="B1000" s="179" t="str">
        <f>IF(AC1000="","",VLOOKUP(AC1000,都個人!$B:$G,4,FALSE))</f>
        <v/>
      </c>
      <c r="C1000" s="180"/>
      <c r="D1000" s="180"/>
      <c r="E1000" s="180"/>
      <c r="F1000" s="181"/>
      <c r="G1000" s="26" t="str">
        <f>IF(AC1000="","",VLOOKUP(AC1000,都個人!$B:$G,5,FALSE))</f>
        <v/>
      </c>
      <c r="H1000" s="31"/>
      <c r="I1000" s="31"/>
      <c r="J1000" s="31"/>
      <c r="K1000" s="21"/>
      <c r="L1000" s="34"/>
      <c r="M1000" s="31"/>
      <c r="N1000" s="31"/>
      <c r="O1000" s="31"/>
      <c r="P1000" s="21"/>
      <c r="Q1000" s="34"/>
      <c r="R1000" s="31"/>
      <c r="S1000" s="31"/>
      <c r="T1000" s="31"/>
      <c r="U1000" s="21"/>
      <c r="V1000" s="34"/>
      <c r="W1000" s="31"/>
      <c r="X1000" s="31"/>
      <c r="Y1000" s="31"/>
      <c r="Z1000" s="21"/>
      <c r="AA1000" s="34"/>
      <c r="AC1000" s="52"/>
      <c r="AF1000" s="11"/>
    </row>
    <row r="1001" spans="1:32" ht="21.75" customHeight="1">
      <c r="A1001" s="24" t="str">
        <f>基本登録!$A$21</f>
        <v>５</v>
      </c>
      <c r="B1001" s="179" t="str">
        <f>IF(AC1001="","",VLOOKUP(AC1001,都個人!$B:$G,4,FALSE))</f>
        <v/>
      </c>
      <c r="C1001" s="180"/>
      <c r="D1001" s="180"/>
      <c r="E1001" s="180"/>
      <c r="F1001" s="181"/>
      <c r="G1001" s="26" t="str">
        <f>IF(AC1001="","",VLOOKUP(AC1001,都個人!$B:$G,5,FALSE))</f>
        <v/>
      </c>
      <c r="H1001" s="31"/>
      <c r="I1001" s="31"/>
      <c r="J1001" s="31"/>
      <c r="K1001" s="21"/>
      <c r="L1001" s="34"/>
      <c r="M1001" s="31"/>
      <c r="N1001" s="31"/>
      <c r="O1001" s="31"/>
      <c r="P1001" s="21"/>
      <c r="Q1001" s="34"/>
      <c r="R1001" s="31"/>
      <c r="S1001" s="31"/>
      <c r="T1001" s="31"/>
      <c r="U1001" s="21"/>
      <c r="V1001" s="34"/>
      <c r="W1001" s="31"/>
      <c r="X1001" s="31"/>
      <c r="Y1001" s="31"/>
      <c r="Z1001" s="21"/>
      <c r="AA1001" s="34"/>
      <c r="AC1001" s="52"/>
      <c r="AF1001" s="11"/>
    </row>
    <row r="1002" spans="1:32" ht="21.75" customHeight="1">
      <c r="A1002" s="24" t="str">
        <f>基本登録!$A$22</f>
        <v>補</v>
      </c>
      <c r="B1002" s="179" t="str">
        <f>IF(AC1002="","",VLOOKUP(AC1002,都個人!$B:$G,4,FALSE))</f>
        <v/>
      </c>
      <c r="C1002" s="180"/>
      <c r="D1002" s="180"/>
      <c r="E1002" s="180"/>
      <c r="F1002" s="181"/>
      <c r="G1002" s="26" t="str">
        <f>IF(AC1002="","",VLOOKUP(AC1002,都個人!$B:$G,5,FALSE))</f>
        <v/>
      </c>
      <c r="H1002" s="24"/>
      <c r="I1002" s="24"/>
      <c r="J1002" s="24"/>
      <c r="K1002" s="33"/>
      <c r="L1002" s="34"/>
      <c r="M1002" s="24"/>
      <c r="N1002" s="24"/>
      <c r="O1002" s="24"/>
      <c r="P1002" s="33"/>
      <c r="Q1002" s="34"/>
      <c r="R1002" s="24"/>
      <c r="S1002" s="24"/>
      <c r="T1002" s="24"/>
      <c r="U1002" s="33"/>
      <c r="V1002" s="34"/>
      <c r="W1002" s="24"/>
      <c r="X1002" s="24"/>
      <c r="Y1002" s="24"/>
      <c r="Z1002" s="33"/>
      <c r="AA1002" s="34"/>
      <c r="AC1002" s="52"/>
      <c r="AF1002" s="11"/>
    </row>
    <row r="1003" spans="1:32" ht="19.5" customHeight="1">
      <c r="A1003" s="169"/>
      <c r="B1003" s="170"/>
      <c r="C1003" s="170"/>
      <c r="D1003" s="170"/>
      <c r="E1003" s="170"/>
      <c r="F1003" s="170"/>
      <c r="G1003" s="171"/>
      <c r="H1003" s="172" t="s">
        <v>132</v>
      </c>
      <c r="I1003" s="173"/>
      <c r="J1003" s="173"/>
      <c r="K1003" s="173"/>
      <c r="L1003" s="34"/>
      <c r="M1003" s="172" t="s">
        <v>132</v>
      </c>
      <c r="N1003" s="173"/>
      <c r="O1003" s="173"/>
      <c r="P1003" s="173"/>
      <c r="Q1003" s="34"/>
      <c r="R1003" s="172" t="s">
        <v>132</v>
      </c>
      <c r="S1003" s="173"/>
      <c r="T1003" s="173"/>
      <c r="U1003" s="173"/>
      <c r="V1003" s="34"/>
      <c r="W1003" s="172" t="s">
        <v>132</v>
      </c>
      <c r="X1003" s="173"/>
      <c r="Y1003" s="173"/>
      <c r="Z1003" s="173"/>
      <c r="AA1003" s="34"/>
      <c r="AC1003" s="52"/>
      <c r="AF1003" s="11"/>
    </row>
    <row r="1004" spans="1:32" ht="24.75" customHeight="1">
      <c r="A1004" s="174"/>
      <c r="B1004" s="175"/>
      <c r="C1004" s="175"/>
      <c r="D1004" s="175"/>
      <c r="E1004" s="175"/>
      <c r="F1004" s="175"/>
      <c r="G1004" s="176"/>
      <c r="H1004" s="169"/>
      <c r="I1004" s="177"/>
      <c r="J1004" s="177"/>
      <c r="K1004" s="177"/>
      <c r="L1004" s="178"/>
      <c r="M1004" s="169"/>
      <c r="N1004" s="177"/>
      <c r="O1004" s="177"/>
      <c r="P1004" s="177"/>
      <c r="Q1004" s="178"/>
      <c r="R1004" s="169"/>
      <c r="S1004" s="177"/>
      <c r="T1004" s="177"/>
      <c r="U1004" s="177"/>
      <c r="V1004" s="178"/>
      <c r="W1004" s="169"/>
      <c r="X1004" s="177"/>
      <c r="Y1004" s="177"/>
      <c r="Z1004" s="177"/>
      <c r="AA1004" s="178"/>
      <c r="AC1004" s="52"/>
      <c r="AF1004" s="11"/>
    </row>
    <row r="1005" spans="1:32" ht="4.5" customHeight="1">
      <c r="A1005" s="165"/>
      <c r="B1005" s="166"/>
      <c r="C1005" s="166"/>
      <c r="D1005" s="166"/>
      <c r="E1005" s="166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AC1005" s="52"/>
      <c r="AF1005" s="11"/>
    </row>
    <row r="1006" spans="1:32">
      <c r="A1006" s="167" t="s">
        <v>136</v>
      </c>
      <c r="B1006" s="167"/>
      <c r="C1006" s="47" t="str">
        <f>基本登録!$A$23</f>
        <v>①（　）内の大会の個人の部は一人１枚使用すること（関東予選・総合体育大会・個人選手権大会）</v>
      </c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4"/>
      <c r="R1006" s="45"/>
      <c r="S1006" s="44"/>
      <c r="T1006" s="44"/>
      <c r="U1006" s="40"/>
      <c r="V1006" s="40"/>
      <c r="W1006" s="40"/>
      <c r="X1006" s="40"/>
      <c r="Y1006" s="40"/>
      <c r="Z1006" s="40"/>
      <c r="AA1006" s="40"/>
    </row>
    <row r="1007" spans="1:32">
      <c r="A1007" s="43"/>
      <c r="B1007" s="43"/>
      <c r="C1007" s="47" t="str">
        <f>基本登録!$A$24</f>
        <v>②顧問の捺印のないものは無効</v>
      </c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6"/>
      <c r="R1007" s="44"/>
      <c r="S1007" s="44"/>
      <c r="T1007" s="44"/>
      <c r="U1007" s="168" t="s">
        <v>139</v>
      </c>
      <c r="V1007" s="168"/>
      <c r="W1007" s="168"/>
      <c r="X1007" s="168"/>
      <c r="Y1007" s="168"/>
      <c r="Z1007" s="168"/>
      <c r="AA1007" s="168"/>
    </row>
    <row r="1008" spans="1:32" s="37" customFormat="1">
      <c r="A1008" s="41"/>
      <c r="B1008" s="41"/>
      <c r="C1008" s="42" t="str">
        <f>基本登録!$A$25</f>
        <v>③A4用紙に印刷すること（A4用紙1枚につき立順票は二部出力。切り取って使用すること）</v>
      </c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168"/>
      <c r="V1008" s="168"/>
      <c r="W1008" s="168"/>
      <c r="X1008" s="168"/>
      <c r="Y1008" s="168"/>
      <c r="Z1008" s="168"/>
      <c r="AA1008" s="168"/>
      <c r="AC1008" s="53"/>
    </row>
    <row r="1009" spans="1:32" ht="34.5" customHeight="1">
      <c r="AC1009" s="52"/>
      <c r="AF1009" s="11"/>
    </row>
    <row r="1010" spans="1:32" ht="24.75" customHeight="1">
      <c r="A1010" s="240" t="s">
        <v>119</v>
      </c>
      <c r="B1010" s="240"/>
      <c r="C1010" s="240"/>
      <c r="D1010" s="201" t="str">
        <f ca="1">基本登録!$B$11</f>
        <v>令和8年度　東京都個人選手権大会　立順票</v>
      </c>
      <c r="E1010" s="201"/>
      <c r="F1010" s="201"/>
      <c r="G1010" s="201"/>
      <c r="H1010" s="201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201"/>
      <c r="V1010" s="201"/>
      <c r="W1010" s="201"/>
      <c r="X1010" s="190" t="s">
        <v>120</v>
      </c>
      <c r="Y1010" s="191"/>
      <c r="Z1010" s="191"/>
      <c r="AA1010" s="192"/>
      <c r="AC1010" s="52"/>
      <c r="AF1010" s="11"/>
    </row>
    <row r="1011" spans="1:32" ht="26.25" customHeight="1">
      <c r="A1011" s="241"/>
      <c r="B1011" s="241"/>
      <c r="C1011" s="241"/>
      <c r="D1011" s="201"/>
      <c r="E1011" s="201"/>
      <c r="F1011" s="201"/>
      <c r="G1011" s="201"/>
      <c r="H1011" s="201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201"/>
      <c r="V1011" s="201"/>
      <c r="W1011" s="201"/>
      <c r="X1011" s="202" t="str">
        <f>IF(VLOOKUP(AC1018,都個人!$B:$G,2,FALSE)="","",VLOOKUP(AC1018,都個人!$B:$G,2,FALSE))</f>
        <v/>
      </c>
      <c r="Y1011" s="203"/>
      <c r="Z1011" s="203"/>
      <c r="AA1011" s="204"/>
      <c r="AC1011" s="52"/>
      <c r="AF1011" s="11"/>
    </row>
    <row r="1012" spans="1:32" ht="27" customHeight="1">
      <c r="A1012" s="169" t="s">
        <v>121</v>
      </c>
      <c r="B1012" s="177"/>
      <c r="C1012" s="178"/>
      <c r="D1012" s="208"/>
      <c r="E1012" s="30" t="s">
        <v>122</v>
      </c>
      <c r="F1012" s="208"/>
      <c r="G1012" s="190" t="s">
        <v>123</v>
      </c>
      <c r="H1012" s="191"/>
      <c r="I1012" s="192"/>
      <c r="J1012" s="213" t="str">
        <f>基本登録!$B$2</f>
        <v>基本登録シートの学校番号に入力して下さい</v>
      </c>
      <c r="K1012" s="213"/>
      <c r="L1012" s="213"/>
      <c r="M1012" s="213"/>
      <c r="N1012" s="213"/>
      <c r="O1012" s="213"/>
      <c r="P1012" s="213"/>
      <c r="Q1012" s="213"/>
      <c r="R1012" s="213"/>
      <c r="S1012" s="213"/>
      <c r="T1012" s="213"/>
      <c r="U1012" s="213"/>
      <c r="V1012" s="213"/>
      <c r="X1012" s="205"/>
      <c r="Y1012" s="206"/>
      <c r="Z1012" s="206"/>
      <c r="AA1012" s="207"/>
      <c r="AC1012" s="52"/>
      <c r="AF1012" s="11"/>
    </row>
    <row r="1013" spans="1:32" ht="9.75" customHeight="1">
      <c r="A1013" s="214">
        <f>基本登録!$B$1</f>
        <v>0</v>
      </c>
      <c r="B1013" s="215"/>
      <c r="C1013" s="216"/>
      <c r="D1013" s="209"/>
      <c r="E1013" s="223" t="s">
        <v>108</v>
      </c>
      <c r="F1013" s="211"/>
      <c r="G1013" s="226" t="s">
        <v>124</v>
      </c>
      <c r="H1013" s="227"/>
      <c r="I1013" s="228"/>
      <c r="J1013" s="213">
        <f>基本登録!$B$3</f>
        <v>0</v>
      </c>
      <c r="K1013" s="213"/>
      <c r="L1013" s="213"/>
      <c r="M1013" s="213"/>
      <c r="N1013" s="213"/>
      <c r="O1013" s="213"/>
      <c r="P1013" s="213"/>
      <c r="Q1013" s="213"/>
      <c r="R1013" s="213"/>
      <c r="S1013" s="213"/>
      <c r="T1013" s="213"/>
      <c r="U1013" s="213"/>
      <c r="V1013" s="213"/>
      <c r="W1013" s="36"/>
      <c r="X1013" s="36"/>
      <c r="AC1013" s="52"/>
      <c r="AF1013" s="11"/>
    </row>
    <row r="1014" spans="1:32" ht="16.5" customHeight="1">
      <c r="A1014" s="217"/>
      <c r="B1014" s="218"/>
      <c r="C1014" s="219"/>
      <c r="D1014" s="209"/>
      <c r="E1014" s="224"/>
      <c r="F1014" s="211"/>
      <c r="G1014" s="229"/>
      <c r="H1014" s="230"/>
      <c r="I1014" s="231"/>
      <c r="J1014" s="213"/>
      <c r="K1014" s="213"/>
      <c r="L1014" s="213"/>
      <c r="M1014" s="213"/>
      <c r="N1014" s="213"/>
      <c r="O1014" s="213"/>
      <c r="P1014" s="213"/>
      <c r="Q1014" s="213"/>
      <c r="R1014" s="213"/>
      <c r="S1014" s="213"/>
      <c r="T1014" s="213"/>
      <c r="U1014" s="213"/>
      <c r="V1014" s="213"/>
      <c r="X1014" s="182" t="s">
        <v>125</v>
      </c>
      <c r="Y1014" s="184" t="s">
        <v>126</v>
      </c>
      <c r="Z1014" s="185"/>
      <c r="AA1014" s="186"/>
      <c r="AC1014" s="52"/>
      <c r="AF1014" s="11"/>
    </row>
    <row r="1015" spans="1:32" ht="27" customHeight="1">
      <c r="A1015" s="220"/>
      <c r="B1015" s="221"/>
      <c r="C1015" s="222"/>
      <c r="D1015" s="210"/>
      <c r="E1015" s="225"/>
      <c r="F1015" s="212"/>
      <c r="G1015" s="190" t="s">
        <v>127</v>
      </c>
      <c r="H1015" s="191"/>
      <c r="I1015" s="192"/>
      <c r="J1015" s="28"/>
      <c r="K1015" s="29"/>
      <c r="L1015" s="29"/>
      <c r="M1015" s="29"/>
      <c r="N1015" s="29"/>
      <c r="O1015" s="29"/>
      <c r="P1015" s="22"/>
      <c r="Q1015" s="22"/>
      <c r="R1015" s="22" t="s">
        <v>128</v>
      </c>
      <c r="S1015" s="193" t="str">
        <f t="shared" ref="S1015" si="35">AC1018</f>
        <v/>
      </c>
      <c r="T1015" s="194"/>
      <c r="U1015" s="194"/>
      <c r="V1015" s="23" t="s">
        <v>129</v>
      </c>
      <c r="X1015" s="183"/>
      <c r="Y1015" s="187"/>
      <c r="Z1015" s="188"/>
      <c r="AA1015" s="189"/>
      <c r="AC1015" s="52"/>
      <c r="AF1015" s="11"/>
    </row>
    <row r="1016" spans="1:32" ht="4.5" customHeight="1">
      <c r="AC1016" s="52"/>
      <c r="AF1016" s="11"/>
    </row>
    <row r="1017" spans="1:32" ht="21.75" customHeight="1">
      <c r="A1017" s="24" t="s">
        <v>130</v>
      </c>
      <c r="B1017" s="174" t="s">
        <v>131</v>
      </c>
      <c r="C1017" s="195"/>
      <c r="D1017" s="195"/>
      <c r="E1017" s="195"/>
      <c r="F1017" s="176"/>
      <c r="G1017" s="32" t="s">
        <v>102</v>
      </c>
      <c r="H1017" s="196" t="str">
        <f ca="1">IFERROR(VLOOKUP(D1010,基本登録!$B$8:$I$14,5,FALSE),"")</f>
        <v>予選</v>
      </c>
      <c r="I1017" s="197"/>
      <c r="J1017" s="197"/>
      <c r="K1017" s="197"/>
      <c r="L1017" s="198"/>
      <c r="M1017" s="196" t="str">
        <f ca="1">IFERROR(VLOOKUP(D1010,基本登録!$B$8:$I$14,6,FALSE),"")</f>
        <v>決勝</v>
      </c>
      <c r="N1017" s="197"/>
      <c r="O1017" s="197"/>
      <c r="P1017" s="197"/>
      <c r="Q1017" s="198"/>
      <c r="R1017" s="196" t="str">
        <f ca="1">IFERROR(IF(VLOOKUP(D1010,基本登録!$B$8:$I$14,7,FALSE)="","",VLOOKUP(D1010,基本登録!$B$8:$I$14,7,FALSE)),"")</f>
        <v>競射</v>
      </c>
      <c r="S1017" s="197"/>
      <c r="T1017" s="197"/>
      <c r="U1017" s="197"/>
      <c r="V1017" s="198"/>
      <c r="W1017" s="196" t="str">
        <f ca="1">IFERROR(IF(VLOOKUP(D1010,基本登録!$B$8:$I$14,8,FALSE)="","",VLOOKUP(D1010,基本登録!$B$8:$I$14,8,FALSE)),"")</f>
        <v/>
      </c>
      <c r="X1017" s="197"/>
      <c r="Y1017" s="197"/>
      <c r="Z1017" s="197"/>
      <c r="AA1017" s="198"/>
      <c r="AC1017" s="52"/>
      <c r="AF1017" s="11"/>
    </row>
    <row r="1018" spans="1:32" ht="21.75" customHeight="1">
      <c r="A1018" s="25" t="str">
        <f>基本登録!$A$17</f>
        <v>１</v>
      </c>
      <c r="B1018" s="179" t="str">
        <f>IF(AC1018="","",VLOOKUP(AC1018,都個人!$B:$G,4,FALSE))</f>
        <v/>
      </c>
      <c r="C1018" s="180"/>
      <c r="D1018" s="180"/>
      <c r="E1018" s="180"/>
      <c r="F1018" s="181"/>
      <c r="G1018" s="26" t="str">
        <f>IF(AC1018="","",VLOOKUP(AC1018,都個人!$B:$G,5,FALSE))</f>
        <v/>
      </c>
      <c r="H1018" s="31"/>
      <c r="I1018" s="31"/>
      <c r="J1018" s="31"/>
      <c r="K1018" s="21"/>
      <c r="L1018" s="34"/>
      <c r="M1018" s="31"/>
      <c r="N1018" s="31"/>
      <c r="O1018" s="31"/>
      <c r="P1018" s="21"/>
      <c r="Q1018" s="34"/>
      <c r="R1018" s="31"/>
      <c r="S1018" s="31"/>
      <c r="T1018" s="31"/>
      <c r="U1018" s="21"/>
      <c r="V1018" s="34"/>
      <c r="W1018" s="31"/>
      <c r="X1018" s="31"/>
      <c r="Y1018" s="31"/>
      <c r="Z1018" s="21"/>
      <c r="AA1018" s="34"/>
      <c r="AC1018" s="52" t="str">
        <f>都個人!$B$51</f>
        <v/>
      </c>
      <c r="AF1018" s="11"/>
    </row>
    <row r="1019" spans="1:32" ht="21.75" customHeight="1">
      <c r="A1019" s="24" t="str">
        <f>基本登録!$A$18</f>
        <v>２</v>
      </c>
      <c r="B1019" s="179" t="str">
        <f>IF(AC1019="","",VLOOKUP(AC1019,都個人!$B:$G,4,FALSE))</f>
        <v/>
      </c>
      <c r="C1019" s="180"/>
      <c r="D1019" s="180"/>
      <c r="E1019" s="180"/>
      <c r="F1019" s="181"/>
      <c r="G1019" s="26" t="str">
        <f>IF(AC1019="","",VLOOKUP(AC1019,都個人!$B:$G,5,FALSE))</f>
        <v/>
      </c>
      <c r="H1019" s="31"/>
      <c r="I1019" s="31"/>
      <c r="J1019" s="31"/>
      <c r="K1019" s="21"/>
      <c r="L1019" s="34"/>
      <c r="M1019" s="31"/>
      <c r="N1019" s="31"/>
      <c r="O1019" s="31"/>
      <c r="P1019" s="21"/>
      <c r="Q1019" s="34"/>
      <c r="R1019" s="31"/>
      <c r="S1019" s="31"/>
      <c r="T1019" s="31"/>
      <c r="U1019" s="21"/>
      <c r="V1019" s="34"/>
      <c r="W1019" s="31"/>
      <c r="X1019" s="31"/>
      <c r="Y1019" s="31"/>
      <c r="Z1019" s="21"/>
      <c r="AA1019" s="34"/>
      <c r="AC1019" s="52"/>
      <c r="AF1019" s="11"/>
    </row>
    <row r="1020" spans="1:32" ht="21.75" customHeight="1">
      <c r="A1020" s="24" t="str">
        <f>基本登録!$A$19</f>
        <v>３</v>
      </c>
      <c r="B1020" s="179" t="str">
        <f>IF(AC1020="","",VLOOKUP(AC1020,都個人!$B:$G,4,FALSE))</f>
        <v/>
      </c>
      <c r="C1020" s="180"/>
      <c r="D1020" s="180"/>
      <c r="E1020" s="180"/>
      <c r="F1020" s="181"/>
      <c r="G1020" s="26" t="str">
        <f>IF(AC1020="","",VLOOKUP(AC1020,都個人!$B:$G,5,FALSE))</f>
        <v/>
      </c>
      <c r="H1020" s="31"/>
      <c r="I1020" s="31"/>
      <c r="J1020" s="31"/>
      <c r="K1020" s="21"/>
      <c r="L1020" s="34"/>
      <c r="M1020" s="31"/>
      <c r="N1020" s="31"/>
      <c r="O1020" s="31"/>
      <c r="P1020" s="21"/>
      <c r="Q1020" s="34"/>
      <c r="R1020" s="31"/>
      <c r="S1020" s="31"/>
      <c r="T1020" s="31"/>
      <c r="U1020" s="21"/>
      <c r="V1020" s="34"/>
      <c r="W1020" s="31"/>
      <c r="X1020" s="31"/>
      <c r="Y1020" s="31"/>
      <c r="Z1020" s="21"/>
      <c r="AA1020" s="34"/>
      <c r="AC1020" s="52"/>
      <c r="AF1020" s="11"/>
    </row>
    <row r="1021" spans="1:32" ht="21.75" customHeight="1">
      <c r="A1021" s="24" t="str">
        <f>基本登録!$A$20</f>
        <v>４</v>
      </c>
      <c r="B1021" s="179" t="str">
        <f>IF(AC1021="","",VLOOKUP(AC1021,都個人!$B:$G,4,FALSE))</f>
        <v/>
      </c>
      <c r="C1021" s="180"/>
      <c r="D1021" s="180"/>
      <c r="E1021" s="180"/>
      <c r="F1021" s="181"/>
      <c r="G1021" s="26" t="str">
        <f>IF(AC1021="","",VLOOKUP(AC1021,都個人!$B:$G,5,FALSE))</f>
        <v/>
      </c>
      <c r="H1021" s="31"/>
      <c r="I1021" s="31"/>
      <c r="J1021" s="31"/>
      <c r="K1021" s="21"/>
      <c r="L1021" s="34"/>
      <c r="M1021" s="31"/>
      <c r="N1021" s="31"/>
      <c r="O1021" s="31"/>
      <c r="P1021" s="21"/>
      <c r="Q1021" s="34"/>
      <c r="R1021" s="31"/>
      <c r="S1021" s="31"/>
      <c r="T1021" s="31"/>
      <c r="U1021" s="21"/>
      <c r="V1021" s="34"/>
      <c r="W1021" s="31"/>
      <c r="X1021" s="31"/>
      <c r="Y1021" s="31"/>
      <c r="Z1021" s="21"/>
      <c r="AA1021" s="34"/>
      <c r="AC1021" s="52"/>
      <c r="AF1021" s="11"/>
    </row>
    <row r="1022" spans="1:32" ht="21.75" customHeight="1">
      <c r="A1022" s="24" t="str">
        <f>基本登録!$A$21</f>
        <v>５</v>
      </c>
      <c r="B1022" s="179" t="str">
        <f>IF(AC1022="","",VLOOKUP(AC1022,都個人!$B:$G,4,FALSE))</f>
        <v/>
      </c>
      <c r="C1022" s="180"/>
      <c r="D1022" s="180"/>
      <c r="E1022" s="180"/>
      <c r="F1022" s="181"/>
      <c r="G1022" s="26" t="str">
        <f>IF(AC1022="","",VLOOKUP(AC1022,都個人!$B:$G,5,FALSE))</f>
        <v/>
      </c>
      <c r="H1022" s="31"/>
      <c r="I1022" s="31"/>
      <c r="J1022" s="31"/>
      <c r="K1022" s="21"/>
      <c r="L1022" s="34"/>
      <c r="M1022" s="31"/>
      <c r="N1022" s="31"/>
      <c r="O1022" s="31"/>
      <c r="P1022" s="21"/>
      <c r="Q1022" s="34"/>
      <c r="R1022" s="31"/>
      <c r="S1022" s="31"/>
      <c r="T1022" s="31"/>
      <c r="U1022" s="21"/>
      <c r="V1022" s="34"/>
      <c r="W1022" s="31"/>
      <c r="X1022" s="31"/>
      <c r="Y1022" s="31"/>
      <c r="Z1022" s="21"/>
      <c r="AA1022" s="34"/>
      <c r="AC1022" s="52"/>
      <c r="AF1022" s="11"/>
    </row>
    <row r="1023" spans="1:32" ht="21.75" customHeight="1">
      <c r="A1023" s="24" t="str">
        <f>基本登録!$A$22</f>
        <v>補</v>
      </c>
      <c r="B1023" s="179" t="str">
        <f>IF(AC1023="","",VLOOKUP(AC1023,都個人!$B:$G,4,FALSE))</f>
        <v/>
      </c>
      <c r="C1023" s="180"/>
      <c r="D1023" s="180"/>
      <c r="E1023" s="180"/>
      <c r="F1023" s="181"/>
      <c r="G1023" s="26" t="str">
        <f>IF(AC1023="","",VLOOKUP(AC1023,都個人!$B:$G,5,FALSE))</f>
        <v/>
      </c>
      <c r="H1023" s="24"/>
      <c r="I1023" s="24"/>
      <c r="J1023" s="24"/>
      <c r="K1023" s="33"/>
      <c r="L1023" s="34"/>
      <c r="M1023" s="24"/>
      <c r="N1023" s="24"/>
      <c r="O1023" s="24"/>
      <c r="P1023" s="33"/>
      <c r="Q1023" s="34"/>
      <c r="R1023" s="24"/>
      <c r="S1023" s="24"/>
      <c r="T1023" s="24"/>
      <c r="U1023" s="33"/>
      <c r="V1023" s="34"/>
      <c r="W1023" s="24"/>
      <c r="X1023" s="24"/>
      <c r="Y1023" s="24"/>
      <c r="Z1023" s="33"/>
      <c r="AA1023" s="34"/>
      <c r="AC1023" s="52"/>
      <c r="AF1023" s="11"/>
    </row>
    <row r="1024" spans="1:32" ht="19.5" customHeight="1">
      <c r="A1024" s="169"/>
      <c r="B1024" s="170"/>
      <c r="C1024" s="170"/>
      <c r="D1024" s="170"/>
      <c r="E1024" s="170"/>
      <c r="F1024" s="170"/>
      <c r="G1024" s="171"/>
      <c r="H1024" s="172" t="s">
        <v>132</v>
      </c>
      <c r="I1024" s="173"/>
      <c r="J1024" s="173"/>
      <c r="K1024" s="173"/>
      <c r="L1024" s="34"/>
      <c r="M1024" s="172" t="s">
        <v>132</v>
      </c>
      <c r="N1024" s="173"/>
      <c r="O1024" s="173"/>
      <c r="P1024" s="173"/>
      <c r="Q1024" s="34"/>
      <c r="R1024" s="172" t="s">
        <v>132</v>
      </c>
      <c r="S1024" s="173"/>
      <c r="T1024" s="173"/>
      <c r="U1024" s="173"/>
      <c r="V1024" s="34"/>
      <c r="W1024" s="172" t="s">
        <v>132</v>
      </c>
      <c r="X1024" s="173"/>
      <c r="Y1024" s="173"/>
      <c r="Z1024" s="173"/>
      <c r="AA1024" s="34"/>
      <c r="AC1024" s="52"/>
      <c r="AF1024" s="11"/>
    </row>
    <row r="1025" spans="1:32" ht="24.75" customHeight="1">
      <c r="A1025" s="174"/>
      <c r="B1025" s="175"/>
      <c r="C1025" s="175"/>
      <c r="D1025" s="175"/>
      <c r="E1025" s="175"/>
      <c r="F1025" s="175"/>
      <c r="G1025" s="176"/>
      <c r="H1025" s="169"/>
      <c r="I1025" s="177"/>
      <c r="J1025" s="177"/>
      <c r="K1025" s="177"/>
      <c r="L1025" s="178"/>
      <c r="M1025" s="169"/>
      <c r="N1025" s="177"/>
      <c r="O1025" s="177"/>
      <c r="P1025" s="177"/>
      <c r="Q1025" s="178"/>
      <c r="R1025" s="169"/>
      <c r="S1025" s="177"/>
      <c r="T1025" s="177"/>
      <c r="U1025" s="177"/>
      <c r="V1025" s="178"/>
      <c r="W1025" s="169"/>
      <c r="X1025" s="177"/>
      <c r="Y1025" s="177"/>
      <c r="Z1025" s="177"/>
      <c r="AA1025" s="178"/>
      <c r="AC1025" s="52"/>
      <c r="AF1025" s="11"/>
    </row>
    <row r="1026" spans="1:32" ht="4.5" customHeight="1">
      <c r="A1026" s="165"/>
      <c r="B1026" s="166"/>
      <c r="C1026" s="166"/>
      <c r="D1026" s="166"/>
      <c r="E1026" s="166"/>
      <c r="F1026" s="166"/>
      <c r="G1026" s="166"/>
      <c r="H1026" s="166"/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AC1026" s="52"/>
      <c r="AF1026" s="11"/>
    </row>
    <row r="1027" spans="1:32">
      <c r="A1027" s="167" t="s">
        <v>136</v>
      </c>
      <c r="B1027" s="167"/>
      <c r="C1027" s="47" t="str">
        <f>基本登録!$A$23</f>
        <v>①（　）内の大会の個人の部は一人１枚使用すること（関東予選・総合体育大会・個人選手権大会）</v>
      </c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4"/>
      <c r="R1027" s="45"/>
      <c r="S1027" s="44"/>
      <c r="T1027" s="44"/>
      <c r="U1027" s="40"/>
      <c r="V1027" s="40"/>
      <c r="W1027" s="40"/>
      <c r="X1027" s="40"/>
      <c r="Y1027" s="40"/>
      <c r="Z1027" s="40"/>
      <c r="AA1027" s="40"/>
    </row>
    <row r="1028" spans="1:32">
      <c r="A1028" s="43"/>
      <c r="B1028" s="43"/>
      <c r="C1028" s="47" t="str">
        <f>基本登録!$A$24</f>
        <v>②顧問の捺印のないものは無効</v>
      </c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6"/>
      <c r="R1028" s="44"/>
      <c r="S1028" s="44"/>
      <c r="T1028" s="44"/>
      <c r="U1028" s="168" t="s">
        <v>139</v>
      </c>
      <c r="V1028" s="168"/>
      <c r="W1028" s="168"/>
      <c r="X1028" s="168"/>
      <c r="Y1028" s="168"/>
      <c r="Z1028" s="168"/>
      <c r="AA1028" s="168"/>
    </row>
    <row r="1029" spans="1:32" s="37" customFormat="1">
      <c r="A1029" s="41"/>
      <c r="B1029" s="41"/>
      <c r="C1029" s="42" t="str">
        <f>基本登録!$A$25</f>
        <v>③A4用紙に印刷すること（A4用紙1枚につき立順票は二部出力。切り取って使用すること）</v>
      </c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168"/>
      <c r="V1029" s="168"/>
      <c r="W1029" s="168"/>
      <c r="X1029" s="168"/>
      <c r="Y1029" s="168"/>
      <c r="Z1029" s="168"/>
      <c r="AA1029" s="168"/>
      <c r="AC1029" s="53"/>
    </row>
    <row r="1030" spans="1:32" ht="34.5" customHeight="1">
      <c r="AC1030" s="52"/>
      <c r="AF1030" s="11"/>
    </row>
    <row r="1031" spans="1:32" ht="24.75" customHeight="1">
      <c r="A1031" s="240" t="s">
        <v>119</v>
      </c>
      <c r="B1031" s="240"/>
      <c r="C1031" s="240"/>
      <c r="D1031" s="201" t="str">
        <f ca="1">基本登録!$B$11</f>
        <v>令和8年度　東京都個人選手権大会　立順票</v>
      </c>
      <c r="E1031" s="201"/>
      <c r="F1031" s="201"/>
      <c r="G1031" s="201"/>
      <c r="H1031" s="201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201"/>
      <c r="V1031" s="201"/>
      <c r="W1031" s="201"/>
      <c r="X1031" s="190" t="s">
        <v>120</v>
      </c>
      <c r="Y1031" s="191"/>
      <c r="Z1031" s="191"/>
      <c r="AA1031" s="192"/>
      <c r="AC1031" s="52"/>
      <c r="AF1031" s="11"/>
    </row>
    <row r="1032" spans="1:32" ht="26.25" customHeight="1">
      <c r="A1032" s="241"/>
      <c r="B1032" s="241"/>
      <c r="C1032" s="241"/>
      <c r="D1032" s="201"/>
      <c r="E1032" s="201"/>
      <c r="F1032" s="201"/>
      <c r="G1032" s="201"/>
      <c r="H1032" s="201"/>
      <c r="I1032" s="201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201"/>
      <c r="V1032" s="201"/>
      <c r="W1032" s="201"/>
      <c r="X1032" s="202" t="str">
        <f>IF(VLOOKUP(AC1039,都個人!$B:$G,2,FALSE)="","",VLOOKUP(AC1039,都個人!$B:$G,2,FALSE))</f>
        <v/>
      </c>
      <c r="Y1032" s="203"/>
      <c r="Z1032" s="203"/>
      <c r="AA1032" s="204"/>
      <c r="AC1032" s="52"/>
      <c r="AF1032" s="11"/>
    </row>
    <row r="1033" spans="1:32" ht="27" customHeight="1">
      <c r="A1033" s="169" t="s">
        <v>121</v>
      </c>
      <c r="B1033" s="177"/>
      <c r="C1033" s="178"/>
      <c r="D1033" s="208"/>
      <c r="E1033" s="30" t="s">
        <v>122</v>
      </c>
      <c r="F1033" s="208"/>
      <c r="G1033" s="190" t="s">
        <v>123</v>
      </c>
      <c r="H1033" s="191"/>
      <c r="I1033" s="192"/>
      <c r="J1033" s="213" t="str">
        <f>基本登録!$B$2</f>
        <v>基本登録シートの学校番号に入力して下さい</v>
      </c>
      <c r="K1033" s="213"/>
      <c r="L1033" s="213"/>
      <c r="M1033" s="213"/>
      <c r="N1033" s="213"/>
      <c r="O1033" s="213"/>
      <c r="P1033" s="213"/>
      <c r="Q1033" s="213"/>
      <c r="R1033" s="213"/>
      <c r="S1033" s="213"/>
      <c r="T1033" s="213"/>
      <c r="U1033" s="213"/>
      <c r="V1033" s="213"/>
      <c r="X1033" s="205"/>
      <c r="Y1033" s="206"/>
      <c r="Z1033" s="206"/>
      <c r="AA1033" s="207"/>
      <c r="AC1033" s="52"/>
      <c r="AF1033" s="11"/>
    </row>
    <row r="1034" spans="1:32" ht="9.75" customHeight="1">
      <c r="A1034" s="214">
        <f>基本登録!$B$1</f>
        <v>0</v>
      </c>
      <c r="B1034" s="215"/>
      <c r="C1034" s="216"/>
      <c r="D1034" s="209"/>
      <c r="E1034" s="223" t="s">
        <v>108</v>
      </c>
      <c r="F1034" s="211"/>
      <c r="G1034" s="226" t="s">
        <v>124</v>
      </c>
      <c r="H1034" s="227"/>
      <c r="I1034" s="228"/>
      <c r="J1034" s="213">
        <f>基本登録!$B$3</f>
        <v>0</v>
      </c>
      <c r="K1034" s="213"/>
      <c r="L1034" s="213"/>
      <c r="M1034" s="213"/>
      <c r="N1034" s="213"/>
      <c r="O1034" s="213"/>
      <c r="P1034" s="213"/>
      <c r="Q1034" s="213"/>
      <c r="R1034" s="213"/>
      <c r="S1034" s="213"/>
      <c r="T1034" s="213"/>
      <c r="U1034" s="213"/>
      <c r="V1034" s="213"/>
      <c r="W1034" s="36"/>
      <c r="X1034" s="36"/>
      <c r="AC1034" s="52"/>
      <c r="AF1034" s="11"/>
    </row>
    <row r="1035" spans="1:32" ht="16.5" customHeight="1">
      <c r="A1035" s="217"/>
      <c r="B1035" s="218"/>
      <c r="C1035" s="219"/>
      <c r="D1035" s="209"/>
      <c r="E1035" s="224"/>
      <c r="F1035" s="211"/>
      <c r="G1035" s="229"/>
      <c r="H1035" s="230"/>
      <c r="I1035" s="231"/>
      <c r="J1035" s="213"/>
      <c r="K1035" s="213"/>
      <c r="L1035" s="213"/>
      <c r="M1035" s="213"/>
      <c r="N1035" s="213"/>
      <c r="O1035" s="213"/>
      <c r="P1035" s="213"/>
      <c r="Q1035" s="213"/>
      <c r="R1035" s="213"/>
      <c r="S1035" s="213"/>
      <c r="T1035" s="213"/>
      <c r="U1035" s="213"/>
      <c r="V1035" s="213"/>
      <c r="X1035" s="182" t="s">
        <v>125</v>
      </c>
      <c r="Y1035" s="184" t="s">
        <v>126</v>
      </c>
      <c r="Z1035" s="185"/>
      <c r="AA1035" s="186"/>
      <c r="AC1035" s="52"/>
      <c r="AF1035" s="11"/>
    </row>
    <row r="1036" spans="1:32" ht="27" customHeight="1">
      <c r="A1036" s="220"/>
      <c r="B1036" s="221"/>
      <c r="C1036" s="222"/>
      <c r="D1036" s="210"/>
      <c r="E1036" s="225"/>
      <c r="F1036" s="212"/>
      <c r="G1036" s="190" t="s">
        <v>127</v>
      </c>
      <c r="H1036" s="191"/>
      <c r="I1036" s="192"/>
      <c r="J1036" s="28"/>
      <c r="K1036" s="29"/>
      <c r="L1036" s="29"/>
      <c r="M1036" s="29"/>
      <c r="N1036" s="29"/>
      <c r="O1036" s="29"/>
      <c r="P1036" s="22"/>
      <c r="Q1036" s="22"/>
      <c r="R1036" s="22" t="s">
        <v>128</v>
      </c>
      <c r="S1036" s="193" t="str">
        <f t="shared" ref="S1036" si="36">AC1039</f>
        <v/>
      </c>
      <c r="T1036" s="194"/>
      <c r="U1036" s="194"/>
      <c r="V1036" s="23" t="s">
        <v>129</v>
      </c>
      <c r="X1036" s="183"/>
      <c r="Y1036" s="187"/>
      <c r="Z1036" s="188"/>
      <c r="AA1036" s="189"/>
      <c r="AC1036" s="52"/>
      <c r="AF1036" s="11"/>
    </row>
    <row r="1037" spans="1:32" ht="4.5" customHeight="1">
      <c r="AC1037" s="52"/>
      <c r="AF1037" s="11"/>
    </row>
    <row r="1038" spans="1:32" ht="21.75" customHeight="1">
      <c r="A1038" s="24" t="s">
        <v>130</v>
      </c>
      <c r="B1038" s="174" t="s">
        <v>131</v>
      </c>
      <c r="C1038" s="195"/>
      <c r="D1038" s="195"/>
      <c r="E1038" s="195"/>
      <c r="F1038" s="176"/>
      <c r="G1038" s="32" t="s">
        <v>102</v>
      </c>
      <c r="H1038" s="196" t="str">
        <f ca="1">IFERROR(VLOOKUP(D1031,基本登録!$B$8:$I$14,5,FALSE),"")</f>
        <v>予選</v>
      </c>
      <c r="I1038" s="197"/>
      <c r="J1038" s="197"/>
      <c r="K1038" s="197"/>
      <c r="L1038" s="198"/>
      <c r="M1038" s="196" t="str">
        <f ca="1">IFERROR(VLOOKUP(D1031,基本登録!$B$8:$I$14,6,FALSE),"")</f>
        <v>決勝</v>
      </c>
      <c r="N1038" s="197"/>
      <c r="O1038" s="197"/>
      <c r="P1038" s="197"/>
      <c r="Q1038" s="198"/>
      <c r="R1038" s="196" t="str">
        <f ca="1">IFERROR(IF(VLOOKUP(D1031,基本登録!$B$8:$I$14,7,FALSE)="","",VLOOKUP(D1031,基本登録!$B$8:$I$14,7,FALSE)),"")</f>
        <v>競射</v>
      </c>
      <c r="S1038" s="197"/>
      <c r="T1038" s="197"/>
      <c r="U1038" s="197"/>
      <c r="V1038" s="198"/>
      <c r="W1038" s="196" t="str">
        <f ca="1">IFERROR(IF(VLOOKUP(D1031,基本登録!$B$8:$I$14,8,FALSE)="","",VLOOKUP(D1031,基本登録!$B$8:$I$14,8,FALSE)),"")</f>
        <v/>
      </c>
      <c r="X1038" s="197"/>
      <c r="Y1038" s="197"/>
      <c r="Z1038" s="197"/>
      <c r="AA1038" s="198"/>
      <c r="AC1038" s="52"/>
      <c r="AF1038" s="11"/>
    </row>
    <row r="1039" spans="1:32" ht="21.75" customHeight="1">
      <c r="A1039" s="25" t="str">
        <f>基本登録!$A$17</f>
        <v>１</v>
      </c>
      <c r="B1039" s="179" t="str">
        <f>IF(AC1039="","",VLOOKUP(AC1039,都個人!$B:$G,4,FALSE))</f>
        <v/>
      </c>
      <c r="C1039" s="180"/>
      <c r="D1039" s="180"/>
      <c r="E1039" s="180"/>
      <c r="F1039" s="181"/>
      <c r="G1039" s="26" t="str">
        <f>IF(AC1039="","",VLOOKUP(AC1039,都個人!$B:$G,5,FALSE))</f>
        <v/>
      </c>
      <c r="H1039" s="31"/>
      <c r="I1039" s="31"/>
      <c r="J1039" s="31"/>
      <c r="K1039" s="21"/>
      <c r="L1039" s="34"/>
      <c r="M1039" s="31"/>
      <c r="N1039" s="31"/>
      <c r="O1039" s="31"/>
      <c r="P1039" s="21"/>
      <c r="Q1039" s="34"/>
      <c r="R1039" s="31"/>
      <c r="S1039" s="31"/>
      <c r="T1039" s="31"/>
      <c r="U1039" s="21"/>
      <c r="V1039" s="34"/>
      <c r="W1039" s="31"/>
      <c r="X1039" s="31"/>
      <c r="Y1039" s="31"/>
      <c r="Z1039" s="21"/>
      <c r="AA1039" s="34"/>
      <c r="AC1039" s="52" t="str">
        <f>都個人!$B$52</f>
        <v/>
      </c>
      <c r="AF1039" s="11"/>
    </row>
    <row r="1040" spans="1:32" ht="21.75" customHeight="1">
      <c r="A1040" s="24" t="str">
        <f>基本登録!$A$18</f>
        <v>２</v>
      </c>
      <c r="B1040" s="179" t="str">
        <f>IF(AC1040="","",VLOOKUP(AC1040,都個人!$B:$G,4,FALSE))</f>
        <v/>
      </c>
      <c r="C1040" s="180"/>
      <c r="D1040" s="180"/>
      <c r="E1040" s="180"/>
      <c r="F1040" s="181"/>
      <c r="G1040" s="26" t="str">
        <f>IF(AC1040="","",VLOOKUP(AC1040,都個人!$B:$G,5,FALSE))</f>
        <v/>
      </c>
      <c r="H1040" s="31"/>
      <c r="I1040" s="31"/>
      <c r="J1040" s="31"/>
      <c r="K1040" s="21"/>
      <c r="L1040" s="34"/>
      <c r="M1040" s="31"/>
      <c r="N1040" s="31"/>
      <c r="O1040" s="31"/>
      <c r="P1040" s="21"/>
      <c r="Q1040" s="34"/>
      <c r="R1040" s="31"/>
      <c r="S1040" s="31"/>
      <c r="T1040" s="31"/>
      <c r="U1040" s="21"/>
      <c r="V1040" s="34"/>
      <c r="W1040" s="31"/>
      <c r="X1040" s="31"/>
      <c r="Y1040" s="31"/>
      <c r="Z1040" s="21"/>
      <c r="AA1040" s="34"/>
      <c r="AC1040" s="52"/>
      <c r="AF1040" s="11"/>
    </row>
    <row r="1041" spans="1:32" ht="21.75" customHeight="1">
      <c r="A1041" s="24" t="str">
        <f>基本登録!$A$19</f>
        <v>３</v>
      </c>
      <c r="B1041" s="179" t="str">
        <f>IF(AC1041="","",VLOOKUP(AC1041,都個人!$B:$G,4,FALSE))</f>
        <v/>
      </c>
      <c r="C1041" s="180"/>
      <c r="D1041" s="180"/>
      <c r="E1041" s="180"/>
      <c r="F1041" s="181"/>
      <c r="G1041" s="26" t="str">
        <f>IF(AC1041="","",VLOOKUP(AC1041,都個人!$B:$G,5,FALSE))</f>
        <v/>
      </c>
      <c r="H1041" s="31"/>
      <c r="I1041" s="31"/>
      <c r="J1041" s="31"/>
      <c r="K1041" s="21"/>
      <c r="L1041" s="34"/>
      <c r="M1041" s="31"/>
      <c r="N1041" s="31"/>
      <c r="O1041" s="31"/>
      <c r="P1041" s="21"/>
      <c r="Q1041" s="34"/>
      <c r="R1041" s="31"/>
      <c r="S1041" s="31"/>
      <c r="T1041" s="31"/>
      <c r="U1041" s="21"/>
      <c r="V1041" s="34"/>
      <c r="W1041" s="31"/>
      <c r="X1041" s="31"/>
      <c r="Y1041" s="31"/>
      <c r="Z1041" s="21"/>
      <c r="AA1041" s="34"/>
      <c r="AC1041" s="52"/>
      <c r="AF1041" s="11"/>
    </row>
    <row r="1042" spans="1:32" ht="21.75" customHeight="1">
      <c r="A1042" s="24" t="str">
        <f>基本登録!$A$20</f>
        <v>４</v>
      </c>
      <c r="B1042" s="179" t="str">
        <f>IF(AC1042="","",VLOOKUP(AC1042,都個人!$B:$G,4,FALSE))</f>
        <v/>
      </c>
      <c r="C1042" s="180"/>
      <c r="D1042" s="180"/>
      <c r="E1042" s="180"/>
      <c r="F1042" s="181"/>
      <c r="G1042" s="26" t="str">
        <f>IF(AC1042="","",VLOOKUP(AC1042,都個人!$B:$G,5,FALSE))</f>
        <v/>
      </c>
      <c r="H1042" s="31"/>
      <c r="I1042" s="31"/>
      <c r="J1042" s="31"/>
      <c r="K1042" s="21"/>
      <c r="L1042" s="34"/>
      <c r="M1042" s="31"/>
      <c r="N1042" s="31"/>
      <c r="O1042" s="31"/>
      <c r="P1042" s="21"/>
      <c r="Q1042" s="34"/>
      <c r="R1042" s="31"/>
      <c r="S1042" s="31"/>
      <c r="T1042" s="31"/>
      <c r="U1042" s="21"/>
      <c r="V1042" s="34"/>
      <c r="W1042" s="31"/>
      <c r="X1042" s="31"/>
      <c r="Y1042" s="31"/>
      <c r="Z1042" s="21"/>
      <c r="AA1042" s="34"/>
      <c r="AC1042" s="52"/>
      <c r="AF1042" s="11"/>
    </row>
    <row r="1043" spans="1:32" ht="21.75" customHeight="1">
      <c r="A1043" s="24" t="str">
        <f>基本登録!$A$21</f>
        <v>５</v>
      </c>
      <c r="B1043" s="179" t="str">
        <f>IF(AC1043="","",VLOOKUP(AC1043,都個人!$B:$G,4,FALSE))</f>
        <v/>
      </c>
      <c r="C1043" s="180"/>
      <c r="D1043" s="180"/>
      <c r="E1043" s="180"/>
      <c r="F1043" s="181"/>
      <c r="G1043" s="26" t="str">
        <f>IF(AC1043="","",VLOOKUP(AC1043,都個人!$B:$G,5,FALSE))</f>
        <v/>
      </c>
      <c r="H1043" s="31"/>
      <c r="I1043" s="31"/>
      <c r="J1043" s="31"/>
      <c r="K1043" s="21"/>
      <c r="L1043" s="34"/>
      <c r="M1043" s="31"/>
      <c r="N1043" s="31"/>
      <c r="O1043" s="31"/>
      <c r="P1043" s="21"/>
      <c r="Q1043" s="34"/>
      <c r="R1043" s="31"/>
      <c r="S1043" s="31"/>
      <c r="T1043" s="31"/>
      <c r="U1043" s="21"/>
      <c r="V1043" s="34"/>
      <c r="W1043" s="31"/>
      <c r="X1043" s="31"/>
      <c r="Y1043" s="31"/>
      <c r="Z1043" s="21"/>
      <c r="AA1043" s="34"/>
      <c r="AC1043" s="52"/>
      <c r="AF1043" s="11"/>
    </row>
    <row r="1044" spans="1:32" ht="21.75" customHeight="1">
      <c r="A1044" s="24" t="str">
        <f>基本登録!$A$22</f>
        <v>補</v>
      </c>
      <c r="B1044" s="179" t="str">
        <f>IF(AC1044="","",VLOOKUP(AC1044,都個人!$B:$G,4,FALSE))</f>
        <v/>
      </c>
      <c r="C1044" s="180"/>
      <c r="D1044" s="180"/>
      <c r="E1044" s="180"/>
      <c r="F1044" s="181"/>
      <c r="G1044" s="26" t="str">
        <f>IF(AC1044="","",VLOOKUP(AC1044,都個人!$B:$G,5,FALSE))</f>
        <v/>
      </c>
      <c r="H1044" s="24"/>
      <c r="I1044" s="24"/>
      <c r="J1044" s="24"/>
      <c r="K1044" s="33"/>
      <c r="L1044" s="34"/>
      <c r="M1044" s="24"/>
      <c r="N1044" s="24"/>
      <c r="O1044" s="24"/>
      <c r="P1044" s="33"/>
      <c r="Q1044" s="34"/>
      <c r="R1044" s="24"/>
      <c r="S1044" s="24"/>
      <c r="T1044" s="24"/>
      <c r="U1044" s="33"/>
      <c r="V1044" s="34"/>
      <c r="W1044" s="24"/>
      <c r="X1044" s="24"/>
      <c r="Y1044" s="24"/>
      <c r="Z1044" s="33"/>
      <c r="AA1044" s="34"/>
      <c r="AC1044" s="52"/>
      <c r="AF1044" s="11"/>
    </row>
    <row r="1045" spans="1:32" ht="19.5" customHeight="1">
      <c r="A1045" s="169"/>
      <c r="B1045" s="170"/>
      <c r="C1045" s="170"/>
      <c r="D1045" s="170"/>
      <c r="E1045" s="170"/>
      <c r="F1045" s="170"/>
      <c r="G1045" s="171"/>
      <c r="H1045" s="172" t="s">
        <v>132</v>
      </c>
      <c r="I1045" s="173"/>
      <c r="J1045" s="173"/>
      <c r="K1045" s="173"/>
      <c r="L1045" s="34"/>
      <c r="M1045" s="172" t="s">
        <v>132</v>
      </c>
      <c r="N1045" s="173"/>
      <c r="O1045" s="173"/>
      <c r="P1045" s="173"/>
      <c r="Q1045" s="34"/>
      <c r="R1045" s="172" t="s">
        <v>132</v>
      </c>
      <c r="S1045" s="173"/>
      <c r="T1045" s="173"/>
      <c r="U1045" s="173"/>
      <c r="V1045" s="34"/>
      <c r="W1045" s="172" t="s">
        <v>132</v>
      </c>
      <c r="X1045" s="173"/>
      <c r="Y1045" s="173"/>
      <c r="Z1045" s="173"/>
      <c r="AA1045" s="34"/>
      <c r="AC1045" s="52"/>
      <c r="AF1045" s="11"/>
    </row>
    <row r="1046" spans="1:32" ht="24.75" customHeight="1">
      <c r="A1046" s="174"/>
      <c r="B1046" s="175"/>
      <c r="C1046" s="175"/>
      <c r="D1046" s="175"/>
      <c r="E1046" s="175"/>
      <c r="F1046" s="175"/>
      <c r="G1046" s="176"/>
      <c r="H1046" s="169"/>
      <c r="I1046" s="177"/>
      <c r="J1046" s="177"/>
      <c r="K1046" s="177"/>
      <c r="L1046" s="178"/>
      <c r="M1046" s="169"/>
      <c r="N1046" s="177"/>
      <c r="O1046" s="177"/>
      <c r="P1046" s="177"/>
      <c r="Q1046" s="178"/>
      <c r="R1046" s="169"/>
      <c r="S1046" s="177"/>
      <c r="T1046" s="177"/>
      <c r="U1046" s="177"/>
      <c r="V1046" s="178"/>
      <c r="W1046" s="169"/>
      <c r="X1046" s="177"/>
      <c r="Y1046" s="177"/>
      <c r="Z1046" s="177"/>
      <c r="AA1046" s="178"/>
      <c r="AC1046" s="52"/>
      <c r="AF1046" s="11"/>
    </row>
    <row r="1047" spans="1:32" ht="4.5" customHeight="1">
      <c r="A1047" s="165"/>
      <c r="B1047" s="166"/>
      <c r="C1047" s="166"/>
      <c r="D1047" s="166"/>
      <c r="E1047" s="166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AC1047" s="52"/>
      <c r="AF1047" s="11"/>
    </row>
    <row r="1048" spans="1:32">
      <c r="A1048" s="167" t="s">
        <v>136</v>
      </c>
      <c r="B1048" s="167"/>
      <c r="C1048" s="47" t="str">
        <f>基本登録!$A$23</f>
        <v>①（　）内の大会の個人の部は一人１枚使用すること（関東予選・総合体育大会・個人選手権大会）</v>
      </c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4"/>
      <c r="R1048" s="45"/>
      <c r="S1048" s="44"/>
      <c r="T1048" s="44"/>
      <c r="U1048" s="40"/>
      <c r="V1048" s="40"/>
      <c r="W1048" s="40"/>
      <c r="X1048" s="40"/>
      <c r="Y1048" s="40"/>
      <c r="Z1048" s="40"/>
      <c r="AA1048" s="40"/>
    </row>
    <row r="1049" spans="1:32">
      <c r="A1049" s="43"/>
      <c r="B1049" s="43"/>
      <c r="C1049" s="47" t="str">
        <f>基本登録!$A$24</f>
        <v>②顧問の捺印のないものは無効</v>
      </c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6"/>
      <c r="R1049" s="44"/>
      <c r="S1049" s="44"/>
      <c r="T1049" s="44"/>
      <c r="U1049" s="168" t="s">
        <v>139</v>
      </c>
      <c r="V1049" s="168"/>
      <c r="W1049" s="168"/>
      <c r="X1049" s="168"/>
      <c r="Y1049" s="168"/>
      <c r="Z1049" s="168"/>
      <c r="AA1049" s="168"/>
    </row>
    <row r="1050" spans="1:32" s="37" customFormat="1">
      <c r="A1050" s="41"/>
      <c r="B1050" s="41"/>
      <c r="C1050" s="42" t="str">
        <f>基本登録!$A$25</f>
        <v>③A4用紙に印刷すること（A4用紙1枚につき立順票は二部出力。切り取って使用すること）</v>
      </c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168"/>
      <c r="V1050" s="168"/>
      <c r="W1050" s="168"/>
      <c r="X1050" s="168"/>
      <c r="Y1050" s="168"/>
      <c r="Z1050" s="168"/>
      <c r="AA1050" s="168"/>
      <c r="AC1050" s="53"/>
    </row>
  </sheetData>
  <sheetProtection sheet="1" objects="1" scenarios="1"/>
  <mergeCells count="2050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G25:I25"/>
    <mergeCell ref="J25:V25"/>
    <mergeCell ref="A26:C28"/>
    <mergeCell ref="E26:E28"/>
    <mergeCell ref="G26:I27"/>
    <mergeCell ref="J26:V27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G46:I46"/>
    <mergeCell ref="J46:V46"/>
    <mergeCell ref="A47:C49"/>
    <mergeCell ref="E47:E49"/>
    <mergeCell ref="G47:I48"/>
    <mergeCell ref="J47:V48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G67:I67"/>
    <mergeCell ref="J67:V67"/>
    <mergeCell ref="A68:C70"/>
    <mergeCell ref="E68:E70"/>
    <mergeCell ref="G68:I69"/>
    <mergeCell ref="J68:V69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G88:I88"/>
    <mergeCell ref="J88:V88"/>
    <mergeCell ref="A89:C91"/>
    <mergeCell ref="E89:E91"/>
    <mergeCell ref="G89:I90"/>
    <mergeCell ref="J89:V90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G109:I109"/>
    <mergeCell ref="J109:V109"/>
    <mergeCell ref="A110:C112"/>
    <mergeCell ref="E110:E112"/>
    <mergeCell ref="G110:I111"/>
    <mergeCell ref="J110:V111"/>
    <mergeCell ref="A123:X123"/>
    <mergeCell ref="A124:B124"/>
    <mergeCell ref="U125:AA126"/>
    <mergeCell ref="A128:C129"/>
    <mergeCell ref="D128:W129"/>
    <mergeCell ref="X128:AA128"/>
    <mergeCell ref="X129:AA130"/>
    <mergeCell ref="A130:C130"/>
    <mergeCell ref="D130:D133"/>
    <mergeCell ref="F130:F133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  <mergeCell ref="B136:F136"/>
    <mergeCell ref="B137:F137"/>
    <mergeCell ref="B138:F138"/>
    <mergeCell ref="B139:F139"/>
    <mergeCell ref="B140:F140"/>
    <mergeCell ref="B141:F141"/>
    <mergeCell ref="X132:X133"/>
    <mergeCell ref="Y132:AA133"/>
    <mergeCell ref="G133:I133"/>
    <mergeCell ref="S133:U133"/>
    <mergeCell ref="B135:F135"/>
    <mergeCell ref="H135:L135"/>
    <mergeCell ref="M135:Q135"/>
    <mergeCell ref="R135:V135"/>
    <mergeCell ref="W135:AA135"/>
    <mergeCell ref="G130:I130"/>
    <mergeCell ref="J130:V130"/>
    <mergeCell ref="A131:C133"/>
    <mergeCell ref="E131:E133"/>
    <mergeCell ref="G131:I132"/>
    <mergeCell ref="J131:V132"/>
    <mergeCell ref="A144:X144"/>
    <mergeCell ref="A145:B145"/>
    <mergeCell ref="U146:AA147"/>
    <mergeCell ref="A149:C150"/>
    <mergeCell ref="D149:W150"/>
    <mergeCell ref="X149:AA149"/>
    <mergeCell ref="X150:AA151"/>
    <mergeCell ref="A151:C151"/>
    <mergeCell ref="D151:D154"/>
    <mergeCell ref="F151:F154"/>
    <mergeCell ref="A142:G142"/>
    <mergeCell ref="H142:K142"/>
    <mergeCell ref="M142:P142"/>
    <mergeCell ref="R142:U142"/>
    <mergeCell ref="W142:Z142"/>
    <mergeCell ref="A143:G143"/>
    <mergeCell ref="H143:L143"/>
    <mergeCell ref="M143:Q143"/>
    <mergeCell ref="R143:V143"/>
    <mergeCell ref="W143:AA143"/>
    <mergeCell ref="B157:F157"/>
    <mergeCell ref="B158:F158"/>
    <mergeCell ref="B159:F159"/>
    <mergeCell ref="B160:F160"/>
    <mergeCell ref="B161:F161"/>
    <mergeCell ref="B162:F162"/>
    <mergeCell ref="X153:X154"/>
    <mergeCell ref="Y153:AA154"/>
    <mergeCell ref="G154:I154"/>
    <mergeCell ref="S154:U154"/>
    <mergeCell ref="B156:F156"/>
    <mergeCell ref="H156:L156"/>
    <mergeCell ref="M156:Q156"/>
    <mergeCell ref="R156:V156"/>
    <mergeCell ref="W156:AA156"/>
    <mergeCell ref="G151:I151"/>
    <mergeCell ref="J151:V151"/>
    <mergeCell ref="A152:C154"/>
    <mergeCell ref="E152:E154"/>
    <mergeCell ref="G152:I153"/>
    <mergeCell ref="J152:V153"/>
    <mergeCell ref="A165:X165"/>
    <mergeCell ref="A166:B166"/>
    <mergeCell ref="U167:AA168"/>
    <mergeCell ref="A170:C171"/>
    <mergeCell ref="D170:W171"/>
    <mergeCell ref="X170:AA170"/>
    <mergeCell ref="X171:AA172"/>
    <mergeCell ref="A172:C172"/>
    <mergeCell ref="D172:D175"/>
    <mergeCell ref="F172:F175"/>
    <mergeCell ref="A163:G163"/>
    <mergeCell ref="H163:K163"/>
    <mergeCell ref="M163:P163"/>
    <mergeCell ref="R163:U163"/>
    <mergeCell ref="W163:Z163"/>
    <mergeCell ref="A164:G164"/>
    <mergeCell ref="H164:L164"/>
    <mergeCell ref="M164:Q164"/>
    <mergeCell ref="R164:V164"/>
    <mergeCell ref="W164:AA164"/>
    <mergeCell ref="B178:F178"/>
    <mergeCell ref="B179:F179"/>
    <mergeCell ref="B180:F180"/>
    <mergeCell ref="B181:F181"/>
    <mergeCell ref="B182:F182"/>
    <mergeCell ref="B183:F183"/>
    <mergeCell ref="X174:X175"/>
    <mergeCell ref="Y174:AA175"/>
    <mergeCell ref="G175:I175"/>
    <mergeCell ref="S175:U175"/>
    <mergeCell ref="B177:F177"/>
    <mergeCell ref="H177:L177"/>
    <mergeCell ref="M177:Q177"/>
    <mergeCell ref="R177:V177"/>
    <mergeCell ref="W177:AA177"/>
    <mergeCell ref="G172:I172"/>
    <mergeCell ref="J172:V172"/>
    <mergeCell ref="A173:C175"/>
    <mergeCell ref="E173:E175"/>
    <mergeCell ref="G173:I174"/>
    <mergeCell ref="J173:V174"/>
    <mergeCell ref="A186:X186"/>
    <mergeCell ref="A187:B187"/>
    <mergeCell ref="U188:AA189"/>
    <mergeCell ref="A191:C192"/>
    <mergeCell ref="D191:W192"/>
    <mergeCell ref="X191:AA191"/>
    <mergeCell ref="X192:AA193"/>
    <mergeCell ref="A193:C193"/>
    <mergeCell ref="D193:D196"/>
    <mergeCell ref="F193:F196"/>
    <mergeCell ref="A184:G184"/>
    <mergeCell ref="H184:K184"/>
    <mergeCell ref="M184:P184"/>
    <mergeCell ref="R184:U184"/>
    <mergeCell ref="W184:Z184"/>
    <mergeCell ref="A185:G185"/>
    <mergeCell ref="H185:L185"/>
    <mergeCell ref="M185:Q185"/>
    <mergeCell ref="R185:V185"/>
    <mergeCell ref="W185:AA185"/>
    <mergeCell ref="B199:F199"/>
    <mergeCell ref="B200:F200"/>
    <mergeCell ref="B201:F201"/>
    <mergeCell ref="B202:F202"/>
    <mergeCell ref="B203:F203"/>
    <mergeCell ref="B204:F204"/>
    <mergeCell ref="X195:X196"/>
    <mergeCell ref="Y195:AA196"/>
    <mergeCell ref="G196:I196"/>
    <mergeCell ref="S196:U196"/>
    <mergeCell ref="B198:F198"/>
    <mergeCell ref="H198:L198"/>
    <mergeCell ref="M198:Q198"/>
    <mergeCell ref="R198:V198"/>
    <mergeCell ref="W198:AA198"/>
    <mergeCell ref="G193:I193"/>
    <mergeCell ref="J193:V193"/>
    <mergeCell ref="A194:C196"/>
    <mergeCell ref="E194:E196"/>
    <mergeCell ref="G194:I195"/>
    <mergeCell ref="J194:V195"/>
    <mergeCell ref="A207:X207"/>
    <mergeCell ref="A208:B208"/>
    <mergeCell ref="U209:AA210"/>
    <mergeCell ref="A212:C213"/>
    <mergeCell ref="D212:W213"/>
    <mergeCell ref="X212:AA212"/>
    <mergeCell ref="X213:AA214"/>
    <mergeCell ref="A214:C214"/>
    <mergeCell ref="D214:D217"/>
    <mergeCell ref="F214:F217"/>
    <mergeCell ref="A205:G205"/>
    <mergeCell ref="H205:K205"/>
    <mergeCell ref="M205:P205"/>
    <mergeCell ref="R205:U205"/>
    <mergeCell ref="W205:Z205"/>
    <mergeCell ref="A206:G206"/>
    <mergeCell ref="H206:L206"/>
    <mergeCell ref="M206:Q206"/>
    <mergeCell ref="R206:V206"/>
    <mergeCell ref="W206:AA206"/>
    <mergeCell ref="B220:F220"/>
    <mergeCell ref="B221:F221"/>
    <mergeCell ref="B222:F222"/>
    <mergeCell ref="B223:F223"/>
    <mergeCell ref="B224:F224"/>
    <mergeCell ref="B225:F225"/>
    <mergeCell ref="X216:X217"/>
    <mergeCell ref="Y216:AA217"/>
    <mergeCell ref="G217:I217"/>
    <mergeCell ref="S217:U217"/>
    <mergeCell ref="B219:F219"/>
    <mergeCell ref="H219:L219"/>
    <mergeCell ref="M219:Q219"/>
    <mergeCell ref="R219:V219"/>
    <mergeCell ref="W219:AA219"/>
    <mergeCell ref="G214:I214"/>
    <mergeCell ref="J214:V214"/>
    <mergeCell ref="A215:C217"/>
    <mergeCell ref="E215:E217"/>
    <mergeCell ref="G215:I216"/>
    <mergeCell ref="J215:V216"/>
    <mergeCell ref="A228:X228"/>
    <mergeCell ref="A229:B229"/>
    <mergeCell ref="U230:AA231"/>
    <mergeCell ref="A233:C234"/>
    <mergeCell ref="D233:W234"/>
    <mergeCell ref="X233:AA233"/>
    <mergeCell ref="X234:AA235"/>
    <mergeCell ref="A235:C235"/>
    <mergeCell ref="D235:D238"/>
    <mergeCell ref="F235:F238"/>
    <mergeCell ref="A226:G226"/>
    <mergeCell ref="H226:K226"/>
    <mergeCell ref="M226:P226"/>
    <mergeCell ref="R226:U226"/>
    <mergeCell ref="W226:Z226"/>
    <mergeCell ref="A227:G227"/>
    <mergeCell ref="H227:L227"/>
    <mergeCell ref="M227:Q227"/>
    <mergeCell ref="R227:V227"/>
    <mergeCell ref="W227:AA227"/>
    <mergeCell ref="B241:F241"/>
    <mergeCell ref="B242:F242"/>
    <mergeCell ref="B243:F243"/>
    <mergeCell ref="B244:F244"/>
    <mergeCell ref="B245:F245"/>
    <mergeCell ref="B246:F246"/>
    <mergeCell ref="X237:X238"/>
    <mergeCell ref="Y237:AA238"/>
    <mergeCell ref="G238:I238"/>
    <mergeCell ref="S238:U238"/>
    <mergeCell ref="B240:F240"/>
    <mergeCell ref="H240:L240"/>
    <mergeCell ref="M240:Q240"/>
    <mergeCell ref="R240:V240"/>
    <mergeCell ref="W240:AA240"/>
    <mergeCell ref="G235:I235"/>
    <mergeCell ref="J235:V235"/>
    <mergeCell ref="A236:C238"/>
    <mergeCell ref="E236:E238"/>
    <mergeCell ref="G236:I237"/>
    <mergeCell ref="J236:V237"/>
    <mergeCell ref="A249:X249"/>
    <mergeCell ref="A250:B250"/>
    <mergeCell ref="U251:AA252"/>
    <mergeCell ref="A254:C255"/>
    <mergeCell ref="D254:W255"/>
    <mergeCell ref="X254:AA254"/>
    <mergeCell ref="X255:AA256"/>
    <mergeCell ref="A256:C256"/>
    <mergeCell ref="D256:D259"/>
    <mergeCell ref="F256:F259"/>
    <mergeCell ref="A247:G247"/>
    <mergeCell ref="H247:K247"/>
    <mergeCell ref="M247:P247"/>
    <mergeCell ref="R247:U247"/>
    <mergeCell ref="W247:Z247"/>
    <mergeCell ref="A248:G248"/>
    <mergeCell ref="H248:L248"/>
    <mergeCell ref="M248:Q248"/>
    <mergeCell ref="R248:V248"/>
    <mergeCell ref="W248:AA248"/>
    <mergeCell ref="B262:F262"/>
    <mergeCell ref="B263:F263"/>
    <mergeCell ref="B264:F264"/>
    <mergeCell ref="B265:F265"/>
    <mergeCell ref="B266:F266"/>
    <mergeCell ref="B267:F267"/>
    <mergeCell ref="X258:X259"/>
    <mergeCell ref="Y258:AA259"/>
    <mergeCell ref="G259:I259"/>
    <mergeCell ref="S259:U259"/>
    <mergeCell ref="B261:F261"/>
    <mergeCell ref="H261:L261"/>
    <mergeCell ref="M261:Q261"/>
    <mergeCell ref="R261:V261"/>
    <mergeCell ref="W261:AA261"/>
    <mergeCell ref="G256:I256"/>
    <mergeCell ref="J256:V256"/>
    <mergeCell ref="A257:C259"/>
    <mergeCell ref="E257:E259"/>
    <mergeCell ref="G257:I258"/>
    <mergeCell ref="J257:V258"/>
    <mergeCell ref="A270:X270"/>
    <mergeCell ref="A271:B271"/>
    <mergeCell ref="U272:AA273"/>
    <mergeCell ref="A275:C276"/>
    <mergeCell ref="D275:W276"/>
    <mergeCell ref="X275:AA275"/>
    <mergeCell ref="X276:AA277"/>
    <mergeCell ref="A277:C277"/>
    <mergeCell ref="D277:D280"/>
    <mergeCell ref="F277:F280"/>
    <mergeCell ref="A268:G268"/>
    <mergeCell ref="H268:K268"/>
    <mergeCell ref="M268:P268"/>
    <mergeCell ref="R268:U268"/>
    <mergeCell ref="W268:Z268"/>
    <mergeCell ref="A269:G269"/>
    <mergeCell ref="H269:L269"/>
    <mergeCell ref="M269:Q269"/>
    <mergeCell ref="R269:V269"/>
    <mergeCell ref="W269:AA269"/>
    <mergeCell ref="B283:F283"/>
    <mergeCell ref="B284:F284"/>
    <mergeCell ref="B285:F285"/>
    <mergeCell ref="B286:F286"/>
    <mergeCell ref="B287:F287"/>
    <mergeCell ref="B288:F288"/>
    <mergeCell ref="X279:X280"/>
    <mergeCell ref="Y279:AA280"/>
    <mergeCell ref="G280:I280"/>
    <mergeCell ref="S280:U280"/>
    <mergeCell ref="B282:F282"/>
    <mergeCell ref="H282:L282"/>
    <mergeCell ref="M282:Q282"/>
    <mergeCell ref="R282:V282"/>
    <mergeCell ref="W282:AA282"/>
    <mergeCell ref="G277:I277"/>
    <mergeCell ref="J277:V277"/>
    <mergeCell ref="A278:C280"/>
    <mergeCell ref="E278:E280"/>
    <mergeCell ref="G278:I279"/>
    <mergeCell ref="J278:V279"/>
    <mergeCell ref="A291:X291"/>
    <mergeCell ref="A292:B292"/>
    <mergeCell ref="U293:AA294"/>
    <mergeCell ref="A296:C297"/>
    <mergeCell ref="D296:W297"/>
    <mergeCell ref="X296:AA296"/>
    <mergeCell ref="X297:AA298"/>
    <mergeCell ref="A298:C298"/>
    <mergeCell ref="D298:D301"/>
    <mergeCell ref="F298:F301"/>
    <mergeCell ref="A289:G289"/>
    <mergeCell ref="H289:K289"/>
    <mergeCell ref="M289:P289"/>
    <mergeCell ref="R289:U289"/>
    <mergeCell ref="W289:Z289"/>
    <mergeCell ref="A290:G290"/>
    <mergeCell ref="H290:L290"/>
    <mergeCell ref="M290:Q290"/>
    <mergeCell ref="R290:V290"/>
    <mergeCell ref="W290:AA290"/>
    <mergeCell ref="B304:F304"/>
    <mergeCell ref="B305:F305"/>
    <mergeCell ref="B306:F306"/>
    <mergeCell ref="B307:F307"/>
    <mergeCell ref="B308:F308"/>
    <mergeCell ref="B309:F309"/>
    <mergeCell ref="X300:X301"/>
    <mergeCell ref="Y300:AA301"/>
    <mergeCell ref="G301:I301"/>
    <mergeCell ref="S301:U301"/>
    <mergeCell ref="B303:F303"/>
    <mergeCell ref="H303:L303"/>
    <mergeCell ref="M303:Q303"/>
    <mergeCell ref="R303:V303"/>
    <mergeCell ref="W303:AA303"/>
    <mergeCell ref="G298:I298"/>
    <mergeCell ref="J298:V298"/>
    <mergeCell ref="A299:C301"/>
    <mergeCell ref="E299:E301"/>
    <mergeCell ref="G299:I300"/>
    <mergeCell ref="J299:V300"/>
    <mergeCell ref="A312:X312"/>
    <mergeCell ref="A313:B313"/>
    <mergeCell ref="U314:AA315"/>
    <mergeCell ref="A317:C318"/>
    <mergeCell ref="D317:W318"/>
    <mergeCell ref="X317:AA317"/>
    <mergeCell ref="X318:AA319"/>
    <mergeCell ref="A319:C319"/>
    <mergeCell ref="D319:D322"/>
    <mergeCell ref="F319:F322"/>
    <mergeCell ref="A310:G310"/>
    <mergeCell ref="H310:K310"/>
    <mergeCell ref="M310:P310"/>
    <mergeCell ref="R310:U310"/>
    <mergeCell ref="W310:Z310"/>
    <mergeCell ref="A311:G311"/>
    <mergeCell ref="H311:L311"/>
    <mergeCell ref="M311:Q311"/>
    <mergeCell ref="R311:V311"/>
    <mergeCell ref="W311:AA311"/>
    <mergeCell ref="B325:F325"/>
    <mergeCell ref="B326:F326"/>
    <mergeCell ref="B327:F327"/>
    <mergeCell ref="B328:F328"/>
    <mergeCell ref="B329:F329"/>
    <mergeCell ref="B330:F330"/>
    <mergeCell ref="X321:X322"/>
    <mergeCell ref="Y321:AA322"/>
    <mergeCell ref="G322:I322"/>
    <mergeCell ref="S322:U322"/>
    <mergeCell ref="B324:F324"/>
    <mergeCell ref="H324:L324"/>
    <mergeCell ref="M324:Q324"/>
    <mergeCell ref="R324:V324"/>
    <mergeCell ref="W324:AA324"/>
    <mergeCell ref="G319:I319"/>
    <mergeCell ref="J319:V319"/>
    <mergeCell ref="A320:C322"/>
    <mergeCell ref="E320:E322"/>
    <mergeCell ref="G320:I321"/>
    <mergeCell ref="J320:V321"/>
    <mergeCell ref="A333:X333"/>
    <mergeCell ref="A334:B334"/>
    <mergeCell ref="U335:AA336"/>
    <mergeCell ref="A338:C339"/>
    <mergeCell ref="D338:W339"/>
    <mergeCell ref="X338:AA338"/>
    <mergeCell ref="X339:AA340"/>
    <mergeCell ref="A340:C340"/>
    <mergeCell ref="D340:D343"/>
    <mergeCell ref="F340:F343"/>
    <mergeCell ref="A331:G331"/>
    <mergeCell ref="H331:K331"/>
    <mergeCell ref="M331:P331"/>
    <mergeCell ref="R331:U331"/>
    <mergeCell ref="W331:Z331"/>
    <mergeCell ref="A332:G332"/>
    <mergeCell ref="H332:L332"/>
    <mergeCell ref="M332:Q332"/>
    <mergeCell ref="R332:V332"/>
    <mergeCell ref="W332:AA332"/>
    <mergeCell ref="B346:F346"/>
    <mergeCell ref="B347:F347"/>
    <mergeCell ref="B348:F348"/>
    <mergeCell ref="B349:F349"/>
    <mergeCell ref="B350:F350"/>
    <mergeCell ref="B351:F351"/>
    <mergeCell ref="X342:X343"/>
    <mergeCell ref="Y342:AA343"/>
    <mergeCell ref="G343:I343"/>
    <mergeCell ref="S343:U343"/>
    <mergeCell ref="B345:F345"/>
    <mergeCell ref="H345:L345"/>
    <mergeCell ref="M345:Q345"/>
    <mergeCell ref="R345:V345"/>
    <mergeCell ref="W345:AA345"/>
    <mergeCell ref="G340:I340"/>
    <mergeCell ref="J340:V340"/>
    <mergeCell ref="A341:C343"/>
    <mergeCell ref="E341:E343"/>
    <mergeCell ref="G341:I342"/>
    <mergeCell ref="J341:V342"/>
    <mergeCell ref="A354:X354"/>
    <mergeCell ref="A355:B355"/>
    <mergeCell ref="U356:AA357"/>
    <mergeCell ref="A359:C360"/>
    <mergeCell ref="D359:W360"/>
    <mergeCell ref="X359:AA359"/>
    <mergeCell ref="X360:AA361"/>
    <mergeCell ref="A361:C361"/>
    <mergeCell ref="D361:D364"/>
    <mergeCell ref="F361:F364"/>
    <mergeCell ref="A352:G352"/>
    <mergeCell ref="H352:K352"/>
    <mergeCell ref="M352:P352"/>
    <mergeCell ref="R352:U352"/>
    <mergeCell ref="W352:Z352"/>
    <mergeCell ref="A353:G353"/>
    <mergeCell ref="H353:L353"/>
    <mergeCell ref="M353:Q353"/>
    <mergeCell ref="R353:V353"/>
    <mergeCell ref="W353:AA353"/>
    <mergeCell ref="B367:F367"/>
    <mergeCell ref="B368:F368"/>
    <mergeCell ref="B369:F369"/>
    <mergeCell ref="B370:F370"/>
    <mergeCell ref="B371:F371"/>
    <mergeCell ref="B372:F372"/>
    <mergeCell ref="X363:X364"/>
    <mergeCell ref="Y363:AA364"/>
    <mergeCell ref="G364:I364"/>
    <mergeCell ref="S364:U364"/>
    <mergeCell ref="B366:F366"/>
    <mergeCell ref="H366:L366"/>
    <mergeCell ref="M366:Q366"/>
    <mergeCell ref="R366:V366"/>
    <mergeCell ref="W366:AA366"/>
    <mergeCell ref="G361:I361"/>
    <mergeCell ref="J361:V361"/>
    <mergeCell ref="A362:C364"/>
    <mergeCell ref="E362:E364"/>
    <mergeCell ref="G362:I363"/>
    <mergeCell ref="J362:V363"/>
    <mergeCell ref="A375:X375"/>
    <mergeCell ref="A376:B376"/>
    <mergeCell ref="U377:AA378"/>
    <mergeCell ref="A380:C381"/>
    <mergeCell ref="D380:W381"/>
    <mergeCell ref="X380:AA380"/>
    <mergeCell ref="X381:AA382"/>
    <mergeCell ref="A382:C382"/>
    <mergeCell ref="D382:D385"/>
    <mergeCell ref="F382:F385"/>
    <mergeCell ref="A373:G373"/>
    <mergeCell ref="H373:K373"/>
    <mergeCell ref="M373:P373"/>
    <mergeCell ref="R373:U373"/>
    <mergeCell ref="W373:Z373"/>
    <mergeCell ref="A374:G374"/>
    <mergeCell ref="H374:L374"/>
    <mergeCell ref="M374:Q374"/>
    <mergeCell ref="R374:V374"/>
    <mergeCell ref="W374:AA374"/>
    <mergeCell ref="B388:F388"/>
    <mergeCell ref="B389:F389"/>
    <mergeCell ref="B390:F390"/>
    <mergeCell ref="B391:F391"/>
    <mergeCell ref="B392:F392"/>
    <mergeCell ref="B393:F393"/>
    <mergeCell ref="X384:X385"/>
    <mergeCell ref="Y384:AA385"/>
    <mergeCell ref="G385:I385"/>
    <mergeCell ref="S385:U385"/>
    <mergeCell ref="B387:F387"/>
    <mergeCell ref="H387:L387"/>
    <mergeCell ref="M387:Q387"/>
    <mergeCell ref="R387:V387"/>
    <mergeCell ref="W387:AA387"/>
    <mergeCell ref="G382:I382"/>
    <mergeCell ref="J382:V382"/>
    <mergeCell ref="A383:C385"/>
    <mergeCell ref="E383:E385"/>
    <mergeCell ref="G383:I384"/>
    <mergeCell ref="J383:V384"/>
    <mergeCell ref="A396:X396"/>
    <mergeCell ref="A397:B397"/>
    <mergeCell ref="U398:AA399"/>
    <mergeCell ref="A401:C402"/>
    <mergeCell ref="D401:W402"/>
    <mergeCell ref="X401:AA401"/>
    <mergeCell ref="X402:AA403"/>
    <mergeCell ref="A403:C403"/>
    <mergeCell ref="D403:D406"/>
    <mergeCell ref="F403:F406"/>
    <mergeCell ref="A394:G394"/>
    <mergeCell ref="H394:K394"/>
    <mergeCell ref="M394:P394"/>
    <mergeCell ref="R394:U394"/>
    <mergeCell ref="W394:Z394"/>
    <mergeCell ref="A395:G395"/>
    <mergeCell ref="H395:L395"/>
    <mergeCell ref="M395:Q395"/>
    <mergeCell ref="R395:V395"/>
    <mergeCell ref="W395:AA395"/>
    <mergeCell ref="B409:F409"/>
    <mergeCell ref="B410:F410"/>
    <mergeCell ref="B411:F411"/>
    <mergeCell ref="B412:F412"/>
    <mergeCell ref="B413:F413"/>
    <mergeCell ref="B414:F414"/>
    <mergeCell ref="X405:X406"/>
    <mergeCell ref="Y405:AA406"/>
    <mergeCell ref="G406:I406"/>
    <mergeCell ref="S406:U406"/>
    <mergeCell ref="B408:F408"/>
    <mergeCell ref="H408:L408"/>
    <mergeCell ref="M408:Q408"/>
    <mergeCell ref="R408:V408"/>
    <mergeCell ref="W408:AA408"/>
    <mergeCell ref="G403:I403"/>
    <mergeCell ref="J403:V403"/>
    <mergeCell ref="A404:C406"/>
    <mergeCell ref="E404:E406"/>
    <mergeCell ref="G404:I405"/>
    <mergeCell ref="J404:V405"/>
    <mergeCell ref="A417:X417"/>
    <mergeCell ref="A418:B418"/>
    <mergeCell ref="U419:AA420"/>
    <mergeCell ref="A422:C423"/>
    <mergeCell ref="D422:W423"/>
    <mergeCell ref="X422:AA422"/>
    <mergeCell ref="X423:AA424"/>
    <mergeCell ref="A424:C424"/>
    <mergeCell ref="D424:D427"/>
    <mergeCell ref="F424:F427"/>
    <mergeCell ref="A415:G415"/>
    <mergeCell ref="H415:K415"/>
    <mergeCell ref="M415:P415"/>
    <mergeCell ref="R415:U415"/>
    <mergeCell ref="W415:Z415"/>
    <mergeCell ref="A416:G416"/>
    <mergeCell ref="H416:L416"/>
    <mergeCell ref="M416:Q416"/>
    <mergeCell ref="R416:V416"/>
    <mergeCell ref="W416:AA416"/>
    <mergeCell ref="B430:F430"/>
    <mergeCell ref="B431:F431"/>
    <mergeCell ref="B432:F432"/>
    <mergeCell ref="B433:F433"/>
    <mergeCell ref="B434:F434"/>
    <mergeCell ref="B435:F435"/>
    <mergeCell ref="X426:X427"/>
    <mergeCell ref="Y426:AA427"/>
    <mergeCell ref="G427:I427"/>
    <mergeCell ref="S427:U427"/>
    <mergeCell ref="B429:F429"/>
    <mergeCell ref="H429:L429"/>
    <mergeCell ref="M429:Q429"/>
    <mergeCell ref="R429:V429"/>
    <mergeCell ref="W429:AA429"/>
    <mergeCell ref="G424:I424"/>
    <mergeCell ref="J424:V424"/>
    <mergeCell ref="A425:C427"/>
    <mergeCell ref="E425:E427"/>
    <mergeCell ref="G425:I426"/>
    <mergeCell ref="J425:V426"/>
    <mergeCell ref="A438:X438"/>
    <mergeCell ref="A439:B439"/>
    <mergeCell ref="U440:AA441"/>
    <mergeCell ref="A443:C444"/>
    <mergeCell ref="D443:W444"/>
    <mergeCell ref="X443:AA443"/>
    <mergeCell ref="X444:AA445"/>
    <mergeCell ref="A445:C445"/>
    <mergeCell ref="D445:D448"/>
    <mergeCell ref="F445:F448"/>
    <mergeCell ref="A436:G436"/>
    <mergeCell ref="H436:K436"/>
    <mergeCell ref="M436:P436"/>
    <mergeCell ref="R436:U436"/>
    <mergeCell ref="W436:Z436"/>
    <mergeCell ref="A437:G437"/>
    <mergeCell ref="H437:L437"/>
    <mergeCell ref="M437:Q437"/>
    <mergeCell ref="R437:V437"/>
    <mergeCell ref="W437:AA437"/>
    <mergeCell ref="B451:F451"/>
    <mergeCell ref="B452:F452"/>
    <mergeCell ref="B453:F453"/>
    <mergeCell ref="B454:F454"/>
    <mergeCell ref="B455:F455"/>
    <mergeCell ref="B456:F456"/>
    <mergeCell ref="X447:X448"/>
    <mergeCell ref="Y447:AA448"/>
    <mergeCell ref="G448:I448"/>
    <mergeCell ref="S448:U448"/>
    <mergeCell ref="B450:F450"/>
    <mergeCell ref="H450:L450"/>
    <mergeCell ref="M450:Q450"/>
    <mergeCell ref="R450:V450"/>
    <mergeCell ref="W450:AA450"/>
    <mergeCell ref="G445:I445"/>
    <mergeCell ref="J445:V445"/>
    <mergeCell ref="A446:C448"/>
    <mergeCell ref="E446:E448"/>
    <mergeCell ref="G446:I447"/>
    <mergeCell ref="J446:V447"/>
    <mergeCell ref="A459:X459"/>
    <mergeCell ref="A460:B460"/>
    <mergeCell ref="U461:AA462"/>
    <mergeCell ref="A464:C465"/>
    <mergeCell ref="D464:W465"/>
    <mergeCell ref="X464:AA464"/>
    <mergeCell ref="X465:AA466"/>
    <mergeCell ref="A466:C466"/>
    <mergeCell ref="D466:D469"/>
    <mergeCell ref="F466:F469"/>
    <mergeCell ref="A457:G457"/>
    <mergeCell ref="H457:K457"/>
    <mergeCell ref="M457:P457"/>
    <mergeCell ref="R457:U457"/>
    <mergeCell ref="W457:Z457"/>
    <mergeCell ref="A458:G458"/>
    <mergeCell ref="H458:L458"/>
    <mergeCell ref="M458:Q458"/>
    <mergeCell ref="R458:V458"/>
    <mergeCell ref="W458:AA458"/>
    <mergeCell ref="B472:F472"/>
    <mergeCell ref="B473:F473"/>
    <mergeCell ref="B474:F474"/>
    <mergeCell ref="B475:F475"/>
    <mergeCell ref="B476:F476"/>
    <mergeCell ref="B477:F477"/>
    <mergeCell ref="X468:X469"/>
    <mergeCell ref="Y468:AA469"/>
    <mergeCell ref="G469:I469"/>
    <mergeCell ref="S469:U469"/>
    <mergeCell ref="B471:F471"/>
    <mergeCell ref="H471:L471"/>
    <mergeCell ref="M471:Q471"/>
    <mergeCell ref="R471:V471"/>
    <mergeCell ref="W471:AA471"/>
    <mergeCell ref="G466:I466"/>
    <mergeCell ref="J466:V466"/>
    <mergeCell ref="A467:C469"/>
    <mergeCell ref="E467:E469"/>
    <mergeCell ref="G467:I468"/>
    <mergeCell ref="J467:V468"/>
    <mergeCell ref="A480:X480"/>
    <mergeCell ref="A481:B481"/>
    <mergeCell ref="U482:AA483"/>
    <mergeCell ref="A485:C486"/>
    <mergeCell ref="D485:W486"/>
    <mergeCell ref="X485:AA485"/>
    <mergeCell ref="X486:AA487"/>
    <mergeCell ref="A487:C487"/>
    <mergeCell ref="D487:D490"/>
    <mergeCell ref="F487:F490"/>
    <mergeCell ref="A478:G478"/>
    <mergeCell ref="H478:K478"/>
    <mergeCell ref="M478:P478"/>
    <mergeCell ref="R478:U478"/>
    <mergeCell ref="W478:Z478"/>
    <mergeCell ref="A479:G479"/>
    <mergeCell ref="H479:L479"/>
    <mergeCell ref="M479:Q479"/>
    <mergeCell ref="R479:V479"/>
    <mergeCell ref="W479:AA479"/>
    <mergeCell ref="B493:F493"/>
    <mergeCell ref="B494:F494"/>
    <mergeCell ref="B495:F495"/>
    <mergeCell ref="B496:F496"/>
    <mergeCell ref="B497:F497"/>
    <mergeCell ref="B498:F498"/>
    <mergeCell ref="X489:X490"/>
    <mergeCell ref="Y489:AA490"/>
    <mergeCell ref="G490:I490"/>
    <mergeCell ref="S490:U490"/>
    <mergeCell ref="B492:F492"/>
    <mergeCell ref="H492:L492"/>
    <mergeCell ref="M492:Q492"/>
    <mergeCell ref="R492:V492"/>
    <mergeCell ref="W492:AA492"/>
    <mergeCell ref="G487:I487"/>
    <mergeCell ref="J487:V487"/>
    <mergeCell ref="A488:C490"/>
    <mergeCell ref="E488:E490"/>
    <mergeCell ref="G488:I489"/>
    <mergeCell ref="J488:V489"/>
    <mergeCell ref="A501:X501"/>
    <mergeCell ref="A502:B502"/>
    <mergeCell ref="U503:AA504"/>
    <mergeCell ref="A506:C507"/>
    <mergeCell ref="D506:W507"/>
    <mergeCell ref="X506:AA506"/>
    <mergeCell ref="X507:AA508"/>
    <mergeCell ref="A508:C508"/>
    <mergeCell ref="D508:D511"/>
    <mergeCell ref="F508:F511"/>
    <mergeCell ref="A499:G499"/>
    <mergeCell ref="H499:K499"/>
    <mergeCell ref="M499:P499"/>
    <mergeCell ref="R499:U499"/>
    <mergeCell ref="W499:Z499"/>
    <mergeCell ref="A500:G500"/>
    <mergeCell ref="H500:L500"/>
    <mergeCell ref="M500:Q500"/>
    <mergeCell ref="R500:V500"/>
    <mergeCell ref="W500:AA500"/>
    <mergeCell ref="B514:F514"/>
    <mergeCell ref="B515:F515"/>
    <mergeCell ref="B516:F516"/>
    <mergeCell ref="B517:F517"/>
    <mergeCell ref="B518:F518"/>
    <mergeCell ref="B519:F519"/>
    <mergeCell ref="X510:X511"/>
    <mergeCell ref="Y510:AA511"/>
    <mergeCell ref="G511:I511"/>
    <mergeCell ref="S511:U511"/>
    <mergeCell ref="B513:F513"/>
    <mergeCell ref="H513:L513"/>
    <mergeCell ref="M513:Q513"/>
    <mergeCell ref="R513:V513"/>
    <mergeCell ref="W513:AA513"/>
    <mergeCell ref="G508:I508"/>
    <mergeCell ref="J508:V508"/>
    <mergeCell ref="A509:C511"/>
    <mergeCell ref="E509:E511"/>
    <mergeCell ref="G509:I510"/>
    <mergeCell ref="J509:V510"/>
    <mergeCell ref="A522:X522"/>
    <mergeCell ref="A523:B523"/>
    <mergeCell ref="U524:AA525"/>
    <mergeCell ref="A527:C528"/>
    <mergeCell ref="D527:W528"/>
    <mergeCell ref="X527:AA527"/>
    <mergeCell ref="X528:AA529"/>
    <mergeCell ref="A529:C529"/>
    <mergeCell ref="D529:D532"/>
    <mergeCell ref="F529:F532"/>
    <mergeCell ref="A520:G520"/>
    <mergeCell ref="H520:K520"/>
    <mergeCell ref="M520:P520"/>
    <mergeCell ref="R520:U520"/>
    <mergeCell ref="W520:Z520"/>
    <mergeCell ref="A521:G521"/>
    <mergeCell ref="H521:L521"/>
    <mergeCell ref="M521:Q521"/>
    <mergeCell ref="R521:V521"/>
    <mergeCell ref="W521:AA521"/>
    <mergeCell ref="B535:F535"/>
    <mergeCell ref="B536:F536"/>
    <mergeCell ref="B537:F537"/>
    <mergeCell ref="B538:F538"/>
    <mergeCell ref="B539:F539"/>
    <mergeCell ref="B540:F540"/>
    <mergeCell ref="X531:X532"/>
    <mergeCell ref="Y531:AA532"/>
    <mergeCell ref="G532:I532"/>
    <mergeCell ref="S532:U532"/>
    <mergeCell ref="B534:F534"/>
    <mergeCell ref="H534:L534"/>
    <mergeCell ref="M534:Q534"/>
    <mergeCell ref="R534:V534"/>
    <mergeCell ref="W534:AA534"/>
    <mergeCell ref="G529:I529"/>
    <mergeCell ref="J529:V529"/>
    <mergeCell ref="A530:C532"/>
    <mergeCell ref="E530:E532"/>
    <mergeCell ref="G530:I531"/>
    <mergeCell ref="J530:V531"/>
    <mergeCell ref="A543:X543"/>
    <mergeCell ref="A544:B544"/>
    <mergeCell ref="U545:AA546"/>
    <mergeCell ref="A548:C549"/>
    <mergeCell ref="D548:W549"/>
    <mergeCell ref="X548:AA548"/>
    <mergeCell ref="X549:AA550"/>
    <mergeCell ref="A550:C550"/>
    <mergeCell ref="D550:D553"/>
    <mergeCell ref="F550:F553"/>
    <mergeCell ref="A541:G541"/>
    <mergeCell ref="H541:K541"/>
    <mergeCell ref="M541:P541"/>
    <mergeCell ref="R541:U541"/>
    <mergeCell ref="W541:Z541"/>
    <mergeCell ref="A542:G542"/>
    <mergeCell ref="H542:L542"/>
    <mergeCell ref="M542:Q542"/>
    <mergeCell ref="R542:V542"/>
    <mergeCell ref="W542:AA542"/>
    <mergeCell ref="B556:F556"/>
    <mergeCell ref="B557:F557"/>
    <mergeCell ref="B558:F558"/>
    <mergeCell ref="B559:F559"/>
    <mergeCell ref="B560:F560"/>
    <mergeCell ref="B561:F561"/>
    <mergeCell ref="X552:X553"/>
    <mergeCell ref="Y552:AA553"/>
    <mergeCell ref="G553:I553"/>
    <mergeCell ref="S553:U553"/>
    <mergeCell ref="B555:F555"/>
    <mergeCell ref="H555:L555"/>
    <mergeCell ref="M555:Q555"/>
    <mergeCell ref="R555:V555"/>
    <mergeCell ref="W555:AA555"/>
    <mergeCell ref="G550:I550"/>
    <mergeCell ref="J550:V550"/>
    <mergeCell ref="A551:C553"/>
    <mergeCell ref="E551:E553"/>
    <mergeCell ref="G551:I552"/>
    <mergeCell ref="J551:V552"/>
    <mergeCell ref="A564:X564"/>
    <mergeCell ref="A565:B565"/>
    <mergeCell ref="U566:AA567"/>
    <mergeCell ref="A569:C570"/>
    <mergeCell ref="D569:W570"/>
    <mergeCell ref="X569:AA569"/>
    <mergeCell ref="X570:AA571"/>
    <mergeCell ref="A571:C571"/>
    <mergeCell ref="D571:D574"/>
    <mergeCell ref="F571:F574"/>
    <mergeCell ref="A562:G562"/>
    <mergeCell ref="H562:K562"/>
    <mergeCell ref="M562:P562"/>
    <mergeCell ref="R562:U562"/>
    <mergeCell ref="W562:Z562"/>
    <mergeCell ref="A563:G563"/>
    <mergeCell ref="H563:L563"/>
    <mergeCell ref="M563:Q563"/>
    <mergeCell ref="R563:V563"/>
    <mergeCell ref="W563:AA563"/>
    <mergeCell ref="B577:F577"/>
    <mergeCell ref="B578:F578"/>
    <mergeCell ref="B579:F579"/>
    <mergeCell ref="B580:F580"/>
    <mergeCell ref="B581:F581"/>
    <mergeCell ref="B582:F582"/>
    <mergeCell ref="X573:X574"/>
    <mergeCell ref="Y573:AA574"/>
    <mergeCell ref="G574:I574"/>
    <mergeCell ref="S574:U574"/>
    <mergeCell ref="B576:F576"/>
    <mergeCell ref="H576:L576"/>
    <mergeCell ref="M576:Q576"/>
    <mergeCell ref="R576:V576"/>
    <mergeCell ref="W576:AA576"/>
    <mergeCell ref="G571:I571"/>
    <mergeCell ref="J571:V571"/>
    <mergeCell ref="A572:C574"/>
    <mergeCell ref="E572:E574"/>
    <mergeCell ref="G572:I573"/>
    <mergeCell ref="J572:V573"/>
    <mergeCell ref="A585:X585"/>
    <mergeCell ref="A586:B586"/>
    <mergeCell ref="U587:AA588"/>
    <mergeCell ref="A590:C591"/>
    <mergeCell ref="D590:W591"/>
    <mergeCell ref="X590:AA590"/>
    <mergeCell ref="X591:AA592"/>
    <mergeCell ref="A592:C592"/>
    <mergeCell ref="D592:D595"/>
    <mergeCell ref="F592:F595"/>
    <mergeCell ref="A583:G583"/>
    <mergeCell ref="H583:K583"/>
    <mergeCell ref="M583:P583"/>
    <mergeCell ref="R583:U583"/>
    <mergeCell ref="W583:Z583"/>
    <mergeCell ref="A584:G584"/>
    <mergeCell ref="H584:L584"/>
    <mergeCell ref="M584:Q584"/>
    <mergeCell ref="R584:V584"/>
    <mergeCell ref="W584:AA584"/>
    <mergeCell ref="B598:F598"/>
    <mergeCell ref="B599:F599"/>
    <mergeCell ref="B600:F600"/>
    <mergeCell ref="B601:F601"/>
    <mergeCell ref="B602:F602"/>
    <mergeCell ref="B603:F603"/>
    <mergeCell ref="X594:X595"/>
    <mergeCell ref="Y594:AA595"/>
    <mergeCell ref="G595:I595"/>
    <mergeCell ref="S595:U595"/>
    <mergeCell ref="B597:F597"/>
    <mergeCell ref="H597:L597"/>
    <mergeCell ref="M597:Q597"/>
    <mergeCell ref="R597:V597"/>
    <mergeCell ref="W597:AA597"/>
    <mergeCell ref="G592:I592"/>
    <mergeCell ref="J592:V592"/>
    <mergeCell ref="A593:C595"/>
    <mergeCell ref="E593:E595"/>
    <mergeCell ref="G593:I594"/>
    <mergeCell ref="J593:V594"/>
    <mergeCell ref="A606:X606"/>
    <mergeCell ref="A607:B607"/>
    <mergeCell ref="U608:AA609"/>
    <mergeCell ref="A611:C612"/>
    <mergeCell ref="D611:W612"/>
    <mergeCell ref="X611:AA611"/>
    <mergeCell ref="X612:AA613"/>
    <mergeCell ref="A613:C613"/>
    <mergeCell ref="D613:D616"/>
    <mergeCell ref="F613:F616"/>
    <mergeCell ref="A604:G604"/>
    <mergeCell ref="H604:K604"/>
    <mergeCell ref="M604:P604"/>
    <mergeCell ref="R604:U604"/>
    <mergeCell ref="W604:Z604"/>
    <mergeCell ref="A605:G605"/>
    <mergeCell ref="H605:L605"/>
    <mergeCell ref="M605:Q605"/>
    <mergeCell ref="R605:V605"/>
    <mergeCell ref="W605:AA605"/>
    <mergeCell ref="B619:F619"/>
    <mergeCell ref="B620:F620"/>
    <mergeCell ref="B621:F621"/>
    <mergeCell ref="B622:F622"/>
    <mergeCell ref="B623:F623"/>
    <mergeCell ref="B624:F624"/>
    <mergeCell ref="X615:X616"/>
    <mergeCell ref="Y615:AA616"/>
    <mergeCell ref="G616:I616"/>
    <mergeCell ref="S616:U616"/>
    <mergeCell ref="B618:F618"/>
    <mergeCell ref="H618:L618"/>
    <mergeCell ref="M618:Q618"/>
    <mergeCell ref="R618:V618"/>
    <mergeCell ref="W618:AA618"/>
    <mergeCell ref="G613:I613"/>
    <mergeCell ref="J613:V613"/>
    <mergeCell ref="A614:C616"/>
    <mergeCell ref="E614:E616"/>
    <mergeCell ref="G614:I615"/>
    <mergeCell ref="J614:V615"/>
    <mergeCell ref="A627:X627"/>
    <mergeCell ref="A628:B628"/>
    <mergeCell ref="U629:AA630"/>
    <mergeCell ref="A632:C633"/>
    <mergeCell ref="D632:W633"/>
    <mergeCell ref="X632:AA632"/>
    <mergeCell ref="X633:AA634"/>
    <mergeCell ref="A634:C634"/>
    <mergeCell ref="D634:D637"/>
    <mergeCell ref="F634:F637"/>
    <mergeCell ref="A625:G625"/>
    <mergeCell ref="H625:K625"/>
    <mergeCell ref="M625:P625"/>
    <mergeCell ref="R625:U625"/>
    <mergeCell ref="W625:Z625"/>
    <mergeCell ref="A626:G626"/>
    <mergeCell ref="H626:L626"/>
    <mergeCell ref="M626:Q626"/>
    <mergeCell ref="R626:V626"/>
    <mergeCell ref="W626:AA626"/>
    <mergeCell ref="B640:F640"/>
    <mergeCell ref="B641:F641"/>
    <mergeCell ref="B642:F642"/>
    <mergeCell ref="B643:F643"/>
    <mergeCell ref="B644:F644"/>
    <mergeCell ref="B645:F645"/>
    <mergeCell ref="X636:X637"/>
    <mergeCell ref="Y636:AA637"/>
    <mergeCell ref="G637:I637"/>
    <mergeCell ref="S637:U637"/>
    <mergeCell ref="B639:F639"/>
    <mergeCell ref="H639:L639"/>
    <mergeCell ref="M639:Q639"/>
    <mergeCell ref="R639:V639"/>
    <mergeCell ref="W639:AA639"/>
    <mergeCell ref="G634:I634"/>
    <mergeCell ref="J634:V634"/>
    <mergeCell ref="A635:C637"/>
    <mergeCell ref="E635:E637"/>
    <mergeCell ref="G635:I636"/>
    <mergeCell ref="J635:V636"/>
    <mergeCell ref="A648:X648"/>
    <mergeCell ref="A649:B649"/>
    <mergeCell ref="U650:AA651"/>
    <mergeCell ref="A653:C654"/>
    <mergeCell ref="D653:W654"/>
    <mergeCell ref="X653:AA653"/>
    <mergeCell ref="X654:AA655"/>
    <mergeCell ref="A655:C655"/>
    <mergeCell ref="D655:D658"/>
    <mergeCell ref="F655:F658"/>
    <mergeCell ref="A646:G646"/>
    <mergeCell ref="H646:K646"/>
    <mergeCell ref="M646:P646"/>
    <mergeCell ref="R646:U646"/>
    <mergeCell ref="W646:Z646"/>
    <mergeCell ref="A647:G647"/>
    <mergeCell ref="H647:L647"/>
    <mergeCell ref="M647:Q647"/>
    <mergeCell ref="R647:V647"/>
    <mergeCell ref="W647:AA647"/>
    <mergeCell ref="B661:F661"/>
    <mergeCell ref="B662:F662"/>
    <mergeCell ref="B663:F663"/>
    <mergeCell ref="B664:F664"/>
    <mergeCell ref="B665:F665"/>
    <mergeCell ref="B666:F666"/>
    <mergeCell ref="X657:X658"/>
    <mergeCell ref="Y657:AA658"/>
    <mergeCell ref="G658:I658"/>
    <mergeCell ref="S658:U658"/>
    <mergeCell ref="B660:F660"/>
    <mergeCell ref="H660:L660"/>
    <mergeCell ref="M660:Q660"/>
    <mergeCell ref="R660:V660"/>
    <mergeCell ref="W660:AA660"/>
    <mergeCell ref="G655:I655"/>
    <mergeCell ref="J655:V655"/>
    <mergeCell ref="A656:C658"/>
    <mergeCell ref="E656:E658"/>
    <mergeCell ref="G656:I657"/>
    <mergeCell ref="J656:V657"/>
    <mergeCell ref="A669:X669"/>
    <mergeCell ref="A670:B670"/>
    <mergeCell ref="U671:AA672"/>
    <mergeCell ref="A674:C675"/>
    <mergeCell ref="D674:W675"/>
    <mergeCell ref="X674:AA674"/>
    <mergeCell ref="X675:AA676"/>
    <mergeCell ref="A676:C676"/>
    <mergeCell ref="D676:D679"/>
    <mergeCell ref="F676:F679"/>
    <mergeCell ref="A667:G667"/>
    <mergeCell ref="H667:K667"/>
    <mergeCell ref="M667:P667"/>
    <mergeCell ref="R667:U667"/>
    <mergeCell ref="W667:Z667"/>
    <mergeCell ref="A668:G668"/>
    <mergeCell ref="H668:L668"/>
    <mergeCell ref="M668:Q668"/>
    <mergeCell ref="R668:V668"/>
    <mergeCell ref="W668:AA668"/>
    <mergeCell ref="B682:F682"/>
    <mergeCell ref="B683:F683"/>
    <mergeCell ref="B684:F684"/>
    <mergeCell ref="B685:F685"/>
    <mergeCell ref="B686:F686"/>
    <mergeCell ref="B687:F687"/>
    <mergeCell ref="X678:X679"/>
    <mergeCell ref="Y678:AA679"/>
    <mergeCell ref="G679:I679"/>
    <mergeCell ref="S679:U679"/>
    <mergeCell ref="B681:F681"/>
    <mergeCell ref="H681:L681"/>
    <mergeCell ref="M681:Q681"/>
    <mergeCell ref="R681:V681"/>
    <mergeCell ref="W681:AA681"/>
    <mergeCell ref="G676:I676"/>
    <mergeCell ref="J676:V676"/>
    <mergeCell ref="A677:C679"/>
    <mergeCell ref="E677:E679"/>
    <mergeCell ref="G677:I678"/>
    <mergeCell ref="J677:V678"/>
    <mergeCell ref="A690:X690"/>
    <mergeCell ref="A691:B691"/>
    <mergeCell ref="U692:AA693"/>
    <mergeCell ref="A695:C696"/>
    <mergeCell ref="D695:W696"/>
    <mergeCell ref="X695:AA695"/>
    <mergeCell ref="X696:AA697"/>
    <mergeCell ref="A697:C697"/>
    <mergeCell ref="D697:D700"/>
    <mergeCell ref="F697:F700"/>
    <mergeCell ref="A688:G688"/>
    <mergeCell ref="H688:K688"/>
    <mergeCell ref="M688:P688"/>
    <mergeCell ref="R688:U688"/>
    <mergeCell ref="W688:Z688"/>
    <mergeCell ref="A689:G689"/>
    <mergeCell ref="H689:L689"/>
    <mergeCell ref="M689:Q689"/>
    <mergeCell ref="R689:V689"/>
    <mergeCell ref="W689:AA689"/>
    <mergeCell ref="B703:F703"/>
    <mergeCell ref="B704:F704"/>
    <mergeCell ref="B705:F705"/>
    <mergeCell ref="B706:F706"/>
    <mergeCell ref="B707:F707"/>
    <mergeCell ref="B708:F708"/>
    <mergeCell ref="X699:X700"/>
    <mergeCell ref="Y699:AA700"/>
    <mergeCell ref="G700:I700"/>
    <mergeCell ref="S700:U700"/>
    <mergeCell ref="B702:F702"/>
    <mergeCell ref="H702:L702"/>
    <mergeCell ref="M702:Q702"/>
    <mergeCell ref="R702:V702"/>
    <mergeCell ref="W702:AA702"/>
    <mergeCell ref="G697:I697"/>
    <mergeCell ref="J697:V697"/>
    <mergeCell ref="A698:C700"/>
    <mergeCell ref="E698:E700"/>
    <mergeCell ref="G698:I699"/>
    <mergeCell ref="J698:V699"/>
    <mergeCell ref="A711:X711"/>
    <mergeCell ref="A712:B712"/>
    <mergeCell ref="U713:AA714"/>
    <mergeCell ref="A716:C717"/>
    <mergeCell ref="D716:W717"/>
    <mergeCell ref="X716:AA716"/>
    <mergeCell ref="X717:AA718"/>
    <mergeCell ref="A718:C718"/>
    <mergeCell ref="D718:D721"/>
    <mergeCell ref="F718:F721"/>
    <mergeCell ref="A709:G709"/>
    <mergeCell ref="H709:K709"/>
    <mergeCell ref="M709:P709"/>
    <mergeCell ref="R709:U709"/>
    <mergeCell ref="W709:Z709"/>
    <mergeCell ref="A710:G710"/>
    <mergeCell ref="H710:L710"/>
    <mergeCell ref="M710:Q710"/>
    <mergeCell ref="R710:V710"/>
    <mergeCell ref="W710:AA710"/>
    <mergeCell ref="B724:F724"/>
    <mergeCell ref="B725:F725"/>
    <mergeCell ref="B726:F726"/>
    <mergeCell ref="B727:F727"/>
    <mergeCell ref="B728:F728"/>
    <mergeCell ref="B729:F729"/>
    <mergeCell ref="X720:X721"/>
    <mergeCell ref="Y720:AA721"/>
    <mergeCell ref="G721:I721"/>
    <mergeCell ref="S721:U721"/>
    <mergeCell ref="B723:F723"/>
    <mergeCell ref="H723:L723"/>
    <mergeCell ref="M723:Q723"/>
    <mergeCell ref="R723:V723"/>
    <mergeCell ref="W723:AA723"/>
    <mergeCell ref="G718:I718"/>
    <mergeCell ref="J718:V718"/>
    <mergeCell ref="A719:C721"/>
    <mergeCell ref="E719:E721"/>
    <mergeCell ref="G719:I720"/>
    <mergeCell ref="J719:V720"/>
    <mergeCell ref="A732:X732"/>
    <mergeCell ref="A733:B733"/>
    <mergeCell ref="U734:AA735"/>
    <mergeCell ref="A737:C738"/>
    <mergeCell ref="D737:W738"/>
    <mergeCell ref="X737:AA737"/>
    <mergeCell ref="X738:AA739"/>
    <mergeCell ref="A739:C739"/>
    <mergeCell ref="D739:D742"/>
    <mergeCell ref="F739:F742"/>
    <mergeCell ref="A730:G730"/>
    <mergeCell ref="H730:K730"/>
    <mergeCell ref="M730:P730"/>
    <mergeCell ref="R730:U730"/>
    <mergeCell ref="W730:Z730"/>
    <mergeCell ref="A731:G731"/>
    <mergeCell ref="H731:L731"/>
    <mergeCell ref="M731:Q731"/>
    <mergeCell ref="R731:V731"/>
    <mergeCell ref="W731:AA731"/>
    <mergeCell ref="B745:F745"/>
    <mergeCell ref="B746:F746"/>
    <mergeCell ref="B747:F747"/>
    <mergeCell ref="B748:F748"/>
    <mergeCell ref="B749:F749"/>
    <mergeCell ref="B750:F750"/>
    <mergeCell ref="X741:X742"/>
    <mergeCell ref="Y741:AA742"/>
    <mergeCell ref="G742:I742"/>
    <mergeCell ref="S742:U742"/>
    <mergeCell ref="B744:F744"/>
    <mergeCell ref="H744:L744"/>
    <mergeCell ref="M744:Q744"/>
    <mergeCell ref="R744:V744"/>
    <mergeCell ref="W744:AA744"/>
    <mergeCell ref="G739:I739"/>
    <mergeCell ref="J739:V739"/>
    <mergeCell ref="A740:C742"/>
    <mergeCell ref="E740:E742"/>
    <mergeCell ref="G740:I741"/>
    <mergeCell ref="J740:V741"/>
    <mergeCell ref="A753:X753"/>
    <mergeCell ref="A754:B754"/>
    <mergeCell ref="U755:AA756"/>
    <mergeCell ref="A758:C759"/>
    <mergeCell ref="D758:W759"/>
    <mergeCell ref="X758:AA758"/>
    <mergeCell ref="X759:AA760"/>
    <mergeCell ref="A760:C760"/>
    <mergeCell ref="D760:D763"/>
    <mergeCell ref="F760:F763"/>
    <mergeCell ref="A751:G751"/>
    <mergeCell ref="H751:K751"/>
    <mergeCell ref="M751:P751"/>
    <mergeCell ref="R751:U751"/>
    <mergeCell ref="W751:Z751"/>
    <mergeCell ref="A752:G752"/>
    <mergeCell ref="H752:L752"/>
    <mergeCell ref="M752:Q752"/>
    <mergeCell ref="R752:V752"/>
    <mergeCell ref="W752:AA752"/>
    <mergeCell ref="B766:F766"/>
    <mergeCell ref="B767:F767"/>
    <mergeCell ref="B768:F768"/>
    <mergeCell ref="B769:F769"/>
    <mergeCell ref="B770:F770"/>
    <mergeCell ref="B771:F771"/>
    <mergeCell ref="X762:X763"/>
    <mergeCell ref="Y762:AA763"/>
    <mergeCell ref="G763:I763"/>
    <mergeCell ref="S763:U763"/>
    <mergeCell ref="B765:F765"/>
    <mergeCell ref="H765:L765"/>
    <mergeCell ref="M765:Q765"/>
    <mergeCell ref="R765:V765"/>
    <mergeCell ref="W765:AA765"/>
    <mergeCell ref="G760:I760"/>
    <mergeCell ref="J760:V760"/>
    <mergeCell ref="A761:C763"/>
    <mergeCell ref="E761:E763"/>
    <mergeCell ref="G761:I762"/>
    <mergeCell ref="J761:V762"/>
    <mergeCell ref="A774:X774"/>
    <mergeCell ref="A775:B775"/>
    <mergeCell ref="U776:AA777"/>
    <mergeCell ref="A779:C780"/>
    <mergeCell ref="D779:W780"/>
    <mergeCell ref="X779:AA779"/>
    <mergeCell ref="X780:AA781"/>
    <mergeCell ref="A781:C781"/>
    <mergeCell ref="D781:D784"/>
    <mergeCell ref="F781:F784"/>
    <mergeCell ref="A772:G772"/>
    <mergeCell ref="H772:K772"/>
    <mergeCell ref="M772:P772"/>
    <mergeCell ref="R772:U772"/>
    <mergeCell ref="W772:Z772"/>
    <mergeCell ref="A773:G773"/>
    <mergeCell ref="H773:L773"/>
    <mergeCell ref="M773:Q773"/>
    <mergeCell ref="R773:V773"/>
    <mergeCell ref="W773:AA773"/>
    <mergeCell ref="B787:F787"/>
    <mergeCell ref="B788:F788"/>
    <mergeCell ref="B789:F789"/>
    <mergeCell ref="B790:F790"/>
    <mergeCell ref="B791:F791"/>
    <mergeCell ref="B792:F792"/>
    <mergeCell ref="X783:X784"/>
    <mergeCell ref="Y783:AA784"/>
    <mergeCell ref="G784:I784"/>
    <mergeCell ref="S784:U784"/>
    <mergeCell ref="B786:F786"/>
    <mergeCell ref="H786:L786"/>
    <mergeCell ref="M786:Q786"/>
    <mergeCell ref="R786:V786"/>
    <mergeCell ref="W786:AA786"/>
    <mergeCell ref="G781:I781"/>
    <mergeCell ref="J781:V781"/>
    <mergeCell ref="A782:C784"/>
    <mergeCell ref="E782:E784"/>
    <mergeCell ref="G782:I783"/>
    <mergeCell ref="J782:V783"/>
    <mergeCell ref="A795:X795"/>
    <mergeCell ref="A796:B796"/>
    <mergeCell ref="U797:AA798"/>
    <mergeCell ref="A800:C801"/>
    <mergeCell ref="D800:W801"/>
    <mergeCell ref="X800:AA800"/>
    <mergeCell ref="X801:AA802"/>
    <mergeCell ref="A802:C802"/>
    <mergeCell ref="D802:D805"/>
    <mergeCell ref="F802:F805"/>
    <mergeCell ref="A793:G793"/>
    <mergeCell ref="H793:K793"/>
    <mergeCell ref="M793:P793"/>
    <mergeCell ref="R793:U793"/>
    <mergeCell ref="W793:Z793"/>
    <mergeCell ref="A794:G794"/>
    <mergeCell ref="H794:L794"/>
    <mergeCell ref="M794:Q794"/>
    <mergeCell ref="R794:V794"/>
    <mergeCell ref="W794:AA794"/>
    <mergeCell ref="B808:F808"/>
    <mergeCell ref="B809:F809"/>
    <mergeCell ref="B810:F810"/>
    <mergeCell ref="B811:F811"/>
    <mergeCell ref="B812:F812"/>
    <mergeCell ref="B813:F813"/>
    <mergeCell ref="X804:X805"/>
    <mergeCell ref="Y804:AA805"/>
    <mergeCell ref="G805:I805"/>
    <mergeCell ref="S805:U805"/>
    <mergeCell ref="B807:F807"/>
    <mergeCell ref="H807:L807"/>
    <mergeCell ref="M807:Q807"/>
    <mergeCell ref="R807:V807"/>
    <mergeCell ref="W807:AA807"/>
    <mergeCell ref="G802:I802"/>
    <mergeCell ref="J802:V802"/>
    <mergeCell ref="A803:C805"/>
    <mergeCell ref="E803:E805"/>
    <mergeCell ref="G803:I804"/>
    <mergeCell ref="J803:V804"/>
    <mergeCell ref="A816:X816"/>
    <mergeCell ref="A817:B817"/>
    <mergeCell ref="U818:AA819"/>
    <mergeCell ref="A821:C822"/>
    <mergeCell ref="D821:W822"/>
    <mergeCell ref="X821:AA821"/>
    <mergeCell ref="X822:AA823"/>
    <mergeCell ref="A823:C823"/>
    <mergeCell ref="D823:D826"/>
    <mergeCell ref="F823:F826"/>
    <mergeCell ref="A814:G814"/>
    <mergeCell ref="H814:K814"/>
    <mergeCell ref="M814:P814"/>
    <mergeCell ref="R814:U814"/>
    <mergeCell ref="W814:Z814"/>
    <mergeCell ref="A815:G815"/>
    <mergeCell ref="H815:L815"/>
    <mergeCell ref="M815:Q815"/>
    <mergeCell ref="R815:V815"/>
    <mergeCell ref="W815:AA815"/>
    <mergeCell ref="B829:F829"/>
    <mergeCell ref="B830:F830"/>
    <mergeCell ref="B831:F831"/>
    <mergeCell ref="B832:F832"/>
    <mergeCell ref="B833:F833"/>
    <mergeCell ref="B834:F834"/>
    <mergeCell ref="X825:X826"/>
    <mergeCell ref="Y825:AA826"/>
    <mergeCell ref="G826:I826"/>
    <mergeCell ref="S826:U826"/>
    <mergeCell ref="B828:F828"/>
    <mergeCell ref="H828:L828"/>
    <mergeCell ref="M828:Q828"/>
    <mergeCell ref="R828:V828"/>
    <mergeCell ref="W828:AA828"/>
    <mergeCell ref="G823:I823"/>
    <mergeCell ref="J823:V823"/>
    <mergeCell ref="A824:C826"/>
    <mergeCell ref="E824:E826"/>
    <mergeCell ref="G824:I825"/>
    <mergeCell ref="J824:V825"/>
    <mergeCell ref="A837:X837"/>
    <mergeCell ref="A838:B838"/>
    <mergeCell ref="U839:AA840"/>
    <mergeCell ref="A842:C843"/>
    <mergeCell ref="D842:W843"/>
    <mergeCell ref="X842:AA842"/>
    <mergeCell ref="X843:AA844"/>
    <mergeCell ref="A844:C844"/>
    <mergeCell ref="D844:D847"/>
    <mergeCell ref="F844:F847"/>
    <mergeCell ref="A835:G835"/>
    <mergeCell ref="H835:K835"/>
    <mergeCell ref="M835:P835"/>
    <mergeCell ref="R835:U835"/>
    <mergeCell ref="W835:Z835"/>
    <mergeCell ref="A836:G836"/>
    <mergeCell ref="H836:L836"/>
    <mergeCell ref="M836:Q836"/>
    <mergeCell ref="R836:V836"/>
    <mergeCell ref="W836:AA836"/>
    <mergeCell ref="B850:F850"/>
    <mergeCell ref="B851:F851"/>
    <mergeCell ref="B852:F852"/>
    <mergeCell ref="B853:F853"/>
    <mergeCell ref="B854:F854"/>
    <mergeCell ref="B855:F855"/>
    <mergeCell ref="X846:X847"/>
    <mergeCell ref="Y846:AA847"/>
    <mergeCell ref="G847:I847"/>
    <mergeCell ref="S847:U847"/>
    <mergeCell ref="B849:F849"/>
    <mergeCell ref="H849:L849"/>
    <mergeCell ref="M849:Q849"/>
    <mergeCell ref="R849:V849"/>
    <mergeCell ref="W849:AA849"/>
    <mergeCell ref="G844:I844"/>
    <mergeCell ref="J844:V844"/>
    <mergeCell ref="A845:C847"/>
    <mergeCell ref="E845:E847"/>
    <mergeCell ref="G845:I846"/>
    <mergeCell ref="J845:V846"/>
    <mergeCell ref="A858:X858"/>
    <mergeCell ref="A859:B859"/>
    <mergeCell ref="U860:AA861"/>
    <mergeCell ref="A863:C864"/>
    <mergeCell ref="D863:W864"/>
    <mergeCell ref="X863:AA863"/>
    <mergeCell ref="X864:AA865"/>
    <mergeCell ref="A865:C865"/>
    <mergeCell ref="D865:D868"/>
    <mergeCell ref="F865:F868"/>
    <mergeCell ref="A856:G856"/>
    <mergeCell ref="H856:K856"/>
    <mergeCell ref="M856:P856"/>
    <mergeCell ref="R856:U856"/>
    <mergeCell ref="W856:Z856"/>
    <mergeCell ref="A857:G857"/>
    <mergeCell ref="H857:L857"/>
    <mergeCell ref="M857:Q857"/>
    <mergeCell ref="R857:V857"/>
    <mergeCell ref="W857:AA857"/>
    <mergeCell ref="B871:F871"/>
    <mergeCell ref="B872:F872"/>
    <mergeCell ref="B873:F873"/>
    <mergeCell ref="B874:F874"/>
    <mergeCell ref="B875:F875"/>
    <mergeCell ref="B876:F876"/>
    <mergeCell ref="X867:X868"/>
    <mergeCell ref="Y867:AA868"/>
    <mergeCell ref="G868:I868"/>
    <mergeCell ref="S868:U868"/>
    <mergeCell ref="B870:F870"/>
    <mergeCell ref="H870:L870"/>
    <mergeCell ref="M870:Q870"/>
    <mergeCell ref="R870:V870"/>
    <mergeCell ref="W870:AA870"/>
    <mergeCell ref="G865:I865"/>
    <mergeCell ref="J865:V865"/>
    <mergeCell ref="A866:C868"/>
    <mergeCell ref="E866:E868"/>
    <mergeCell ref="G866:I867"/>
    <mergeCell ref="J866:V867"/>
    <mergeCell ref="A879:X879"/>
    <mergeCell ref="A880:B880"/>
    <mergeCell ref="U881:AA882"/>
    <mergeCell ref="A884:C885"/>
    <mergeCell ref="D884:W885"/>
    <mergeCell ref="X884:AA884"/>
    <mergeCell ref="X885:AA886"/>
    <mergeCell ref="A886:C886"/>
    <mergeCell ref="D886:D889"/>
    <mergeCell ref="F886:F889"/>
    <mergeCell ref="A877:G877"/>
    <mergeCell ref="H877:K877"/>
    <mergeCell ref="M877:P877"/>
    <mergeCell ref="R877:U877"/>
    <mergeCell ref="W877:Z877"/>
    <mergeCell ref="A878:G878"/>
    <mergeCell ref="H878:L878"/>
    <mergeCell ref="M878:Q878"/>
    <mergeCell ref="R878:V878"/>
    <mergeCell ref="W878:AA878"/>
    <mergeCell ref="B892:F892"/>
    <mergeCell ref="B893:F893"/>
    <mergeCell ref="B894:F894"/>
    <mergeCell ref="B895:F895"/>
    <mergeCell ref="B896:F896"/>
    <mergeCell ref="B897:F897"/>
    <mergeCell ref="X888:X889"/>
    <mergeCell ref="Y888:AA889"/>
    <mergeCell ref="G889:I889"/>
    <mergeCell ref="S889:U889"/>
    <mergeCell ref="B891:F891"/>
    <mergeCell ref="H891:L891"/>
    <mergeCell ref="M891:Q891"/>
    <mergeCell ref="R891:V891"/>
    <mergeCell ref="W891:AA891"/>
    <mergeCell ref="G886:I886"/>
    <mergeCell ref="J886:V886"/>
    <mergeCell ref="A887:C889"/>
    <mergeCell ref="E887:E889"/>
    <mergeCell ref="G887:I888"/>
    <mergeCell ref="J887:V888"/>
    <mergeCell ref="A900:X900"/>
    <mergeCell ref="A901:B901"/>
    <mergeCell ref="U902:AA903"/>
    <mergeCell ref="A905:C906"/>
    <mergeCell ref="D905:W906"/>
    <mergeCell ref="X905:AA905"/>
    <mergeCell ref="X906:AA907"/>
    <mergeCell ref="A907:C907"/>
    <mergeCell ref="D907:D910"/>
    <mergeCell ref="F907:F910"/>
    <mergeCell ref="A898:G898"/>
    <mergeCell ref="H898:K898"/>
    <mergeCell ref="M898:P898"/>
    <mergeCell ref="R898:U898"/>
    <mergeCell ref="W898:Z898"/>
    <mergeCell ref="A899:G899"/>
    <mergeCell ref="H899:L899"/>
    <mergeCell ref="M899:Q899"/>
    <mergeCell ref="R899:V899"/>
    <mergeCell ref="W899:AA899"/>
    <mergeCell ref="B913:F913"/>
    <mergeCell ref="B914:F914"/>
    <mergeCell ref="B915:F915"/>
    <mergeCell ref="B916:F916"/>
    <mergeCell ref="B917:F917"/>
    <mergeCell ref="B918:F918"/>
    <mergeCell ref="X909:X910"/>
    <mergeCell ref="Y909:AA910"/>
    <mergeCell ref="G910:I910"/>
    <mergeCell ref="S910:U910"/>
    <mergeCell ref="B912:F912"/>
    <mergeCell ref="H912:L912"/>
    <mergeCell ref="M912:Q912"/>
    <mergeCell ref="R912:V912"/>
    <mergeCell ref="W912:AA912"/>
    <mergeCell ref="G907:I907"/>
    <mergeCell ref="J907:V907"/>
    <mergeCell ref="A908:C910"/>
    <mergeCell ref="E908:E910"/>
    <mergeCell ref="G908:I909"/>
    <mergeCell ref="J908:V909"/>
    <mergeCell ref="A921:X921"/>
    <mergeCell ref="A922:B922"/>
    <mergeCell ref="U923:AA924"/>
    <mergeCell ref="A926:C927"/>
    <mergeCell ref="D926:W927"/>
    <mergeCell ref="X926:AA926"/>
    <mergeCell ref="X927:AA928"/>
    <mergeCell ref="A928:C928"/>
    <mergeCell ref="D928:D931"/>
    <mergeCell ref="F928:F931"/>
    <mergeCell ref="A919:G919"/>
    <mergeCell ref="H919:K919"/>
    <mergeCell ref="M919:P919"/>
    <mergeCell ref="R919:U919"/>
    <mergeCell ref="W919:Z919"/>
    <mergeCell ref="A920:G920"/>
    <mergeCell ref="H920:L920"/>
    <mergeCell ref="M920:Q920"/>
    <mergeCell ref="R920:V920"/>
    <mergeCell ref="W920:AA920"/>
    <mergeCell ref="B934:F934"/>
    <mergeCell ref="B935:F935"/>
    <mergeCell ref="B936:F936"/>
    <mergeCell ref="B937:F937"/>
    <mergeCell ref="B938:F938"/>
    <mergeCell ref="B939:F939"/>
    <mergeCell ref="X930:X931"/>
    <mergeCell ref="Y930:AA931"/>
    <mergeCell ref="G931:I931"/>
    <mergeCell ref="S931:U931"/>
    <mergeCell ref="B933:F933"/>
    <mergeCell ref="H933:L933"/>
    <mergeCell ref="M933:Q933"/>
    <mergeCell ref="R933:V933"/>
    <mergeCell ref="W933:AA933"/>
    <mergeCell ref="G928:I928"/>
    <mergeCell ref="J928:V928"/>
    <mergeCell ref="A929:C931"/>
    <mergeCell ref="E929:E931"/>
    <mergeCell ref="G929:I930"/>
    <mergeCell ref="J929:V930"/>
    <mergeCell ref="A942:X942"/>
    <mergeCell ref="A943:B943"/>
    <mergeCell ref="U944:AA945"/>
    <mergeCell ref="A947:C948"/>
    <mergeCell ref="D947:W948"/>
    <mergeCell ref="X947:AA947"/>
    <mergeCell ref="X948:AA949"/>
    <mergeCell ref="A949:C949"/>
    <mergeCell ref="D949:D952"/>
    <mergeCell ref="F949:F952"/>
    <mergeCell ref="A940:G940"/>
    <mergeCell ref="H940:K940"/>
    <mergeCell ref="M940:P940"/>
    <mergeCell ref="R940:U940"/>
    <mergeCell ref="W940:Z940"/>
    <mergeCell ref="A941:G941"/>
    <mergeCell ref="H941:L941"/>
    <mergeCell ref="M941:Q941"/>
    <mergeCell ref="R941:V941"/>
    <mergeCell ref="W941:AA941"/>
    <mergeCell ref="B955:F955"/>
    <mergeCell ref="B956:F956"/>
    <mergeCell ref="B957:F957"/>
    <mergeCell ref="B958:F958"/>
    <mergeCell ref="B959:F959"/>
    <mergeCell ref="B960:F960"/>
    <mergeCell ref="X951:X952"/>
    <mergeCell ref="Y951:AA952"/>
    <mergeCell ref="G952:I952"/>
    <mergeCell ref="S952:U952"/>
    <mergeCell ref="B954:F954"/>
    <mergeCell ref="H954:L954"/>
    <mergeCell ref="M954:Q954"/>
    <mergeCell ref="R954:V954"/>
    <mergeCell ref="W954:AA954"/>
    <mergeCell ref="G949:I949"/>
    <mergeCell ref="J949:V949"/>
    <mergeCell ref="A950:C952"/>
    <mergeCell ref="E950:E952"/>
    <mergeCell ref="G950:I951"/>
    <mergeCell ref="J950:V951"/>
    <mergeCell ref="A963:X963"/>
    <mergeCell ref="A964:B964"/>
    <mergeCell ref="U965:AA966"/>
    <mergeCell ref="A968:C969"/>
    <mergeCell ref="D968:W969"/>
    <mergeCell ref="X968:AA968"/>
    <mergeCell ref="X969:AA970"/>
    <mergeCell ref="A970:C970"/>
    <mergeCell ref="D970:D973"/>
    <mergeCell ref="F970:F973"/>
    <mergeCell ref="A961:G961"/>
    <mergeCell ref="H961:K961"/>
    <mergeCell ref="M961:P961"/>
    <mergeCell ref="R961:U961"/>
    <mergeCell ref="W961:Z961"/>
    <mergeCell ref="A962:G962"/>
    <mergeCell ref="H962:L962"/>
    <mergeCell ref="M962:Q962"/>
    <mergeCell ref="R962:V962"/>
    <mergeCell ref="W962:AA962"/>
    <mergeCell ref="B976:F976"/>
    <mergeCell ref="B977:F977"/>
    <mergeCell ref="B978:F978"/>
    <mergeCell ref="B979:F979"/>
    <mergeCell ref="B980:F980"/>
    <mergeCell ref="B981:F981"/>
    <mergeCell ref="X972:X973"/>
    <mergeCell ref="Y972:AA973"/>
    <mergeCell ref="G973:I973"/>
    <mergeCell ref="S973:U973"/>
    <mergeCell ref="B975:F975"/>
    <mergeCell ref="H975:L975"/>
    <mergeCell ref="M975:Q975"/>
    <mergeCell ref="R975:V975"/>
    <mergeCell ref="W975:AA975"/>
    <mergeCell ref="G970:I970"/>
    <mergeCell ref="J970:V970"/>
    <mergeCell ref="A971:C973"/>
    <mergeCell ref="E971:E973"/>
    <mergeCell ref="G971:I972"/>
    <mergeCell ref="J971:V972"/>
    <mergeCell ref="A984:X984"/>
    <mergeCell ref="A985:B985"/>
    <mergeCell ref="U986:AA987"/>
    <mergeCell ref="A989:C990"/>
    <mergeCell ref="D989:W990"/>
    <mergeCell ref="X989:AA989"/>
    <mergeCell ref="X990:AA991"/>
    <mergeCell ref="A991:C991"/>
    <mergeCell ref="D991:D994"/>
    <mergeCell ref="F991:F994"/>
    <mergeCell ref="A982:G982"/>
    <mergeCell ref="H982:K982"/>
    <mergeCell ref="M982:P982"/>
    <mergeCell ref="R982:U982"/>
    <mergeCell ref="W982:Z982"/>
    <mergeCell ref="A983:G983"/>
    <mergeCell ref="H983:L983"/>
    <mergeCell ref="M983:Q983"/>
    <mergeCell ref="R983:V983"/>
    <mergeCell ref="W983:AA983"/>
    <mergeCell ref="B997:F997"/>
    <mergeCell ref="B998:F998"/>
    <mergeCell ref="B999:F999"/>
    <mergeCell ref="B1000:F1000"/>
    <mergeCell ref="B1001:F1001"/>
    <mergeCell ref="B1002:F1002"/>
    <mergeCell ref="X993:X994"/>
    <mergeCell ref="Y993:AA994"/>
    <mergeCell ref="G994:I994"/>
    <mergeCell ref="S994:U994"/>
    <mergeCell ref="B996:F996"/>
    <mergeCell ref="H996:L996"/>
    <mergeCell ref="M996:Q996"/>
    <mergeCell ref="R996:V996"/>
    <mergeCell ref="W996:AA996"/>
    <mergeCell ref="G991:I991"/>
    <mergeCell ref="J991:V991"/>
    <mergeCell ref="A992:C994"/>
    <mergeCell ref="E992:E994"/>
    <mergeCell ref="G992:I993"/>
    <mergeCell ref="J992:V993"/>
    <mergeCell ref="G1012:I1012"/>
    <mergeCell ref="J1012:V1012"/>
    <mergeCell ref="A1013:C1015"/>
    <mergeCell ref="E1013:E1015"/>
    <mergeCell ref="G1013:I1014"/>
    <mergeCell ref="J1013:V1014"/>
    <mergeCell ref="A1005:X1005"/>
    <mergeCell ref="A1006:B1006"/>
    <mergeCell ref="U1007:AA1008"/>
    <mergeCell ref="A1010:C1011"/>
    <mergeCell ref="D1010:W1011"/>
    <mergeCell ref="X1010:AA1010"/>
    <mergeCell ref="X1011:AA1012"/>
    <mergeCell ref="A1012:C1012"/>
    <mergeCell ref="D1012:D1015"/>
    <mergeCell ref="F1012:F1015"/>
    <mergeCell ref="A1003:G1003"/>
    <mergeCell ref="H1003:K1003"/>
    <mergeCell ref="M1003:P1003"/>
    <mergeCell ref="R1003:U1003"/>
    <mergeCell ref="W1003:Z1003"/>
    <mergeCell ref="A1004:G1004"/>
    <mergeCell ref="H1004:L1004"/>
    <mergeCell ref="M1004:Q1004"/>
    <mergeCell ref="R1004:V1004"/>
    <mergeCell ref="W1004:AA1004"/>
    <mergeCell ref="A1024:G1024"/>
    <mergeCell ref="H1024:K1024"/>
    <mergeCell ref="M1024:P1024"/>
    <mergeCell ref="R1024:U1024"/>
    <mergeCell ref="W1024:Z1024"/>
    <mergeCell ref="A1025:G1025"/>
    <mergeCell ref="H1025:L1025"/>
    <mergeCell ref="M1025:Q1025"/>
    <mergeCell ref="R1025:V1025"/>
    <mergeCell ref="W1025:AA1025"/>
    <mergeCell ref="B1018:F1018"/>
    <mergeCell ref="B1019:F1019"/>
    <mergeCell ref="B1020:F1020"/>
    <mergeCell ref="B1021:F1021"/>
    <mergeCell ref="B1022:F1022"/>
    <mergeCell ref="B1023:F1023"/>
    <mergeCell ref="X1014:X1015"/>
    <mergeCell ref="Y1014:AA1015"/>
    <mergeCell ref="G1015:I1015"/>
    <mergeCell ref="S1015:U1015"/>
    <mergeCell ref="B1017:F1017"/>
    <mergeCell ref="H1017:L1017"/>
    <mergeCell ref="M1017:Q1017"/>
    <mergeCell ref="R1017:V1017"/>
    <mergeCell ref="W1017:AA1017"/>
    <mergeCell ref="X1035:X1036"/>
    <mergeCell ref="Y1035:AA1036"/>
    <mergeCell ref="G1036:I1036"/>
    <mergeCell ref="S1036:U1036"/>
    <mergeCell ref="B1038:F1038"/>
    <mergeCell ref="H1038:L1038"/>
    <mergeCell ref="M1038:Q1038"/>
    <mergeCell ref="R1038:V1038"/>
    <mergeCell ref="W1038:AA1038"/>
    <mergeCell ref="G1033:I1033"/>
    <mergeCell ref="J1033:V1033"/>
    <mergeCell ref="A1034:C1036"/>
    <mergeCell ref="E1034:E1036"/>
    <mergeCell ref="G1034:I1035"/>
    <mergeCell ref="J1034:V1035"/>
    <mergeCell ref="A1026:X1026"/>
    <mergeCell ref="A1027:B1027"/>
    <mergeCell ref="U1028:AA1029"/>
    <mergeCell ref="A1031:C1032"/>
    <mergeCell ref="D1031:W1032"/>
    <mergeCell ref="X1031:AA1031"/>
    <mergeCell ref="X1032:AA1033"/>
    <mergeCell ref="A1033:C1033"/>
    <mergeCell ref="D1033:D1036"/>
    <mergeCell ref="F1033:F1036"/>
    <mergeCell ref="A1047:X1047"/>
    <mergeCell ref="A1048:B1048"/>
    <mergeCell ref="U1049:AA1050"/>
    <mergeCell ref="A1045:G1045"/>
    <mergeCell ref="H1045:K1045"/>
    <mergeCell ref="M1045:P1045"/>
    <mergeCell ref="R1045:U1045"/>
    <mergeCell ref="W1045:Z1045"/>
    <mergeCell ref="A1046:G1046"/>
    <mergeCell ref="H1046:L1046"/>
    <mergeCell ref="M1046:Q1046"/>
    <mergeCell ref="R1046:V1046"/>
    <mergeCell ref="W1046:AA1046"/>
    <mergeCell ref="B1039:F1039"/>
    <mergeCell ref="B1040:F1040"/>
    <mergeCell ref="B1041:F1041"/>
    <mergeCell ref="B1042:F1042"/>
    <mergeCell ref="B1043:F1043"/>
    <mergeCell ref="B1044:F1044"/>
  </mergeCells>
  <phoneticPr fontId="1"/>
  <printOptions horizontalCentered="1" verticalCentered="1"/>
  <pageMargins left="0.23622047244094499" right="0.23622047244094499" top="0.15748031496063" bottom="0.15748031496063" header="0.31496062992126" footer="0.31496062992126"/>
  <pageSetup paperSize="9" scale="85" fitToHeight="25" orientation="portrait" r:id="rId1"/>
  <headerFooter alignWithMargins="0"/>
  <rowBreaks count="24" manualBreakCount="24">
    <brk id="42" max="26" man="1"/>
    <brk id="84" max="26" man="1"/>
    <brk id="126" max="26" man="1"/>
    <brk id="168" max="26" man="1"/>
    <brk id="210" max="26" man="1"/>
    <brk id="252" max="26" man="1"/>
    <brk id="294" max="26" man="1"/>
    <brk id="336" max="26" man="1"/>
    <brk id="378" max="26" man="1"/>
    <brk id="420" max="26" man="1"/>
    <brk id="462" max="26" man="1"/>
    <brk id="504" max="26" man="1"/>
    <brk id="546" max="26" man="1"/>
    <brk id="588" max="26" man="1"/>
    <brk id="630" max="26" man="1"/>
    <brk id="672" max="26" man="1"/>
    <brk id="714" max="26" man="1"/>
    <brk id="756" max="26" man="1"/>
    <brk id="798" max="26" man="1"/>
    <brk id="840" max="26" man="1"/>
    <brk id="882" max="26" man="1"/>
    <brk id="924" max="26" man="1"/>
    <brk id="966" max="26" man="1"/>
    <brk id="1008" max="2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7AD3-F877-FD45-AD14-2CF12B08A0B7}">
  <sheetPr>
    <tabColor rgb="FF3366FF"/>
  </sheetPr>
  <dimension ref="A1:AG1050"/>
  <sheetViews>
    <sheetView view="pageBreakPreview" zoomScaleNormal="100" zoomScaleSheetLayoutView="100" workbookViewId="0">
      <selection activeCell="S7" sqref="S7:U7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20.33203125" style="51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34.5" customHeight="1">
      <c r="AC1" s="52"/>
      <c r="AF1" s="11"/>
    </row>
    <row r="2" spans="1:33" ht="24.75" customHeight="1">
      <c r="A2" s="199" t="s">
        <v>119</v>
      </c>
      <c r="B2" s="199"/>
      <c r="C2" s="199"/>
      <c r="D2" s="232" t="str">
        <f ca="1">基本登録!$B$11</f>
        <v>令和8年度　東京都個人選手権大会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  <c r="AC2" s="35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IF(VLOOKUP(AC10,都個人!$J:$O,2,FALSE)="","",VLOOKUP(AC10,都個人!$J:$O,2,FALSE))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109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/>
      <c r="L7" s="29"/>
      <c r="M7" s="29"/>
      <c r="N7" s="29"/>
      <c r="O7" s="29"/>
      <c r="P7" s="22"/>
      <c r="Q7" s="22"/>
      <c r="R7" s="22" t="s">
        <v>128</v>
      </c>
      <c r="S7" s="193" t="str">
        <f>AC10</f>
        <v/>
      </c>
      <c r="T7" s="194"/>
      <c r="U7" s="194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予選</v>
      </c>
      <c r="I9" s="197"/>
      <c r="J9" s="197"/>
      <c r="K9" s="197"/>
      <c r="L9" s="198"/>
      <c r="M9" s="196" t="str">
        <f ca="1">IFERROR(VLOOKUP(D2,基本登録!$B$8:$I$14,6,FALSE),"")</f>
        <v>決勝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>競射</v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IF(AC10="","",VLOOKUP(AC10,都個人!$J:$O,4,FALSE))</f>
        <v/>
      </c>
      <c r="C10" s="180"/>
      <c r="D10" s="180"/>
      <c r="E10" s="180"/>
      <c r="F10" s="181"/>
      <c r="G10" s="26" t="str">
        <f>IF(AC10="","",VLOOKUP(AC10,都個人!$J:$O,5,FALSE))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52" t="str">
        <f>都個人!$J$3</f>
        <v/>
      </c>
      <c r="AF10" s="11"/>
      <c r="AG10" s="35"/>
    </row>
    <row r="11" spans="1:33" ht="21.75" customHeight="1">
      <c r="A11" s="24" t="str">
        <f>基本登録!$A$18</f>
        <v>２</v>
      </c>
      <c r="B11" s="179" t="str">
        <f>IF(AC11="","",VLOOKUP(AC11,都個人!$J:$O,4,FALSE))</f>
        <v/>
      </c>
      <c r="C11" s="180"/>
      <c r="D11" s="180"/>
      <c r="E11" s="180"/>
      <c r="F11" s="181"/>
      <c r="G11" s="26" t="str">
        <f>IF(AC11="","",VLOOKUP(AC11,都個人!$J:$O,5,FALSE))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52"/>
      <c r="AF11" s="11"/>
    </row>
    <row r="12" spans="1:33" ht="21.75" customHeight="1">
      <c r="A12" s="24" t="str">
        <f>基本登録!$A$19</f>
        <v>３</v>
      </c>
      <c r="B12" s="179" t="str">
        <f>IF(AC12="","",VLOOKUP(AC12,都個人!$J:$O,4,FALSE))</f>
        <v/>
      </c>
      <c r="C12" s="180"/>
      <c r="D12" s="180"/>
      <c r="E12" s="180"/>
      <c r="F12" s="181"/>
      <c r="G12" s="26" t="str">
        <f>IF(AC12="","",VLOOKUP(AC12,都個人!$J:$O,5,FALSE))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52"/>
      <c r="AF12" s="11"/>
    </row>
    <row r="13" spans="1:33" ht="21.75" customHeight="1">
      <c r="A13" s="24" t="str">
        <f>基本登録!$A$20</f>
        <v>４</v>
      </c>
      <c r="B13" s="179" t="str">
        <f>IF(AC13="","",VLOOKUP(AC13,都個人!$J:$O,4,FALSE))</f>
        <v/>
      </c>
      <c r="C13" s="180"/>
      <c r="D13" s="180"/>
      <c r="E13" s="180"/>
      <c r="F13" s="181"/>
      <c r="G13" s="26" t="str">
        <f>IF(AC13="","",VLOOKUP(AC13,都個人!$J:$O,5,FALSE))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C13" s="52"/>
      <c r="AF13" s="11"/>
    </row>
    <row r="14" spans="1:33" ht="21.75" customHeight="1">
      <c r="A14" s="24" t="str">
        <f>基本登録!$A$21</f>
        <v>５</v>
      </c>
      <c r="B14" s="179" t="str">
        <f>IF(AC14="","",VLOOKUP(AC14,都個人!$J:$O,4,FALSE))</f>
        <v/>
      </c>
      <c r="C14" s="180"/>
      <c r="D14" s="180"/>
      <c r="E14" s="180"/>
      <c r="F14" s="181"/>
      <c r="G14" s="26" t="str">
        <f>IF(AC14="","",VLOOKUP(AC14,都個人!$J:$O,5,FALSE))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C14" s="52"/>
      <c r="AF14" s="11"/>
    </row>
    <row r="15" spans="1:33" ht="21.75" customHeight="1">
      <c r="A15" s="24" t="str">
        <f>基本登録!$A$22</f>
        <v>補</v>
      </c>
      <c r="B15" s="179" t="str">
        <f>IF(AC15="","",VLOOKUP(AC15,都個人!$J:$O,4,FALSE))</f>
        <v/>
      </c>
      <c r="C15" s="180"/>
      <c r="D15" s="180"/>
      <c r="E15" s="180"/>
      <c r="F15" s="181"/>
      <c r="G15" s="26" t="str">
        <f>IF(AC15="","",VLOOKUP(AC15,都個人!$J:$O,5,FALSE))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52"/>
      <c r="AF15" s="11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C16" s="52"/>
      <c r="AF16" s="11"/>
    </row>
    <row r="17" spans="1:32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  <c r="AC17" s="52"/>
      <c r="AF17" s="11"/>
    </row>
    <row r="18" spans="1:32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AC18" s="52"/>
      <c r="AF18" s="11"/>
    </row>
    <row r="19" spans="1:32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2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2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53"/>
    </row>
    <row r="22" spans="1:32" ht="34.5" customHeight="1">
      <c r="AC22" s="52"/>
      <c r="AF22" s="11"/>
    </row>
    <row r="23" spans="1:32" ht="24.75" customHeight="1">
      <c r="A23" s="199" t="s">
        <v>119</v>
      </c>
      <c r="B23" s="199"/>
      <c r="C23" s="199"/>
      <c r="D23" s="232" t="str">
        <f ca="1">基本登録!$B$11</f>
        <v>令和8年度　東京都個人選手権大会　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  <c r="AC23" s="52"/>
      <c r="AF23" s="11"/>
    </row>
    <row r="24" spans="1:32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IF(VLOOKUP(AC31,都個人!$J:$O,2,FALSE)="","",VLOOKUP(AC31,都個人!$J:$O,2,FALSE))</f>
        <v/>
      </c>
      <c r="Y24" s="203"/>
      <c r="Z24" s="203"/>
      <c r="AA24" s="204"/>
      <c r="AC24" s="52"/>
      <c r="AF24" s="11"/>
    </row>
    <row r="25" spans="1:32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  <c r="AC25" s="52"/>
      <c r="AF25" s="11"/>
    </row>
    <row r="26" spans="1:32" ht="9.75" customHeight="1">
      <c r="A26" s="214">
        <f>基本登録!$B$1</f>
        <v>0</v>
      </c>
      <c r="B26" s="215"/>
      <c r="C26" s="216"/>
      <c r="D26" s="209"/>
      <c r="E26" s="223" t="s">
        <v>109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  <c r="AC26" s="52"/>
      <c r="AF26" s="11"/>
    </row>
    <row r="27" spans="1:32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  <c r="AC27" s="52"/>
      <c r="AF27" s="11"/>
    </row>
    <row r="28" spans="1:32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/>
      <c r="M28" s="29"/>
      <c r="N28" s="29"/>
      <c r="O28" s="29"/>
      <c r="P28" s="22"/>
      <c r="Q28" s="22"/>
      <c r="R28" s="22" t="s">
        <v>128</v>
      </c>
      <c r="S28" s="193" t="str">
        <f>AC31</f>
        <v/>
      </c>
      <c r="T28" s="194"/>
      <c r="U28" s="194"/>
      <c r="V28" s="23" t="s">
        <v>129</v>
      </c>
      <c r="X28" s="183"/>
      <c r="Y28" s="187"/>
      <c r="Z28" s="188"/>
      <c r="AA28" s="189"/>
      <c r="AC28" s="52"/>
      <c r="AF28" s="11"/>
    </row>
    <row r="29" spans="1:32" ht="4.5" customHeight="1">
      <c r="AC29" s="52"/>
      <c r="AF29" s="11"/>
    </row>
    <row r="30" spans="1:32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予選</v>
      </c>
      <c r="I30" s="197"/>
      <c r="J30" s="197"/>
      <c r="K30" s="197"/>
      <c r="L30" s="198"/>
      <c r="M30" s="196" t="str">
        <f ca="1">IFERROR(VLOOKUP(D23,基本登録!$B$8:$I$14,6,FALSE),"")</f>
        <v>決勝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>競射</v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C30" s="52"/>
      <c r="AF30" s="11"/>
    </row>
    <row r="31" spans="1:32" ht="21.75" customHeight="1">
      <c r="A31" s="25" t="str">
        <f>基本登録!$A$17</f>
        <v>１</v>
      </c>
      <c r="B31" s="179" t="str">
        <f>IF(AC31="","",VLOOKUP(AC31,都個人!$J:$O,4,FALSE))</f>
        <v/>
      </c>
      <c r="C31" s="180"/>
      <c r="D31" s="180"/>
      <c r="E31" s="180"/>
      <c r="F31" s="181"/>
      <c r="G31" s="26" t="str">
        <f>IF(AC31="","",VLOOKUP(AC31,都個人!$J:$O,5,FALSE))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52" t="str">
        <f>都個人!$J$4</f>
        <v/>
      </c>
      <c r="AF31" s="11"/>
    </row>
    <row r="32" spans="1:32" ht="21.75" customHeight="1">
      <c r="A32" s="24" t="str">
        <f>基本登録!$A$18</f>
        <v>２</v>
      </c>
      <c r="B32" s="179" t="str">
        <f>IF(AC32="","",VLOOKUP(AC32,都個人!$J:$O,4,FALSE))</f>
        <v/>
      </c>
      <c r="C32" s="180"/>
      <c r="D32" s="180"/>
      <c r="E32" s="180"/>
      <c r="F32" s="181"/>
      <c r="G32" s="26" t="str">
        <f>IF(AC32="","",VLOOKUP(AC32,都個人!$J:$O,5,FALSE))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52"/>
      <c r="AF32" s="11"/>
    </row>
    <row r="33" spans="1:32" ht="21.75" customHeight="1">
      <c r="A33" s="24" t="str">
        <f>基本登録!$A$19</f>
        <v>３</v>
      </c>
      <c r="B33" s="179" t="str">
        <f>IF(AC33="","",VLOOKUP(AC33,都個人!$J:$O,4,FALSE))</f>
        <v/>
      </c>
      <c r="C33" s="180"/>
      <c r="D33" s="180"/>
      <c r="E33" s="180"/>
      <c r="F33" s="181"/>
      <c r="G33" s="26" t="str">
        <f>IF(AC33="","",VLOOKUP(AC33,都個人!$J:$O,5,FALSE))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52"/>
      <c r="AF33" s="11"/>
    </row>
    <row r="34" spans="1:32" ht="21.75" customHeight="1">
      <c r="A34" s="24" t="str">
        <f>基本登録!$A$20</f>
        <v>４</v>
      </c>
      <c r="B34" s="179" t="str">
        <f>IF(AC34="","",VLOOKUP(AC34,都個人!$J:$O,4,FALSE))</f>
        <v/>
      </c>
      <c r="C34" s="180"/>
      <c r="D34" s="180"/>
      <c r="E34" s="180"/>
      <c r="F34" s="181"/>
      <c r="G34" s="26" t="str">
        <f>IF(AC34="","",VLOOKUP(AC34,都個人!$J:$O,5,FALSE))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C34" s="52"/>
      <c r="AF34" s="11"/>
    </row>
    <row r="35" spans="1:32" ht="21.75" customHeight="1">
      <c r="A35" s="24" t="str">
        <f>基本登録!$A$21</f>
        <v>５</v>
      </c>
      <c r="B35" s="179" t="str">
        <f>IF(AC35="","",VLOOKUP(AC35,都個人!$J:$O,4,FALSE))</f>
        <v/>
      </c>
      <c r="C35" s="180"/>
      <c r="D35" s="180"/>
      <c r="E35" s="180"/>
      <c r="F35" s="181"/>
      <c r="G35" s="26" t="str">
        <f>IF(AC35="","",VLOOKUP(AC35,都個人!$J:$O,5,FALSE))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C35" s="52"/>
      <c r="AF35" s="11"/>
    </row>
    <row r="36" spans="1:32" ht="21.75" customHeight="1">
      <c r="A36" s="24" t="str">
        <f>基本登録!$A$22</f>
        <v>補</v>
      </c>
      <c r="B36" s="179" t="str">
        <f>IF(AC36="","",VLOOKUP(AC36,都個人!$J:$O,4,FALSE))</f>
        <v/>
      </c>
      <c r="C36" s="180"/>
      <c r="D36" s="180"/>
      <c r="E36" s="180"/>
      <c r="F36" s="181"/>
      <c r="G36" s="26" t="str">
        <f>IF(AC36="","",VLOOKUP(AC36,都個人!$J:$O,5,FALSE))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52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C37" s="52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C38" s="52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C39" s="52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53"/>
    </row>
    <row r="43" spans="1:32" ht="34.5" customHeight="1">
      <c r="AC43" s="52"/>
      <c r="AF43" s="11"/>
    </row>
    <row r="44" spans="1:32" ht="24.75" customHeight="1">
      <c r="A44" s="199" t="s">
        <v>119</v>
      </c>
      <c r="B44" s="199"/>
      <c r="C44" s="199"/>
      <c r="D44" s="232" t="str">
        <f ca="1">基本登録!$B$11</f>
        <v>令和8年度　東京都個人選手権大会　立順票</v>
      </c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190" t="s">
        <v>120</v>
      </c>
      <c r="Y44" s="191"/>
      <c r="Z44" s="191"/>
      <c r="AA44" s="192"/>
      <c r="AC44" s="52"/>
      <c r="AF44" s="11"/>
    </row>
    <row r="45" spans="1:32" ht="26.25" customHeight="1">
      <c r="A45" s="200"/>
      <c r="B45" s="200"/>
      <c r="C45" s="200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02" t="str">
        <f>IF(VLOOKUP(AC52,都個人!$J:$O,2,FALSE)="","",VLOOKUP(AC52,都個人!$J:$O,2,FALSE))</f>
        <v/>
      </c>
      <c r="Y45" s="203"/>
      <c r="Z45" s="203"/>
      <c r="AA45" s="204"/>
      <c r="AC45" s="52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C46" s="52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109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C47" s="52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C48" s="52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/>
      <c r="N49" s="29"/>
      <c r="O49" s="29"/>
      <c r="P49" s="22"/>
      <c r="Q49" s="22"/>
      <c r="R49" s="22" t="s">
        <v>128</v>
      </c>
      <c r="S49" s="193" t="str">
        <f>AC52</f>
        <v/>
      </c>
      <c r="T49" s="194"/>
      <c r="U49" s="194"/>
      <c r="V49" s="23" t="s">
        <v>129</v>
      </c>
      <c r="X49" s="183"/>
      <c r="Y49" s="187"/>
      <c r="Z49" s="188"/>
      <c r="AA49" s="189"/>
      <c r="AC49" s="52"/>
      <c r="AF49" s="11"/>
    </row>
    <row r="50" spans="1:32" ht="4.5" customHeight="1">
      <c r="AC50" s="52"/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予選</v>
      </c>
      <c r="I51" s="197"/>
      <c r="J51" s="197"/>
      <c r="K51" s="197"/>
      <c r="L51" s="198"/>
      <c r="M51" s="196" t="str">
        <f ca="1">IFERROR(VLOOKUP(D44,基本登録!$B$8:$I$14,6,FALSE),"")</f>
        <v>決勝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>競射</v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/>
      </c>
      <c r="X51" s="197"/>
      <c r="Y51" s="197"/>
      <c r="Z51" s="197"/>
      <c r="AA51" s="198"/>
      <c r="AC51" s="52"/>
      <c r="AF51" s="11"/>
    </row>
    <row r="52" spans="1:32" ht="21.75" customHeight="1">
      <c r="A52" s="25" t="str">
        <f>基本登録!$A$17</f>
        <v>１</v>
      </c>
      <c r="B52" s="179" t="str">
        <f>IF(AC52="","",VLOOKUP(AC52,都個人!$J:$O,4,FALSE))</f>
        <v/>
      </c>
      <c r="C52" s="180"/>
      <c r="D52" s="180"/>
      <c r="E52" s="180"/>
      <c r="F52" s="181"/>
      <c r="G52" s="26" t="str">
        <f>IF(AC52="","",VLOOKUP(AC52,都個人!$J:$O,5,FALSE))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52" t="str">
        <f>都個人!$J$5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IF(AC53="","",VLOOKUP(AC53,都個人!$J:$O,4,FALSE))</f>
        <v/>
      </c>
      <c r="C53" s="180"/>
      <c r="D53" s="180"/>
      <c r="E53" s="180"/>
      <c r="F53" s="181"/>
      <c r="G53" s="26" t="str">
        <f>IF(AC53="","",VLOOKUP(AC53,都個人!$J:$O,5,FALSE))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52"/>
      <c r="AF53" s="11"/>
    </row>
    <row r="54" spans="1:32" ht="21.75" customHeight="1">
      <c r="A54" s="24" t="str">
        <f>基本登録!$A$19</f>
        <v>３</v>
      </c>
      <c r="B54" s="179" t="str">
        <f>IF(AC54="","",VLOOKUP(AC54,都個人!$J:$O,4,FALSE))</f>
        <v/>
      </c>
      <c r="C54" s="180"/>
      <c r="D54" s="180"/>
      <c r="E54" s="180"/>
      <c r="F54" s="181"/>
      <c r="G54" s="26" t="str">
        <f>IF(AC54="","",VLOOKUP(AC54,都個人!$J:$O,5,FALSE))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52"/>
      <c r="AF54" s="11"/>
    </row>
    <row r="55" spans="1:32" ht="21.75" customHeight="1">
      <c r="A55" s="24" t="str">
        <f>基本登録!$A$20</f>
        <v>４</v>
      </c>
      <c r="B55" s="179" t="str">
        <f>IF(AC55="","",VLOOKUP(AC55,都個人!$J:$O,4,FALSE))</f>
        <v/>
      </c>
      <c r="C55" s="180"/>
      <c r="D55" s="180"/>
      <c r="E55" s="180"/>
      <c r="F55" s="181"/>
      <c r="G55" s="26" t="str">
        <f>IF(AC55="","",VLOOKUP(AC55,都個人!$J:$O,5,FALSE))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C55" s="52"/>
      <c r="AF55" s="11"/>
    </row>
    <row r="56" spans="1:32" ht="21.75" customHeight="1">
      <c r="A56" s="24" t="str">
        <f>基本登録!$A$21</f>
        <v>５</v>
      </c>
      <c r="B56" s="179" t="str">
        <f>IF(AC56="","",VLOOKUP(AC56,都個人!$J:$O,4,FALSE))</f>
        <v/>
      </c>
      <c r="C56" s="180"/>
      <c r="D56" s="180"/>
      <c r="E56" s="180"/>
      <c r="F56" s="181"/>
      <c r="G56" s="26" t="str">
        <f>IF(AC56="","",VLOOKUP(AC56,都個人!$J:$O,5,FALSE))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C56" s="52"/>
      <c r="AF56" s="11"/>
    </row>
    <row r="57" spans="1:32" ht="21.75" customHeight="1">
      <c r="A57" s="24" t="str">
        <f>基本登録!$A$22</f>
        <v>補</v>
      </c>
      <c r="B57" s="179" t="str">
        <f>IF(AC57="","",VLOOKUP(AC57,都個人!$J:$O,4,FALSE))</f>
        <v/>
      </c>
      <c r="C57" s="180"/>
      <c r="D57" s="180"/>
      <c r="E57" s="180"/>
      <c r="F57" s="181"/>
      <c r="G57" s="26" t="str">
        <f>IF(AC57="","",VLOOKUP(AC57,都個人!$J:$O,5,FALSE))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C57" s="52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C58" s="52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C59" s="52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C60" s="52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53"/>
    </row>
    <row r="64" spans="1:32" ht="34.5" customHeight="1">
      <c r="AC64" s="52"/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基本登録!$B$11</f>
        <v>令和8年度　東京都個人選手権大会　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C65" s="52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IF(VLOOKUP(AC73,都個人!$J:$O,2,FALSE)="","",VLOOKUP(AC73,都個人!$J:$O,2,FALSE))</f>
        <v/>
      </c>
      <c r="Y66" s="203"/>
      <c r="Z66" s="203"/>
      <c r="AA66" s="204"/>
      <c r="AC66" s="52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C67" s="52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109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C68" s="52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C69" s="52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/>
      <c r="O70" s="29"/>
      <c r="P70" s="22"/>
      <c r="Q70" s="22"/>
      <c r="R70" s="22" t="s">
        <v>128</v>
      </c>
      <c r="S70" s="193" t="str">
        <f>AC73</f>
        <v/>
      </c>
      <c r="T70" s="194"/>
      <c r="U70" s="194"/>
      <c r="V70" s="23" t="s">
        <v>129</v>
      </c>
      <c r="X70" s="183"/>
      <c r="Y70" s="187"/>
      <c r="Z70" s="188"/>
      <c r="AA70" s="189"/>
      <c r="AC70" s="52"/>
      <c r="AF70" s="11"/>
    </row>
    <row r="71" spans="1:32" ht="4.5" customHeight="1">
      <c r="AC71" s="52"/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予選</v>
      </c>
      <c r="I72" s="197"/>
      <c r="J72" s="197"/>
      <c r="K72" s="197"/>
      <c r="L72" s="198"/>
      <c r="M72" s="196" t="str">
        <f ca="1">IFERROR(VLOOKUP(D65,基本登録!$B$8:$I$14,6,FALSE),"")</f>
        <v>決勝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>競射</v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/>
      </c>
      <c r="X72" s="197"/>
      <c r="Y72" s="197"/>
      <c r="Z72" s="197"/>
      <c r="AA72" s="198"/>
      <c r="AC72" s="52"/>
      <c r="AF72" s="11"/>
    </row>
    <row r="73" spans="1:32" ht="21.75" customHeight="1">
      <c r="A73" s="25" t="str">
        <f>基本登録!$A$17</f>
        <v>１</v>
      </c>
      <c r="B73" s="179" t="str">
        <f>IF(AC73="","",VLOOKUP(AC73,都個人!$J:$O,4,FALSE))</f>
        <v/>
      </c>
      <c r="C73" s="180"/>
      <c r="D73" s="180"/>
      <c r="E73" s="180"/>
      <c r="F73" s="181"/>
      <c r="G73" s="26" t="str">
        <f>IF(AC73="","",VLOOKUP(AC73,都個人!$J:$O,5,FALSE))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52" t="str">
        <f>都個人!$J$6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IF(AC74="","",VLOOKUP(AC74,都個人!$J:$O,4,FALSE))</f>
        <v/>
      </c>
      <c r="C74" s="180"/>
      <c r="D74" s="180"/>
      <c r="E74" s="180"/>
      <c r="F74" s="181"/>
      <c r="G74" s="26" t="str">
        <f>IF(AC74="","",VLOOKUP(AC74,都個人!$J:$O,5,FALSE))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52"/>
      <c r="AF74" s="11"/>
    </row>
    <row r="75" spans="1:32" ht="21.75" customHeight="1">
      <c r="A75" s="24" t="str">
        <f>基本登録!$A$19</f>
        <v>３</v>
      </c>
      <c r="B75" s="179" t="str">
        <f>IF(AC75="","",VLOOKUP(AC75,都個人!$J:$O,4,FALSE))</f>
        <v/>
      </c>
      <c r="C75" s="180"/>
      <c r="D75" s="180"/>
      <c r="E75" s="180"/>
      <c r="F75" s="181"/>
      <c r="G75" s="26" t="str">
        <f>IF(AC75="","",VLOOKUP(AC75,都個人!$J:$O,5,FALSE))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52"/>
      <c r="AF75" s="11"/>
    </row>
    <row r="76" spans="1:32" ht="21.75" customHeight="1">
      <c r="A76" s="24" t="str">
        <f>基本登録!$A$20</f>
        <v>４</v>
      </c>
      <c r="B76" s="179" t="str">
        <f>IF(AC76="","",VLOOKUP(AC76,都個人!$J:$O,4,FALSE))</f>
        <v/>
      </c>
      <c r="C76" s="180"/>
      <c r="D76" s="180"/>
      <c r="E76" s="180"/>
      <c r="F76" s="181"/>
      <c r="G76" s="26" t="str">
        <f>IF(AC76="","",VLOOKUP(AC76,都個人!$J:$O,5,FALSE))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C76" s="52"/>
      <c r="AF76" s="11"/>
    </row>
    <row r="77" spans="1:32" ht="21.75" customHeight="1">
      <c r="A77" s="24" t="str">
        <f>基本登録!$A$21</f>
        <v>５</v>
      </c>
      <c r="B77" s="179" t="str">
        <f>IF(AC77="","",VLOOKUP(AC77,都個人!$J:$O,4,FALSE))</f>
        <v/>
      </c>
      <c r="C77" s="180"/>
      <c r="D77" s="180"/>
      <c r="E77" s="180"/>
      <c r="F77" s="181"/>
      <c r="G77" s="26" t="str">
        <f>IF(AC77="","",VLOOKUP(AC77,都個人!$J:$O,5,FALSE))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C77" s="52"/>
      <c r="AF77" s="11"/>
    </row>
    <row r="78" spans="1:32" ht="21.75" customHeight="1">
      <c r="A78" s="24" t="str">
        <f>基本登録!$A$22</f>
        <v>補</v>
      </c>
      <c r="B78" s="179" t="str">
        <f>IF(AC78="","",VLOOKUP(AC78,都個人!$J:$O,4,FALSE))</f>
        <v/>
      </c>
      <c r="C78" s="180"/>
      <c r="D78" s="180"/>
      <c r="E78" s="180"/>
      <c r="F78" s="181"/>
      <c r="G78" s="26" t="str">
        <f>IF(AC78="","",VLOOKUP(AC78,都個人!$J:$O,5,FALSE))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C78" s="52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C79" s="52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C80" s="52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C81" s="52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53"/>
    </row>
    <row r="85" spans="1:32" ht="34.5" customHeight="1">
      <c r="AC85" s="52"/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基本登録!$B$11</f>
        <v>令和8年度　東京都個人選手権大会　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C86" s="52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IF(VLOOKUP(AC94,都個人!$J:$O,2,FALSE)="","",VLOOKUP(AC94,都個人!$J:$O,2,FALSE))</f>
        <v/>
      </c>
      <c r="Y87" s="203"/>
      <c r="Z87" s="203"/>
      <c r="AA87" s="204"/>
      <c r="AC87" s="52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C88" s="52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109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C89" s="52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C90" s="52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/>
      <c r="P91" s="22"/>
      <c r="Q91" s="22"/>
      <c r="R91" s="22" t="s">
        <v>128</v>
      </c>
      <c r="S91" s="193" t="str">
        <f>AC94</f>
        <v/>
      </c>
      <c r="T91" s="194"/>
      <c r="U91" s="194"/>
      <c r="V91" s="23" t="s">
        <v>129</v>
      </c>
      <c r="X91" s="183"/>
      <c r="Y91" s="187"/>
      <c r="Z91" s="188"/>
      <c r="AA91" s="189"/>
      <c r="AC91" s="52"/>
      <c r="AF91" s="11"/>
    </row>
    <row r="92" spans="1:32" ht="4.5" customHeight="1">
      <c r="AC92" s="52"/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予選</v>
      </c>
      <c r="I93" s="197"/>
      <c r="J93" s="197"/>
      <c r="K93" s="197"/>
      <c r="L93" s="198"/>
      <c r="M93" s="196" t="str">
        <f ca="1">IFERROR(VLOOKUP(D86,基本登録!$B$8:$I$14,6,FALSE),"")</f>
        <v>決勝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>競射</v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/>
      </c>
      <c r="X93" s="197"/>
      <c r="Y93" s="197"/>
      <c r="Z93" s="197"/>
      <c r="AA93" s="198"/>
      <c r="AC93" s="52"/>
      <c r="AF93" s="11"/>
    </row>
    <row r="94" spans="1:32" ht="21.75" customHeight="1">
      <c r="A94" s="25" t="str">
        <f>基本登録!$A$17</f>
        <v>１</v>
      </c>
      <c r="B94" s="179" t="str">
        <f>IF(AC94="","",VLOOKUP(AC94,都個人!$J:$O,4,FALSE))</f>
        <v/>
      </c>
      <c r="C94" s="180"/>
      <c r="D94" s="180"/>
      <c r="E94" s="180"/>
      <c r="F94" s="181"/>
      <c r="G94" s="26" t="str">
        <f>IF(AC94="","",VLOOKUP(AC94,都個人!$J:$O,5,FALSE))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52" t="str">
        <f>都個人!$J$7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IF(AC95="","",VLOOKUP(AC95,都個人!$J:$O,4,FALSE))</f>
        <v/>
      </c>
      <c r="C95" s="180"/>
      <c r="D95" s="180"/>
      <c r="E95" s="180"/>
      <c r="F95" s="181"/>
      <c r="G95" s="26" t="str">
        <f>IF(AC95="","",VLOOKUP(AC95,都個人!$J:$O,5,FALSE))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52"/>
      <c r="AF95" s="11"/>
    </row>
    <row r="96" spans="1:32" ht="21.75" customHeight="1">
      <c r="A96" s="24" t="str">
        <f>基本登録!$A$19</f>
        <v>３</v>
      </c>
      <c r="B96" s="179" t="str">
        <f>IF(AC96="","",VLOOKUP(AC96,都個人!$J:$O,4,FALSE))</f>
        <v/>
      </c>
      <c r="C96" s="180"/>
      <c r="D96" s="180"/>
      <c r="E96" s="180"/>
      <c r="F96" s="181"/>
      <c r="G96" s="26" t="str">
        <f>IF(AC96="","",VLOOKUP(AC96,都個人!$J:$O,5,FALSE))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52"/>
      <c r="AF96" s="11"/>
    </row>
    <row r="97" spans="1:32" ht="21.75" customHeight="1">
      <c r="A97" s="24" t="str">
        <f>基本登録!$A$20</f>
        <v>４</v>
      </c>
      <c r="B97" s="179" t="str">
        <f>IF(AC97="","",VLOOKUP(AC97,都個人!$J:$O,4,FALSE))</f>
        <v/>
      </c>
      <c r="C97" s="180"/>
      <c r="D97" s="180"/>
      <c r="E97" s="180"/>
      <c r="F97" s="181"/>
      <c r="G97" s="26" t="str">
        <f>IF(AC97="","",VLOOKUP(AC97,都個人!$J:$O,5,FALSE))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C97" s="52"/>
      <c r="AF97" s="11"/>
    </row>
    <row r="98" spans="1:32" ht="21.75" customHeight="1">
      <c r="A98" s="24" t="str">
        <f>基本登録!$A$21</f>
        <v>５</v>
      </c>
      <c r="B98" s="179" t="str">
        <f>IF(AC98="","",VLOOKUP(AC98,都個人!$J:$O,4,FALSE))</f>
        <v/>
      </c>
      <c r="C98" s="180"/>
      <c r="D98" s="180"/>
      <c r="E98" s="180"/>
      <c r="F98" s="181"/>
      <c r="G98" s="26" t="str">
        <f>IF(AC98="","",VLOOKUP(AC98,都個人!$J:$O,5,FALSE))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C98" s="52"/>
      <c r="AF98" s="11"/>
    </row>
    <row r="99" spans="1:32" ht="21.75" customHeight="1">
      <c r="A99" s="24" t="str">
        <f>基本登録!$A$22</f>
        <v>補</v>
      </c>
      <c r="B99" s="179" t="str">
        <f>IF(AC99="","",VLOOKUP(AC99,都個人!$J:$O,4,FALSE))</f>
        <v/>
      </c>
      <c r="C99" s="180"/>
      <c r="D99" s="180"/>
      <c r="E99" s="180"/>
      <c r="F99" s="181"/>
      <c r="G99" s="26" t="str">
        <f>IF(AC99="","",VLOOKUP(AC99,都個人!$J:$O,5,FALSE))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C99" s="52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C100" s="52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C101" s="52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C102" s="52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53"/>
    </row>
    <row r="106" spans="1:32" ht="34.5" customHeight="1">
      <c r="AC106" s="52"/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基本登録!$B$11</f>
        <v>令和8年度　東京都個人選手権大会　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C107" s="52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IF(VLOOKUP(AC115,都個人!$J:$O,2,FALSE)="","",VLOOKUP(AC115,都個人!$J:$O,2,FALSE))</f>
        <v/>
      </c>
      <c r="Y108" s="203"/>
      <c r="Z108" s="203"/>
      <c r="AA108" s="204"/>
      <c r="AC108" s="52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C109" s="52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109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C110" s="52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C111" s="52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/>
      <c r="Q112" s="22"/>
      <c r="R112" s="22" t="s">
        <v>128</v>
      </c>
      <c r="S112" s="193" t="str">
        <f>AC115</f>
        <v/>
      </c>
      <c r="T112" s="194"/>
      <c r="U112" s="194"/>
      <c r="V112" s="23" t="s">
        <v>129</v>
      </c>
      <c r="X112" s="183"/>
      <c r="Y112" s="187"/>
      <c r="Z112" s="188"/>
      <c r="AA112" s="189"/>
      <c r="AC112" s="52"/>
      <c r="AF112" s="11"/>
    </row>
    <row r="113" spans="1:32" ht="4.5" customHeight="1">
      <c r="AC113" s="52"/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予選</v>
      </c>
      <c r="I114" s="197"/>
      <c r="J114" s="197"/>
      <c r="K114" s="197"/>
      <c r="L114" s="198"/>
      <c r="M114" s="196" t="str">
        <f ca="1">IFERROR(VLOOKUP(D107,基本登録!$B$8:$I$14,6,FALSE),"")</f>
        <v>決勝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>競射</v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/>
      </c>
      <c r="X114" s="197"/>
      <c r="Y114" s="197"/>
      <c r="Z114" s="197"/>
      <c r="AA114" s="198"/>
      <c r="AC114" s="52"/>
      <c r="AF114" s="11"/>
    </row>
    <row r="115" spans="1:32" ht="21.75" customHeight="1">
      <c r="A115" s="25" t="str">
        <f>基本登録!$A$17</f>
        <v>１</v>
      </c>
      <c r="B115" s="179" t="str">
        <f>IF(AC115="","",VLOOKUP(AC115,都個人!$J:$O,4,FALSE))</f>
        <v/>
      </c>
      <c r="C115" s="180"/>
      <c r="D115" s="180"/>
      <c r="E115" s="180"/>
      <c r="F115" s="181"/>
      <c r="G115" s="26" t="str">
        <f>IF(AC115="","",VLOOKUP(AC115,都個人!$J:$O,5,FALSE))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52" t="str">
        <f>都個人!$J$8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IF(AC116="","",VLOOKUP(AC116,都個人!$J:$O,4,FALSE))</f>
        <v/>
      </c>
      <c r="C116" s="180"/>
      <c r="D116" s="180"/>
      <c r="E116" s="180"/>
      <c r="F116" s="181"/>
      <c r="G116" s="26" t="str">
        <f>IF(AC116="","",VLOOKUP(AC116,都個人!$J:$O,5,FALSE))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52"/>
      <c r="AF116" s="11"/>
    </row>
    <row r="117" spans="1:32" ht="21.75" customHeight="1">
      <c r="A117" s="24" t="str">
        <f>基本登録!$A$19</f>
        <v>３</v>
      </c>
      <c r="B117" s="179" t="str">
        <f>IF(AC117="","",VLOOKUP(AC117,都個人!$J:$O,4,FALSE))</f>
        <v/>
      </c>
      <c r="C117" s="180"/>
      <c r="D117" s="180"/>
      <c r="E117" s="180"/>
      <c r="F117" s="181"/>
      <c r="G117" s="26" t="str">
        <f>IF(AC117="","",VLOOKUP(AC117,都個人!$J:$O,5,FALSE))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52"/>
      <c r="AF117" s="11"/>
    </row>
    <row r="118" spans="1:32" ht="21.75" customHeight="1">
      <c r="A118" s="24" t="str">
        <f>基本登録!$A$20</f>
        <v>４</v>
      </c>
      <c r="B118" s="179" t="str">
        <f>IF(AC118="","",VLOOKUP(AC118,都個人!$J:$O,4,FALSE))</f>
        <v/>
      </c>
      <c r="C118" s="180"/>
      <c r="D118" s="180"/>
      <c r="E118" s="180"/>
      <c r="F118" s="181"/>
      <c r="G118" s="26" t="str">
        <f>IF(AC118="","",VLOOKUP(AC118,都個人!$J:$O,5,FALSE))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C118" s="52"/>
      <c r="AF118" s="11"/>
    </row>
    <row r="119" spans="1:32" ht="21.75" customHeight="1">
      <c r="A119" s="24" t="str">
        <f>基本登録!$A$21</f>
        <v>５</v>
      </c>
      <c r="B119" s="179" t="str">
        <f>IF(AC119="","",VLOOKUP(AC119,都個人!$J:$O,4,FALSE))</f>
        <v/>
      </c>
      <c r="C119" s="180"/>
      <c r="D119" s="180"/>
      <c r="E119" s="180"/>
      <c r="F119" s="181"/>
      <c r="G119" s="26" t="str">
        <f>IF(AC119="","",VLOOKUP(AC119,都個人!$J:$O,5,FALSE))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C119" s="52"/>
      <c r="AF119" s="11"/>
    </row>
    <row r="120" spans="1:32" ht="21.75" customHeight="1">
      <c r="A120" s="24" t="str">
        <f>基本登録!$A$22</f>
        <v>補</v>
      </c>
      <c r="B120" s="179" t="str">
        <f>IF(AC120="","",VLOOKUP(AC120,都個人!$J:$O,4,FALSE))</f>
        <v/>
      </c>
      <c r="C120" s="180"/>
      <c r="D120" s="180"/>
      <c r="E120" s="180"/>
      <c r="F120" s="181"/>
      <c r="G120" s="26" t="str">
        <f>IF(AC120="","",VLOOKUP(AC120,都個人!$J:$O,5,FALSE))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C120" s="52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C121" s="52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C122" s="52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C123" s="52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53"/>
    </row>
    <row r="127" spans="1:32" ht="34.5" customHeight="1">
      <c r="AC127" s="52"/>
      <c r="AF127" s="11"/>
    </row>
    <row r="128" spans="1:32" ht="24.75" customHeight="1">
      <c r="A128" s="199" t="s">
        <v>119</v>
      </c>
      <c r="B128" s="199"/>
      <c r="C128" s="199"/>
      <c r="D128" s="232" t="str">
        <f ca="1">基本登録!$B$11</f>
        <v>令和8年度　東京都個人選手権大会　立順票</v>
      </c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190" t="s">
        <v>120</v>
      </c>
      <c r="Y128" s="191"/>
      <c r="Z128" s="191"/>
      <c r="AA128" s="192"/>
    </row>
    <row r="129" spans="1:33" ht="26.25" customHeight="1">
      <c r="A129" s="200"/>
      <c r="B129" s="200"/>
      <c r="C129" s="200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02" t="str">
        <f>IF(VLOOKUP(AC136,都個人!$J:$O,2,FALSE)="","",VLOOKUP(AC136,都個人!$J:$O,2,FALSE))</f>
        <v/>
      </c>
      <c r="Y129" s="203"/>
      <c r="Z129" s="203"/>
      <c r="AA129" s="204"/>
    </row>
    <row r="130" spans="1:33" ht="27" customHeight="1">
      <c r="A130" s="169" t="s">
        <v>121</v>
      </c>
      <c r="B130" s="177"/>
      <c r="C130" s="178"/>
      <c r="D130" s="208"/>
      <c r="E130" s="30" t="s">
        <v>122</v>
      </c>
      <c r="F130" s="208"/>
      <c r="G130" s="190" t="s">
        <v>123</v>
      </c>
      <c r="H130" s="191"/>
      <c r="I130" s="192"/>
      <c r="J130" s="213" t="str">
        <f>基本登録!$B$2</f>
        <v>基本登録シートの学校番号に入力して下さい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X130" s="205"/>
      <c r="Y130" s="206"/>
      <c r="Z130" s="206"/>
      <c r="AA130" s="207"/>
    </row>
    <row r="131" spans="1:33" ht="9.75" customHeight="1">
      <c r="A131" s="214">
        <f>基本登録!$B$1</f>
        <v>0</v>
      </c>
      <c r="B131" s="215"/>
      <c r="C131" s="216"/>
      <c r="D131" s="209"/>
      <c r="E131" s="223" t="s">
        <v>109</v>
      </c>
      <c r="F131" s="211"/>
      <c r="G131" s="226" t="s">
        <v>124</v>
      </c>
      <c r="H131" s="227"/>
      <c r="I131" s="228"/>
      <c r="J131" s="213">
        <f>基本登録!$B$3</f>
        <v>0</v>
      </c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36"/>
      <c r="X131" s="36"/>
    </row>
    <row r="132" spans="1:33" ht="16.5" customHeight="1">
      <c r="A132" s="217"/>
      <c r="B132" s="218"/>
      <c r="C132" s="219"/>
      <c r="D132" s="209"/>
      <c r="E132" s="224"/>
      <c r="F132" s="211"/>
      <c r="G132" s="229"/>
      <c r="H132" s="230"/>
      <c r="I132" s="231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X132" s="182" t="s">
        <v>125</v>
      </c>
      <c r="Y132" s="184" t="s">
        <v>126</v>
      </c>
      <c r="Z132" s="185"/>
      <c r="AA132" s="186"/>
    </row>
    <row r="133" spans="1:33" ht="27" customHeight="1">
      <c r="A133" s="220"/>
      <c r="B133" s="221"/>
      <c r="C133" s="222"/>
      <c r="D133" s="210"/>
      <c r="E133" s="225"/>
      <c r="F133" s="212"/>
      <c r="G133" s="190" t="s">
        <v>127</v>
      </c>
      <c r="H133" s="191"/>
      <c r="I133" s="192"/>
      <c r="J133" s="28"/>
      <c r="K133" s="29"/>
      <c r="L133" s="29"/>
      <c r="M133" s="29"/>
      <c r="N133" s="29"/>
      <c r="O133" s="29"/>
      <c r="P133" s="22"/>
      <c r="Q133" s="22"/>
      <c r="R133" s="22" t="s">
        <v>128</v>
      </c>
      <c r="S133" s="193" t="str">
        <f>AC136</f>
        <v/>
      </c>
      <c r="T133" s="194"/>
      <c r="U133" s="194"/>
      <c r="V133" s="23" t="s">
        <v>129</v>
      </c>
      <c r="X133" s="183"/>
      <c r="Y133" s="187"/>
      <c r="Z133" s="188"/>
      <c r="AA133" s="189"/>
    </row>
    <row r="134" spans="1:33" ht="4.5" customHeight="1"/>
    <row r="135" spans="1:33" ht="21.75" customHeight="1">
      <c r="A135" s="24" t="s">
        <v>130</v>
      </c>
      <c r="B135" s="174" t="s">
        <v>131</v>
      </c>
      <c r="C135" s="195"/>
      <c r="D135" s="195"/>
      <c r="E135" s="195"/>
      <c r="F135" s="176"/>
      <c r="G135" s="32" t="s">
        <v>102</v>
      </c>
      <c r="H135" s="196" t="str">
        <f ca="1">IFERROR(VLOOKUP(D128,基本登録!$B$8:$I$14,5,FALSE),"")</f>
        <v>予選</v>
      </c>
      <c r="I135" s="197"/>
      <c r="J135" s="197"/>
      <c r="K135" s="197"/>
      <c r="L135" s="198"/>
      <c r="M135" s="196" t="str">
        <f ca="1">IFERROR(VLOOKUP(D128,基本登録!$B$8:$I$14,6,FALSE),"")</f>
        <v>決勝</v>
      </c>
      <c r="N135" s="197"/>
      <c r="O135" s="197"/>
      <c r="P135" s="197"/>
      <c r="Q135" s="198"/>
      <c r="R135" s="196" t="str">
        <f ca="1">IFERROR(IF(VLOOKUP(D128,基本登録!$B$8:$I$14,7,FALSE)="","",VLOOKUP(D128,基本登録!$B$8:$I$14,7,FALSE)),"")</f>
        <v>競射</v>
      </c>
      <c r="S135" s="197"/>
      <c r="T135" s="197"/>
      <c r="U135" s="197"/>
      <c r="V135" s="198"/>
      <c r="W135" s="196" t="str">
        <f ca="1">IFERROR(IF(VLOOKUP(D128,基本登録!$B$8:$I$14,8,FALSE)="","",VLOOKUP(D128,基本登録!$B$8:$I$14,8,FALSE)),"")</f>
        <v/>
      </c>
      <c r="X135" s="197"/>
      <c r="Y135" s="197"/>
      <c r="Z135" s="197"/>
      <c r="AA135" s="198"/>
      <c r="AF135" s="27"/>
    </row>
    <row r="136" spans="1:33" ht="21.75" customHeight="1">
      <c r="A136" s="25" t="str">
        <f>基本登録!$A$17</f>
        <v>１</v>
      </c>
      <c r="B136" s="179" t="str">
        <f>IF(AC136="","",VLOOKUP(AC136,都個人!$J:$O,4,FALSE))</f>
        <v/>
      </c>
      <c r="C136" s="180"/>
      <c r="D136" s="180"/>
      <c r="E136" s="180"/>
      <c r="F136" s="181"/>
      <c r="G136" s="26" t="str">
        <f>IF(AC136="","",VLOOKUP(AC136,都個人!$J:$O,5,FALSE))</f>
        <v/>
      </c>
      <c r="H136" s="31"/>
      <c r="I136" s="31"/>
      <c r="J136" s="31"/>
      <c r="K136" s="21"/>
      <c r="L136" s="34"/>
      <c r="M136" s="31"/>
      <c r="N136" s="31"/>
      <c r="O136" s="31"/>
      <c r="P136" s="21"/>
      <c r="Q136" s="34"/>
      <c r="R136" s="31"/>
      <c r="S136" s="31"/>
      <c r="T136" s="31"/>
      <c r="U136" s="21"/>
      <c r="V136" s="34"/>
      <c r="W136" s="31"/>
      <c r="X136" s="31"/>
      <c r="Y136" s="31"/>
      <c r="Z136" s="21"/>
      <c r="AA136" s="34"/>
      <c r="AC136" s="52" t="str">
        <f>都個人!$J$9</f>
        <v/>
      </c>
      <c r="AF136" s="11"/>
      <c r="AG136" s="35"/>
    </row>
    <row r="137" spans="1:33" ht="21.75" customHeight="1">
      <c r="A137" s="24" t="str">
        <f>基本登録!$A$18</f>
        <v>２</v>
      </c>
      <c r="B137" s="179" t="str">
        <f>IF(AC137="","",VLOOKUP(AC137,都個人!$J:$O,4,FALSE))</f>
        <v/>
      </c>
      <c r="C137" s="180"/>
      <c r="D137" s="180"/>
      <c r="E137" s="180"/>
      <c r="F137" s="181"/>
      <c r="G137" s="26" t="str">
        <f>IF(AC137="","",VLOOKUP(AC137,都個人!$J:$O,5,FALSE))</f>
        <v/>
      </c>
      <c r="H137" s="31"/>
      <c r="I137" s="31"/>
      <c r="J137" s="31"/>
      <c r="K137" s="21"/>
      <c r="L137" s="34"/>
      <c r="M137" s="31"/>
      <c r="N137" s="31"/>
      <c r="O137" s="31"/>
      <c r="P137" s="21"/>
      <c r="Q137" s="34"/>
      <c r="R137" s="31"/>
      <c r="S137" s="31"/>
      <c r="T137" s="31"/>
      <c r="U137" s="21"/>
      <c r="V137" s="34"/>
      <c r="W137" s="31"/>
      <c r="X137" s="31"/>
      <c r="Y137" s="31"/>
      <c r="Z137" s="21"/>
      <c r="AA137" s="34"/>
      <c r="AC137" s="52"/>
      <c r="AF137" s="11"/>
    </row>
    <row r="138" spans="1:33" ht="21.75" customHeight="1">
      <c r="A138" s="24" t="str">
        <f>基本登録!$A$19</f>
        <v>３</v>
      </c>
      <c r="B138" s="179" t="str">
        <f>IF(AC138="","",VLOOKUP(AC138,都個人!$J:$O,4,FALSE))</f>
        <v/>
      </c>
      <c r="C138" s="180"/>
      <c r="D138" s="180"/>
      <c r="E138" s="180"/>
      <c r="F138" s="181"/>
      <c r="G138" s="26" t="str">
        <f>IF(AC138="","",VLOOKUP(AC138,都個人!$J:$O,5,FALSE))</f>
        <v/>
      </c>
      <c r="H138" s="31"/>
      <c r="I138" s="31"/>
      <c r="J138" s="31"/>
      <c r="K138" s="21"/>
      <c r="L138" s="34"/>
      <c r="M138" s="31"/>
      <c r="N138" s="31"/>
      <c r="O138" s="31"/>
      <c r="P138" s="21"/>
      <c r="Q138" s="34"/>
      <c r="R138" s="31"/>
      <c r="S138" s="31"/>
      <c r="T138" s="31"/>
      <c r="U138" s="21"/>
      <c r="V138" s="34"/>
      <c r="W138" s="31"/>
      <c r="X138" s="31"/>
      <c r="Y138" s="31"/>
      <c r="Z138" s="21"/>
      <c r="AA138" s="34"/>
      <c r="AC138" s="52"/>
      <c r="AF138" s="11"/>
    </row>
    <row r="139" spans="1:33" ht="21.75" customHeight="1">
      <c r="A139" s="24" t="str">
        <f>基本登録!$A$20</f>
        <v>４</v>
      </c>
      <c r="B139" s="179" t="str">
        <f>IF(AC139="","",VLOOKUP(AC139,都個人!$J:$O,4,FALSE))</f>
        <v/>
      </c>
      <c r="C139" s="180"/>
      <c r="D139" s="180"/>
      <c r="E139" s="180"/>
      <c r="F139" s="181"/>
      <c r="G139" s="26" t="str">
        <f>IF(AC139="","",VLOOKUP(AC139,都個人!$J:$O,5,FALSE))</f>
        <v/>
      </c>
      <c r="H139" s="31"/>
      <c r="I139" s="31"/>
      <c r="J139" s="31"/>
      <c r="K139" s="21"/>
      <c r="L139" s="34"/>
      <c r="M139" s="31"/>
      <c r="N139" s="31"/>
      <c r="O139" s="31"/>
      <c r="P139" s="21"/>
      <c r="Q139" s="34"/>
      <c r="R139" s="31"/>
      <c r="S139" s="31"/>
      <c r="T139" s="31"/>
      <c r="U139" s="21"/>
      <c r="V139" s="34"/>
      <c r="W139" s="31"/>
      <c r="X139" s="31"/>
      <c r="Y139" s="31"/>
      <c r="Z139" s="21"/>
      <c r="AA139" s="34"/>
      <c r="AC139" s="52"/>
      <c r="AF139" s="11"/>
    </row>
    <row r="140" spans="1:33" ht="21.75" customHeight="1">
      <c r="A140" s="24" t="str">
        <f>基本登録!$A$21</f>
        <v>５</v>
      </c>
      <c r="B140" s="179" t="str">
        <f>IF(AC140="","",VLOOKUP(AC140,都個人!$J:$O,4,FALSE))</f>
        <v/>
      </c>
      <c r="C140" s="180"/>
      <c r="D140" s="180"/>
      <c r="E140" s="180"/>
      <c r="F140" s="181"/>
      <c r="G140" s="26" t="str">
        <f>IF(AC140="","",VLOOKUP(AC140,都個人!$J:$O,5,FALSE))</f>
        <v/>
      </c>
      <c r="H140" s="31"/>
      <c r="I140" s="31"/>
      <c r="J140" s="31"/>
      <c r="K140" s="21"/>
      <c r="L140" s="34"/>
      <c r="M140" s="31"/>
      <c r="N140" s="31"/>
      <c r="O140" s="31"/>
      <c r="P140" s="21"/>
      <c r="Q140" s="34"/>
      <c r="R140" s="31"/>
      <c r="S140" s="31"/>
      <c r="T140" s="31"/>
      <c r="U140" s="21"/>
      <c r="V140" s="34"/>
      <c r="W140" s="31"/>
      <c r="X140" s="31"/>
      <c r="Y140" s="31"/>
      <c r="Z140" s="21"/>
      <c r="AA140" s="34"/>
      <c r="AC140" s="52"/>
      <c r="AF140" s="11"/>
    </row>
    <row r="141" spans="1:33" ht="21.75" customHeight="1">
      <c r="A141" s="24" t="str">
        <f>基本登録!$A$22</f>
        <v>補</v>
      </c>
      <c r="B141" s="179" t="str">
        <f>IF(AC141="","",VLOOKUP(AC141,都個人!$J:$O,4,FALSE))</f>
        <v/>
      </c>
      <c r="C141" s="180"/>
      <c r="D141" s="180"/>
      <c r="E141" s="180"/>
      <c r="F141" s="181"/>
      <c r="G141" s="26" t="str">
        <f>IF(AC141="","",VLOOKUP(AC141,都個人!$J:$O,5,FALSE))</f>
        <v/>
      </c>
      <c r="H141" s="24"/>
      <c r="I141" s="24"/>
      <c r="J141" s="24"/>
      <c r="K141" s="33"/>
      <c r="L141" s="34"/>
      <c r="M141" s="24"/>
      <c r="N141" s="24"/>
      <c r="O141" s="24"/>
      <c r="P141" s="33"/>
      <c r="Q141" s="34"/>
      <c r="R141" s="24"/>
      <c r="S141" s="24"/>
      <c r="T141" s="24"/>
      <c r="U141" s="33"/>
      <c r="V141" s="34"/>
      <c r="W141" s="24"/>
      <c r="X141" s="24"/>
      <c r="Y141" s="24"/>
      <c r="Z141" s="33"/>
      <c r="AA141" s="34"/>
      <c r="AC141" s="52"/>
      <c r="AF141" s="11"/>
    </row>
    <row r="142" spans="1:33" ht="19.5" customHeight="1">
      <c r="A142" s="169"/>
      <c r="B142" s="170"/>
      <c r="C142" s="170"/>
      <c r="D142" s="170"/>
      <c r="E142" s="170"/>
      <c r="F142" s="170"/>
      <c r="G142" s="171"/>
      <c r="H142" s="172" t="s">
        <v>132</v>
      </c>
      <c r="I142" s="173"/>
      <c r="J142" s="173"/>
      <c r="K142" s="173"/>
      <c r="L142" s="34"/>
      <c r="M142" s="172" t="s">
        <v>132</v>
      </c>
      <c r="N142" s="173"/>
      <c r="O142" s="173"/>
      <c r="P142" s="173"/>
      <c r="Q142" s="34"/>
      <c r="R142" s="172" t="s">
        <v>132</v>
      </c>
      <c r="S142" s="173"/>
      <c r="T142" s="173"/>
      <c r="U142" s="173"/>
      <c r="V142" s="34"/>
      <c r="W142" s="172" t="s">
        <v>132</v>
      </c>
      <c r="X142" s="173"/>
      <c r="Y142" s="173"/>
      <c r="Z142" s="173"/>
      <c r="AA142" s="34"/>
      <c r="AC142" s="52"/>
      <c r="AF142" s="11"/>
    </row>
    <row r="143" spans="1:33" ht="24.75" customHeight="1">
      <c r="A143" s="174"/>
      <c r="B143" s="175"/>
      <c r="C143" s="175"/>
      <c r="D143" s="175"/>
      <c r="E143" s="175"/>
      <c r="F143" s="175"/>
      <c r="G143" s="176"/>
      <c r="H143" s="169"/>
      <c r="I143" s="177"/>
      <c r="J143" s="177"/>
      <c r="K143" s="177"/>
      <c r="L143" s="178"/>
      <c r="M143" s="169"/>
      <c r="N143" s="177"/>
      <c r="O143" s="177"/>
      <c r="P143" s="177"/>
      <c r="Q143" s="178"/>
      <c r="R143" s="169"/>
      <c r="S143" s="177"/>
      <c r="T143" s="177"/>
      <c r="U143" s="177"/>
      <c r="V143" s="178"/>
      <c r="W143" s="169"/>
      <c r="X143" s="177"/>
      <c r="Y143" s="177"/>
      <c r="Z143" s="177"/>
      <c r="AA143" s="178"/>
      <c r="AC143" s="52"/>
      <c r="AF143" s="11"/>
    </row>
    <row r="144" spans="1:33" ht="4.5" customHeight="1">
      <c r="A144" s="165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AC144" s="52"/>
      <c r="AF144" s="11"/>
    </row>
    <row r="145" spans="1:32">
      <c r="A145" s="167" t="s">
        <v>136</v>
      </c>
      <c r="B145" s="167"/>
      <c r="C145" s="47" t="str">
        <f>基本登録!$A$23</f>
        <v>①（　）内の大会の個人の部は一人１枚使用すること（関東予選・総合体育大会・個人選手権大会）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/>
      <c r="R145" s="45"/>
      <c r="S145" s="44"/>
      <c r="T145" s="44"/>
      <c r="U145" s="40"/>
      <c r="V145" s="40"/>
      <c r="W145" s="40"/>
      <c r="X145" s="40"/>
      <c r="Y145" s="40"/>
      <c r="Z145" s="40"/>
      <c r="AA145" s="40"/>
    </row>
    <row r="146" spans="1:32">
      <c r="A146" s="43"/>
      <c r="B146" s="43"/>
      <c r="C146" s="47" t="str">
        <f>基本登録!$A$24</f>
        <v>②顧問の捺印のないものは無効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6"/>
      <c r="R146" s="44"/>
      <c r="S146" s="44"/>
      <c r="T146" s="44"/>
      <c r="U146" s="168" t="s">
        <v>139</v>
      </c>
      <c r="V146" s="168"/>
      <c r="W146" s="168"/>
      <c r="X146" s="168"/>
      <c r="Y146" s="168"/>
      <c r="Z146" s="168"/>
      <c r="AA146" s="168"/>
    </row>
    <row r="147" spans="1:32" s="37" customFormat="1">
      <c r="A147" s="41"/>
      <c r="B147" s="41"/>
      <c r="C147" s="42" t="str">
        <f>基本登録!$A$25</f>
        <v>③A4用紙に印刷すること（A4用紙1枚につき立順票は二部出力。切り取って使用すること）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168"/>
      <c r="V147" s="168"/>
      <c r="W147" s="168"/>
      <c r="X147" s="168"/>
      <c r="Y147" s="168"/>
      <c r="Z147" s="168"/>
      <c r="AA147" s="168"/>
      <c r="AC147" s="53"/>
    </row>
    <row r="148" spans="1:32" ht="34.5" customHeight="1">
      <c r="AC148" s="52"/>
      <c r="AF148" s="11"/>
    </row>
    <row r="149" spans="1:32" ht="24.75" customHeight="1">
      <c r="A149" s="199" t="s">
        <v>119</v>
      </c>
      <c r="B149" s="199"/>
      <c r="C149" s="199"/>
      <c r="D149" s="232" t="str">
        <f ca="1">基本登録!$B$11</f>
        <v>令和8年度　東京都個人選手権大会　立順票</v>
      </c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190" t="s">
        <v>120</v>
      </c>
      <c r="Y149" s="191"/>
      <c r="Z149" s="191"/>
      <c r="AA149" s="192"/>
      <c r="AC149" s="52"/>
      <c r="AF149" s="11"/>
    </row>
    <row r="150" spans="1:32" ht="26.25" customHeight="1">
      <c r="A150" s="200"/>
      <c r="B150" s="200"/>
      <c r="C150" s="200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02" t="str">
        <f>IF(VLOOKUP(AC157,都個人!$J:$O,2,FALSE)="","",VLOOKUP(AC157,都個人!$J:$O,2,FALSE))</f>
        <v/>
      </c>
      <c r="Y150" s="203"/>
      <c r="Z150" s="203"/>
      <c r="AA150" s="204"/>
      <c r="AC150" s="52"/>
      <c r="AF150" s="11"/>
    </row>
    <row r="151" spans="1:32" ht="27" customHeight="1">
      <c r="A151" s="169" t="s">
        <v>121</v>
      </c>
      <c r="B151" s="177"/>
      <c r="C151" s="178"/>
      <c r="D151" s="208"/>
      <c r="E151" s="30" t="s">
        <v>122</v>
      </c>
      <c r="F151" s="208"/>
      <c r="G151" s="190" t="s">
        <v>123</v>
      </c>
      <c r="H151" s="191"/>
      <c r="I151" s="192"/>
      <c r="J151" s="213" t="str">
        <f>基本登録!$B$2</f>
        <v>基本登録シートの学校番号に入力して下さい</v>
      </c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X151" s="205"/>
      <c r="Y151" s="206"/>
      <c r="Z151" s="206"/>
      <c r="AA151" s="207"/>
      <c r="AC151" s="52"/>
      <c r="AF151" s="11"/>
    </row>
    <row r="152" spans="1:32" ht="9.75" customHeight="1">
      <c r="A152" s="214">
        <f>基本登録!$B$1</f>
        <v>0</v>
      </c>
      <c r="B152" s="215"/>
      <c r="C152" s="216"/>
      <c r="D152" s="209"/>
      <c r="E152" s="223" t="s">
        <v>109</v>
      </c>
      <c r="F152" s="211"/>
      <c r="G152" s="226" t="s">
        <v>124</v>
      </c>
      <c r="H152" s="227"/>
      <c r="I152" s="228"/>
      <c r="J152" s="213">
        <f>基本登録!$B$3</f>
        <v>0</v>
      </c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36"/>
      <c r="X152" s="36"/>
      <c r="AC152" s="52"/>
      <c r="AF152" s="11"/>
    </row>
    <row r="153" spans="1:32" ht="16.5" customHeight="1">
      <c r="A153" s="217"/>
      <c r="B153" s="218"/>
      <c r="C153" s="219"/>
      <c r="D153" s="209"/>
      <c r="E153" s="224"/>
      <c r="F153" s="211"/>
      <c r="G153" s="229"/>
      <c r="H153" s="230"/>
      <c r="I153" s="231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X153" s="182" t="s">
        <v>125</v>
      </c>
      <c r="Y153" s="184" t="s">
        <v>126</v>
      </c>
      <c r="Z153" s="185"/>
      <c r="AA153" s="186"/>
      <c r="AC153" s="52"/>
      <c r="AF153" s="11"/>
    </row>
    <row r="154" spans="1:32" ht="27" customHeight="1">
      <c r="A154" s="220"/>
      <c r="B154" s="221"/>
      <c r="C154" s="222"/>
      <c r="D154" s="210"/>
      <c r="E154" s="225"/>
      <c r="F154" s="212"/>
      <c r="G154" s="190" t="s">
        <v>127</v>
      </c>
      <c r="H154" s="191"/>
      <c r="I154" s="192"/>
      <c r="J154" s="28"/>
      <c r="K154" s="29"/>
      <c r="L154" s="29"/>
      <c r="M154" s="29"/>
      <c r="N154" s="29"/>
      <c r="O154" s="29"/>
      <c r="P154" s="22"/>
      <c r="Q154" s="22"/>
      <c r="R154" s="22" t="s">
        <v>128</v>
      </c>
      <c r="S154" s="193" t="str">
        <f>AC157</f>
        <v/>
      </c>
      <c r="T154" s="194"/>
      <c r="U154" s="194"/>
      <c r="V154" s="23" t="s">
        <v>129</v>
      </c>
      <c r="X154" s="183"/>
      <c r="Y154" s="187"/>
      <c r="Z154" s="188"/>
      <c r="AA154" s="189"/>
      <c r="AC154" s="52"/>
      <c r="AF154" s="11"/>
    </row>
    <row r="155" spans="1:32" ht="4.5" customHeight="1">
      <c r="AC155" s="52"/>
      <c r="AF155" s="11"/>
    </row>
    <row r="156" spans="1:32" ht="21.75" customHeight="1">
      <c r="A156" s="24" t="s">
        <v>130</v>
      </c>
      <c r="B156" s="174" t="s">
        <v>131</v>
      </c>
      <c r="C156" s="195"/>
      <c r="D156" s="195"/>
      <c r="E156" s="195"/>
      <c r="F156" s="176"/>
      <c r="G156" s="32" t="s">
        <v>102</v>
      </c>
      <c r="H156" s="196" t="str">
        <f ca="1">IFERROR(VLOOKUP(D149,基本登録!$B$8:$I$14,5,FALSE),"")</f>
        <v>予選</v>
      </c>
      <c r="I156" s="197"/>
      <c r="J156" s="197"/>
      <c r="K156" s="197"/>
      <c r="L156" s="198"/>
      <c r="M156" s="196" t="str">
        <f ca="1">IFERROR(VLOOKUP(D149,基本登録!$B$8:$I$14,6,FALSE),"")</f>
        <v>決勝</v>
      </c>
      <c r="N156" s="197"/>
      <c r="O156" s="197"/>
      <c r="P156" s="197"/>
      <c r="Q156" s="198"/>
      <c r="R156" s="196" t="str">
        <f ca="1">IFERROR(IF(VLOOKUP(D149,基本登録!$B$8:$I$14,7,FALSE)="","",VLOOKUP(D149,基本登録!$B$8:$I$14,7,FALSE)),"")</f>
        <v>競射</v>
      </c>
      <c r="S156" s="197"/>
      <c r="T156" s="197"/>
      <c r="U156" s="197"/>
      <c r="V156" s="198"/>
      <c r="W156" s="196" t="str">
        <f ca="1">IFERROR(IF(VLOOKUP(D149,基本登録!$B$8:$I$14,8,FALSE)="","",VLOOKUP(D149,基本登録!$B$8:$I$14,8,FALSE)),"")</f>
        <v/>
      </c>
      <c r="X156" s="197"/>
      <c r="Y156" s="197"/>
      <c r="Z156" s="197"/>
      <c r="AA156" s="198"/>
      <c r="AC156" s="52"/>
      <c r="AF156" s="11"/>
    </row>
    <row r="157" spans="1:32" ht="21.75" customHeight="1">
      <c r="A157" s="25" t="str">
        <f>基本登録!$A$17</f>
        <v>１</v>
      </c>
      <c r="B157" s="179" t="str">
        <f>IF(AC157="","",VLOOKUP(AC157,都個人!$J:$O,4,FALSE))</f>
        <v/>
      </c>
      <c r="C157" s="180"/>
      <c r="D157" s="180"/>
      <c r="E157" s="180"/>
      <c r="F157" s="181"/>
      <c r="G157" s="26" t="str">
        <f>IF(AC157="","",VLOOKUP(AC157,都個人!$J:$O,5,FALSE))</f>
        <v/>
      </c>
      <c r="H157" s="31"/>
      <c r="I157" s="31"/>
      <c r="J157" s="31"/>
      <c r="K157" s="21"/>
      <c r="L157" s="34"/>
      <c r="M157" s="31"/>
      <c r="N157" s="31"/>
      <c r="O157" s="31"/>
      <c r="P157" s="21"/>
      <c r="Q157" s="34"/>
      <c r="R157" s="31"/>
      <c r="S157" s="31"/>
      <c r="T157" s="31"/>
      <c r="U157" s="21"/>
      <c r="V157" s="34"/>
      <c r="W157" s="31"/>
      <c r="X157" s="31"/>
      <c r="Y157" s="31"/>
      <c r="Z157" s="21"/>
      <c r="AA157" s="34"/>
      <c r="AC157" s="52" t="str">
        <f>都個人!$J$10</f>
        <v/>
      </c>
      <c r="AF157" s="11"/>
    </row>
    <row r="158" spans="1:32" ht="21.75" customHeight="1">
      <c r="A158" s="24" t="str">
        <f>基本登録!$A$18</f>
        <v>２</v>
      </c>
      <c r="B158" s="179" t="str">
        <f>IF(AC158="","",VLOOKUP(AC158,都個人!$J:$O,4,FALSE))</f>
        <v/>
      </c>
      <c r="C158" s="180"/>
      <c r="D158" s="180"/>
      <c r="E158" s="180"/>
      <c r="F158" s="181"/>
      <c r="G158" s="26" t="str">
        <f>IF(AC158="","",VLOOKUP(AC158,都個人!$J:$O,5,FALSE))</f>
        <v/>
      </c>
      <c r="H158" s="31"/>
      <c r="I158" s="31"/>
      <c r="J158" s="31"/>
      <c r="K158" s="21"/>
      <c r="L158" s="34"/>
      <c r="M158" s="31"/>
      <c r="N158" s="31"/>
      <c r="O158" s="31"/>
      <c r="P158" s="21"/>
      <c r="Q158" s="34"/>
      <c r="R158" s="31"/>
      <c r="S158" s="31"/>
      <c r="T158" s="31"/>
      <c r="U158" s="21"/>
      <c r="V158" s="34"/>
      <c r="W158" s="31"/>
      <c r="X158" s="31"/>
      <c r="Y158" s="31"/>
      <c r="Z158" s="21"/>
      <c r="AA158" s="34"/>
      <c r="AC158" s="52"/>
      <c r="AF158" s="11"/>
    </row>
    <row r="159" spans="1:32" ht="21.75" customHeight="1">
      <c r="A159" s="24" t="str">
        <f>基本登録!$A$19</f>
        <v>３</v>
      </c>
      <c r="B159" s="179" t="str">
        <f>IF(AC159="","",VLOOKUP(AC159,都個人!$J:$O,4,FALSE))</f>
        <v/>
      </c>
      <c r="C159" s="180"/>
      <c r="D159" s="180"/>
      <c r="E159" s="180"/>
      <c r="F159" s="181"/>
      <c r="G159" s="26" t="str">
        <f>IF(AC159="","",VLOOKUP(AC159,都個人!$J:$O,5,FALSE))</f>
        <v/>
      </c>
      <c r="H159" s="31"/>
      <c r="I159" s="31"/>
      <c r="J159" s="31"/>
      <c r="K159" s="21"/>
      <c r="L159" s="34"/>
      <c r="M159" s="31"/>
      <c r="N159" s="31"/>
      <c r="O159" s="31"/>
      <c r="P159" s="21"/>
      <c r="Q159" s="34"/>
      <c r="R159" s="31"/>
      <c r="S159" s="31"/>
      <c r="T159" s="31"/>
      <c r="U159" s="21"/>
      <c r="V159" s="34"/>
      <c r="W159" s="31"/>
      <c r="X159" s="31"/>
      <c r="Y159" s="31"/>
      <c r="Z159" s="21"/>
      <c r="AA159" s="34"/>
      <c r="AC159" s="52"/>
      <c r="AF159" s="11"/>
    </row>
    <row r="160" spans="1:32" ht="21.75" customHeight="1">
      <c r="A160" s="24" t="str">
        <f>基本登録!$A$20</f>
        <v>４</v>
      </c>
      <c r="B160" s="179" t="str">
        <f>IF(AC160="","",VLOOKUP(AC160,都個人!$J:$O,4,FALSE))</f>
        <v/>
      </c>
      <c r="C160" s="180"/>
      <c r="D160" s="180"/>
      <c r="E160" s="180"/>
      <c r="F160" s="181"/>
      <c r="G160" s="26" t="str">
        <f>IF(AC160="","",VLOOKUP(AC160,都個人!$J:$O,5,FALSE))</f>
        <v/>
      </c>
      <c r="H160" s="31"/>
      <c r="I160" s="31"/>
      <c r="J160" s="31"/>
      <c r="K160" s="21"/>
      <c r="L160" s="34"/>
      <c r="M160" s="31"/>
      <c r="N160" s="31"/>
      <c r="O160" s="31"/>
      <c r="P160" s="21"/>
      <c r="Q160" s="34"/>
      <c r="R160" s="31"/>
      <c r="S160" s="31"/>
      <c r="T160" s="31"/>
      <c r="U160" s="21"/>
      <c r="V160" s="34"/>
      <c r="W160" s="31"/>
      <c r="X160" s="31"/>
      <c r="Y160" s="31"/>
      <c r="Z160" s="21"/>
      <c r="AA160" s="34"/>
      <c r="AC160" s="52"/>
      <c r="AF160" s="11"/>
    </row>
    <row r="161" spans="1:32" ht="21.75" customHeight="1">
      <c r="A161" s="24" t="str">
        <f>基本登録!$A$21</f>
        <v>５</v>
      </c>
      <c r="B161" s="179" t="str">
        <f>IF(AC161="","",VLOOKUP(AC161,都個人!$J:$O,4,FALSE))</f>
        <v/>
      </c>
      <c r="C161" s="180"/>
      <c r="D161" s="180"/>
      <c r="E161" s="180"/>
      <c r="F161" s="181"/>
      <c r="G161" s="26" t="str">
        <f>IF(AC161="","",VLOOKUP(AC161,都個人!$J:$O,5,FALSE))</f>
        <v/>
      </c>
      <c r="H161" s="31"/>
      <c r="I161" s="31"/>
      <c r="J161" s="31"/>
      <c r="K161" s="21"/>
      <c r="L161" s="34"/>
      <c r="M161" s="31"/>
      <c r="N161" s="31"/>
      <c r="O161" s="31"/>
      <c r="P161" s="21"/>
      <c r="Q161" s="34"/>
      <c r="R161" s="31"/>
      <c r="S161" s="31"/>
      <c r="T161" s="31"/>
      <c r="U161" s="21"/>
      <c r="V161" s="34"/>
      <c r="W161" s="31"/>
      <c r="X161" s="31"/>
      <c r="Y161" s="31"/>
      <c r="Z161" s="21"/>
      <c r="AA161" s="34"/>
      <c r="AC161" s="52"/>
      <c r="AF161" s="11"/>
    </row>
    <row r="162" spans="1:32" ht="21.75" customHeight="1">
      <c r="A162" s="24" t="str">
        <f>基本登録!$A$22</f>
        <v>補</v>
      </c>
      <c r="B162" s="179" t="str">
        <f>IF(AC162="","",VLOOKUP(AC162,都個人!$J:$O,4,FALSE))</f>
        <v/>
      </c>
      <c r="C162" s="180"/>
      <c r="D162" s="180"/>
      <c r="E162" s="180"/>
      <c r="F162" s="181"/>
      <c r="G162" s="26" t="str">
        <f>IF(AC162="","",VLOOKUP(AC162,都個人!$J:$O,5,FALSE))</f>
        <v/>
      </c>
      <c r="H162" s="24"/>
      <c r="I162" s="24"/>
      <c r="J162" s="24"/>
      <c r="K162" s="33"/>
      <c r="L162" s="34"/>
      <c r="M162" s="24"/>
      <c r="N162" s="24"/>
      <c r="O162" s="24"/>
      <c r="P162" s="33"/>
      <c r="Q162" s="34"/>
      <c r="R162" s="24"/>
      <c r="S162" s="24"/>
      <c r="T162" s="24"/>
      <c r="U162" s="33"/>
      <c r="V162" s="34"/>
      <c r="W162" s="24"/>
      <c r="X162" s="24"/>
      <c r="Y162" s="24"/>
      <c r="Z162" s="33"/>
      <c r="AA162" s="34"/>
      <c r="AC162" s="52"/>
      <c r="AF162" s="11"/>
    </row>
    <row r="163" spans="1:32" ht="19.5" customHeight="1">
      <c r="A163" s="169"/>
      <c r="B163" s="170"/>
      <c r="C163" s="170"/>
      <c r="D163" s="170"/>
      <c r="E163" s="170"/>
      <c r="F163" s="170"/>
      <c r="G163" s="171"/>
      <c r="H163" s="172" t="s">
        <v>132</v>
      </c>
      <c r="I163" s="173"/>
      <c r="J163" s="173"/>
      <c r="K163" s="173"/>
      <c r="L163" s="34"/>
      <c r="M163" s="172" t="s">
        <v>132</v>
      </c>
      <c r="N163" s="173"/>
      <c r="O163" s="173"/>
      <c r="P163" s="173"/>
      <c r="Q163" s="34"/>
      <c r="R163" s="172" t="s">
        <v>132</v>
      </c>
      <c r="S163" s="173"/>
      <c r="T163" s="173"/>
      <c r="U163" s="173"/>
      <c r="V163" s="34"/>
      <c r="W163" s="172" t="s">
        <v>132</v>
      </c>
      <c r="X163" s="173"/>
      <c r="Y163" s="173"/>
      <c r="Z163" s="173"/>
      <c r="AA163" s="34"/>
      <c r="AC163" s="52"/>
      <c r="AF163" s="11"/>
    </row>
    <row r="164" spans="1:32" ht="24.75" customHeight="1">
      <c r="A164" s="174"/>
      <c r="B164" s="175"/>
      <c r="C164" s="175"/>
      <c r="D164" s="175"/>
      <c r="E164" s="175"/>
      <c r="F164" s="175"/>
      <c r="G164" s="176"/>
      <c r="H164" s="169"/>
      <c r="I164" s="177"/>
      <c r="J164" s="177"/>
      <c r="K164" s="177"/>
      <c r="L164" s="178"/>
      <c r="M164" s="169"/>
      <c r="N164" s="177"/>
      <c r="O164" s="177"/>
      <c r="P164" s="177"/>
      <c r="Q164" s="178"/>
      <c r="R164" s="169"/>
      <c r="S164" s="177"/>
      <c r="T164" s="177"/>
      <c r="U164" s="177"/>
      <c r="V164" s="178"/>
      <c r="W164" s="169"/>
      <c r="X164" s="177"/>
      <c r="Y164" s="177"/>
      <c r="Z164" s="177"/>
      <c r="AA164" s="178"/>
      <c r="AC164" s="52"/>
      <c r="AF164" s="11"/>
    </row>
    <row r="165" spans="1:32" ht="4.5" customHeight="1">
      <c r="A165" s="165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AC165" s="52"/>
      <c r="AF165" s="11"/>
    </row>
    <row r="166" spans="1:32">
      <c r="A166" s="167" t="s">
        <v>136</v>
      </c>
      <c r="B166" s="167"/>
      <c r="C166" s="47" t="str">
        <f>基本登録!$A$23</f>
        <v>①（　）内の大会の個人の部は一人１枚使用すること（関東予選・総合体育大会・個人選手権大会）</v>
      </c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4"/>
      <c r="R166" s="45"/>
      <c r="S166" s="44"/>
      <c r="T166" s="44"/>
      <c r="U166" s="40"/>
      <c r="V166" s="40"/>
      <c r="W166" s="40"/>
      <c r="X166" s="40"/>
      <c r="Y166" s="40"/>
      <c r="Z166" s="40"/>
      <c r="AA166" s="40"/>
    </row>
    <row r="167" spans="1:32">
      <c r="A167" s="43"/>
      <c r="B167" s="43"/>
      <c r="C167" s="47" t="str">
        <f>基本登録!$A$24</f>
        <v>②顧問の捺印のないものは無効</v>
      </c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6"/>
      <c r="R167" s="44"/>
      <c r="S167" s="44"/>
      <c r="T167" s="44"/>
      <c r="U167" s="168" t="s">
        <v>139</v>
      </c>
      <c r="V167" s="168"/>
      <c r="W167" s="168"/>
      <c r="X167" s="168"/>
      <c r="Y167" s="168"/>
      <c r="Z167" s="168"/>
      <c r="AA167" s="168"/>
    </row>
    <row r="168" spans="1:32" s="37" customFormat="1">
      <c r="A168" s="41"/>
      <c r="B168" s="41"/>
      <c r="C168" s="42" t="str">
        <f>基本登録!$A$25</f>
        <v>③A4用紙に印刷すること（A4用紙1枚につき立順票は二部出力。切り取って使用すること）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168"/>
      <c r="V168" s="168"/>
      <c r="W168" s="168"/>
      <c r="X168" s="168"/>
      <c r="Y168" s="168"/>
      <c r="Z168" s="168"/>
      <c r="AA168" s="168"/>
      <c r="AC168" s="53"/>
    </row>
    <row r="169" spans="1:32" ht="34.5" customHeight="1">
      <c r="AC169" s="52"/>
      <c r="AF169" s="11"/>
    </row>
    <row r="170" spans="1:32" ht="24.75" customHeight="1">
      <c r="A170" s="199" t="s">
        <v>119</v>
      </c>
      <c r="B170" s="199"/>
      <c r="C170" s="199"/>
      <c r="D170" s="232" t="str">
        <f ca="1">基本登録!$B$11</f>
        <v>令和8年度　東京都個人選手権大会　立順票</v>
      </c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190" t="s">
        <v>120</v>
      </c>
      <c r="Y170" s="191"/>
      <c r="Z170" s="191"/>
      <c r="AA170" s="192"/>
      <c r="AC170" s="52"/>
      <c r="AF170" s="11"/>
    </row>
    <row r="171" spans="1:32" ht="26.25" customHeight="1">
      <c r="A171" s="200"/>
      <c r="B171" s="200"/>
      <c r="C171" s="200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02" t="str">
        <f>IF(VLOOKUP(AC178,都個人!$J:$O,2,FALSE)="","",VLOOKUP(AC178,都個人!$J:$O,2,FALSE))</f>
        <v/>
      </c>
      <c r="Y171" s="203"/>
      <c r="Z171" s="203"/>
      <c r="AA171" s="204"/>
      <c r="AC171" s="52"/>
      <c r="AF171" s="11"/>
    </row>
    <row r="172" spans="1:32" ht="27" customHeight="1">
      <c r="A172" s="169" t="s">
        <v>121</v>
      </c>
      <c r="B172" s="177"/>
      <c r="C172" s="178"/>
      <c r="D172" s="208"/>
      <c r="E172" s="30" t="s">
        <v>122</v>
      </c>
      <c r="F172" s="208"/>
      <c r="G172" s="190" t="s">
        <v>123</v>
      </c>
      <c r="H172" s="191"/>
      <c r="I172" s="192"/>
      <c r="J172" s="213" t="str">
        <f>基本登録!$B$2</f>
        <v>基本登録シートの学校番号に入力して下さい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X172" s="205"/>
      <c r="Y172" s="206"/>
      <c r="Z172" s="206"/>
      <c r="AA172" s="207"/>
      <c r="AC172" s="52"/>
      <c r="AF172" s="11"/>
    </row>
    <row r="173" spans="1:32" ht="9.75" customHeight="1">
      <c r="A173" s="214">
        <f>基本登録!$B$1</f>
        <v>0</v>
      </c>
      <c r="B173" s="215"/>
      <c r="C173" s="216"/>
      <c r="D173" s="209"/>
      <c r="E173" s="223" t="s">
        <v>109</v>
      </c>
      <c r="F173" s="211"/>
      <c r="G173" s="226" t="s">
        <v>124</v>
      </c>
      <c r="H173" s="227"/>
      <c r="I173" s="228"/>
      <c r="J173" s="213">
        <f>基本登録!$B$3</f>
        <v>0</v>
      </c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36"/>
      <c r="X173" s="36"/>
      <c r="AC173" s="52"/>
      <c r="AF173" s="11"/>
    </row>
    <row r="174" spans="1:32" ht="16.5" customHeight="1">
      <c r="A174" s="217"/>
      <c r="B174" s="218"/>
      <c r="C174" s="219"/>
      <c r="D174" s="209"/>
      <c r="E174" s="224"/>
      <c r="F174" s="211"/>
      <c r="G174" s="229"/>
      <c r="H174" s="230"/>
      <c r="I174" s="231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X174" s="182" t="s">
        <v>125</v>
      </c>
      <c r="Y174" s="184" t="s">
        <v>126</v>
      </c>
      <c r="Z174" s="185"/>
      <c r="AA174" s="186"/>
      <c r="AC174" s="52"/>
      <c r="AF174" s="11"/>
    </row>
    <row r="175" spans="1:32" ht="27" customHeight="1">
      <c r="A175" s="220"/>
      <c r="B175" s="221"/>
      <c r="C175" s="222"/>
      <c r="D175" s="210"/>
      <c r="E175" s="225"/>
      <c r="F175" s="212"/>
      <c r="G175" s="190" t="s">
        <v>127</v>
      </c>
      <c r="H175" s="191"/>
      <c r="I175" s="192"/>
      <c r="J175" s="28"/>
      <c r="K175" s="29"/>
      <c r="L175" s="29"/>
      <c r="M175" s="29"/>
      <c r="N175" s="29"/>
      <c r="O175" s="29"/>
      <c r="P175" s="22"/>
      <c r="Q175" s="22"/>
      <c r="R175" s="22" t="s">
        <v>128</v>
      </c>
      <c r="S175" s="193" t="str">
        <f>AC178</f>
        <v/>
      </c>
      <c r="T175" s="194"/>
      <c r="U175" s="194"/>
      <c r="V175" s="23" t="s">
        <v>129</v>
      </c>
      <c r="X175" s="183"/>
      <c r="Y175" s="187"/>
      <c r="Z175" s="188"/>
      <c r="AA175" s="189"/>
      <c r="AC175" s="52"/>
      <c r="AF175" s="11"/>
    </row>
    <row r="176" spans="1:32" ht="4.5" customHeight="1">
      <c r="AC176" s="52"/>
      <c r="AF176" s="11"/>
    </row>
    <row r="177" spans="1:32" ht="21.75" customHeight="1">
      <c r="A177" s="24" t="s">
        <v>130</v>
      </c>
      <c r="B177" s="174" t="s">
        <v>131</v>
      </c>
      <c r="C177" s="195"/>
      <c r="D177" s="195"/>
      <c r="E177" s="195"/>
      <c r="F177" s="176"/>
      <c r="G177" s="32" t="s">
        <v>102</v>
      </c>
      <c r="H177" s="196" t="str">
        <f ca="1">IFERROR(VLOOKUP(D170,基本登録!$B$8:$I$14,5,FALSE),"")</f>
        <v>予選</v>
      </c>
      <c r="I177" s="197"/>
      <c r="J177" s="197"/>
      <c r="K177" s="197"/>
      <c r="L177" s="198"/>
      <c r="M177" s="196" t="str">
        <f ca="1">IFERROR(VLOOKUP(D170,基本登録!$B$8:$I$14,6,FALSE),"")</f>
        <v>決勝</v>
      </c>
      <c r="N177" s="197"/>
      <c r="O177" s="197"/>
      <c r="P177" s="197"/>
      <c r="Q177" s="198"/>
      <c r="R177" s="196" t="str">
        <f ca="1">IFERROR(IF(VLOOKUP(D170,基本登録!$B$8:$I$14,7,FALSE)="","",VLOOKUP(D170,基本登録!$B$8:$I$14,7,FALSE)),"")</f>
        <v>競射</v>
      </c>
      <c r="S177" s="197"/>
      <c r="T177" s="197"/>
      <c r="U177" s="197"/>
      <c r="V177" s="198"/>
      <c r="W177" s="196" t="str">
        <f ca="1">IFERROR(IF(VLOOKUP(D170,基本登録!$B$8:$I$14,8,FALSE)="","",VLOOKUP(D170,基本登録!$B$8:$I$14,8,FALSE)),"")</f>
        <v/>
      </c>
      <c r="X177" s="197"/>
      <c r="Y177" s="197"/>
      <c r="Z177" s="197"/>
      <c r="AA177" s="198"/>
      <c r="AC177" s="52"/>
      <c r="AF177" s="11"/>
    </row>
    <row r="178" spans="1:32" ht="21.75" customHeight="1">
      <c r="A178" s="25" t="str">
        <f>基本登録!$A$17</f>
        <v>１</v>
      </c>
      <c r="B178" s="179" t="str">
        <f>IF(AC178="","",VLOOKUP(AC178,都個人!$J:$O,4,FALSE))</f>
        <v/>
      </c>
      <c r="C178" s="180"/>
      <c r="D178" s="180"/>
      <c r="E178" s="180"/>
      <c r="F178" s="181"/>
      <c r="G178" s="26" t="str">
        <f>IF(AC178="","",VLOOKUP(AC178,都個人!$J:$O,5,FALSE))</f>
        <v/>
      </c>
      <c r="H178" s="31"/>
      <c r="I178" s="31"/>
      <c r="J178" s="31"/>
      <c r="K178" s="21"/>
      <c r="L178" s="34"/>
      <c r="M178" s="31"/>
      <c r="N178" s="31"/>
      <c r="O178" s="31"/>
      <c r="P178" s="21"/>
      <c r="Q178" s="34"/>
      <c r="R178" s="31"/>
      <c r="S178" s="31"/>
      <c r="T178" s="31"/>
      <c r="U178" s="21"/>
      <c r="V178" s="34"/>
      <c r="W178" s="31"/>
      <c r="X178" s="31"/>
      <c r="Y178" s="31"/>
      <c r="Z178" s="21"/>
      <c r="AA178" s="34"/>
      <c r="AC178" s="52" t="str">
        <f>都個人!$J$11</f>
        <v/>
      </c>
      <c r="AF178" s="11"/>
    </row>
    <row r="179" spans="1:32" ht="21.75" customHeight="1">
      <c r="A179" s="24" t="str">
        <f>基本登録!$A$18</f>
        <v>２</v>
      </c>
      <c r="B179" s="179" t="str">
        <f>IF(AC179="","",VLOOKUP(AC179,都個人!$J:$O,4,FALSE))</f>
        <v/>
      </c>
      <c r="C179" s="180"/>
      <c r="D179" s="180"/>
      <c r="E179" s="180"/>
      <c r="F179" s="181"/>
      <c r="G179" s="26" t="str">
        <f>IF(AC179="","",VLOOKUP(AC179,都個人!$J:$O,5,FALSE))</f>
        <v/>
      </c>
      <c r="H179" s="31"/>
      <c r="I179" s="31"/>
      <c r="J179" s="31"/>
      <c r="K179" s="21"/>
      <c r="L179" s="34"/>
      <c r="M179" s="31"/>
      <c r="N179" s="31"/>
      <c r="O179" s="31"/>
      <c r="P179" s="21"/>
      <c r="Q179" s="34"/>
      <c r="R179" s="31"/>
      <c r="S179" s="31"/>
      <c r="T179" s="31"/>
      <c r="U179" s="21"/>
      <c r="V179" s="34"/>
      <c r="W179" s="31"/>
      <c r="X179" s="31"/>
      <c r="Y179" s="31"/>
      <c r="Z179" s="21"/>
      <c r="AA179" s="34"/>
      <c r="AC179" s="52"/>
      <c r="AF179" s="11"/>
    </row>
    <row r="180" spans="1:32" ht="21.75" customHeight="1">
      <c r="A180" s="24" t="str">
        <f>基本登録!$A$19</f>
        <v>３</v>
      </c>
      <c r="B180" s="179" t="str">
        <f>IF(AC180="","",VLOOKUP(AC180,都個人!$J:$O,4,FALSE))</f>
        <v/>
      </c>
      <c r="C180" s="180"/>
      <c r="D180" s="180"/>
      <c r="E180" s="180"/>
      <c r="F180" s="181"/>
      <c r="G180" s="26" t="str">
        <f>IF(AC180="","",VLOOKUP(AC180,都個人!$J:$O,5,FALSE))</f>
        <v/>
      </c>
      <c r="H180" s="31"/>
      <c r="I180" s="31"/>
      <c r="J180" s="31"/>
      <c r="K180" s="21"/>
      <c r="L180" s="34"/>
      <c r="M180" s="31"/>
      <c r="N180" s="31"/>
      <c r="O180" s="31"/>
      <c r="P180" s="21"/>
      <c r="Q180" s="34"/>
      <c r="R180" s="31"/>
      <c r="S180" s="31"/>
      <c r="T180" s="31"/>
      <c r="U180" s="21"/>
      <c r="V180" s="34"/>
      <c r="W180" s="31"/>
      <c r="X180" s="31"/>
      <c r="Y180" s="31"/>
      <c r="Z180" s="21"/>
      <c r="AA180" s="34"/>
      <c r="AC180" s="52"/>
      <c r="AF180" s="11"/>
    </row>
    <row r="181" spans="1:32" ht="21.75" customHeight="1">
      <c r="A181" s="24" t="str">
        <f>基本登録!$A$20</f>
        <v>４</v>
      </c>
      <c r="B181" s="179" t="str">
        <f>IF(AC181="","",VLOOKUP(AC181,都個人!$J:$O,4,FALSE))</f>
        <v/>
      </c>
      <c r="C181" s="180"/>
      <c r="D181" s="180"/>
      <c r="E181" s="180"/>
      <c r="F181" s="181"/>
      <c r="G181" s="26" t="str">
        <f>IF(AC181="","",VLOOKUP(AC181,都個人!$J:$O,5,FALSE))</f>
        <v/>
      </c>
      <c r="H181" s="31"/>
      <c r="I181" s="31"/>
      <c r="J181" s="31"/>
      <c r="K181" s="21"/>
      <c r="L181" s="34"/>
      <c r="M181" s="31"/>
      <c r="N181" s="31"/>
      <c r="O181" s="31"/>
      <c r="P181" s="21"/>
      <c r="Q181" s="34"/>
      <c r="R181" s="31"/>
      <c r="S181" s="31"/>
      <c r="T181" s="31"/>
      <c r="U181" s="21"/>
      <c r="V181" s="34"/>
      <c r="W181" s="31"/>
      <c r="X181" s="31"/>
      <c r="Y181" s="31"/>
      <c r="Z181" s="21"/>
      <c r="AA181" s="34"/>
      <c r="AC181" s="52"/>
      <c r="AF181" s="11"/>
    </row>
    <row r="182" spans="1:32" ht="21.75" customHeight="1">
      <c r="A182" s="24" t="str">
        <f>基本登録!$A$21</f>
        <v>５</v>
      </c>
      <c r="B182" s="179" t="str">
        <f>IF(AC182="","",VLOOKUP(AC182,都個人!$J:$O,4,FALSE))</f>
        <v/>
      </c>
      <c r="C182" s="180"/>
      <c r="D182" s="180"/>
      <c r="E182" s="180"/>
      <c r="F182" s="181"/>
      <c r="G182" s="26" t="str">
        <f>IF(AC182="","",VLOOKUP(AC182,都個人!$J:$O,5,FALSE))</f>
        <v/>
      </c>
      <c r="H182" s="31"/>
      <c r="I182" s="31"/>
      <c r="J182" s="31"/>
      <c r="K182" s="21"/>
      <c r="L182" s="34"/>
      <c r="M182" s="31"/>
      <c r="N182" s="31"/>
      <c r="O182" s="31"/>
      <c r="P182" s="21"/>
      <c r="Q182" s="34"/>
      <c r="R182" s="31"/>
      <c r="S182" s="31"/>
      <c r="T182" s="31"/>
      <c r="U182" s="21"/>
      <c r="V182" s="34"/>
      <c r="W182" s="31"/>
      <c r="X182" s="31"/>
      <c r="Y182" s="31"/>
      <c r="Z182" s="21"/>
      <c r="AA182" s="34"/>
      <c r="AC182" s="52"/>
      <c r="AF182" s="11"/>
    </row>
    <row r="183" spans="1:32" ht="21.75" customHeight="1">
      <c r="A183" s="24" t="str">
        <f>基本登録!$A$22</f>
        <v>補</v>
      </c>
      <c r="B183" s="179" t="str">
        <f>IF(AC183="","",VLOOKUP(AC183,都個人!$J:$O,4,FALSE))</f>
        <v/>
      </c>
      <c r="C183" s="180"/>
      <c r="D183" s="180"/>
      <c r="E183" s="180"/>
      <c r="F183" s="181"/>
      <c r="G183" s="26" t="str">
        <f>IF(AC183="","",VLOOKUP(AC183,都個人!$J:$O,5,FALSE))</f>
        <v/>
      </c>
      <c r="H183" s="24"/>
      <c r="I183" s="24"/>
      <c r="J183" s="24"/>
      <c r="K183" s="33"/>
      <c r="L183" s="34"/>
      <c r="M183" s="24"/>
      <c r="N183" s="24"/>
      <c r="O183" s="24"/>
      <c r="P183" s="33"/>
      <c r="Q183" s="34"/>
      <c r="R183" s="24"/>
      <c r="S183" s="24"/>
      <c r="T183" s="24"/>
      <c r="U183" s="33"/>
      <c r="V183" s="34"/>
      <c r="W183" s="24"/>
      <c r="X183" s="24"/>
      <c r="Y183" s="24"/>
      <c r="Z183" s="33"/>
      <c r="AA183" s="34"/>
      <c r="AC183" s="52"/>
      <c r="AF183" s="11"/>
    </row>
    <row r="184" spans="1:32" ht="19.5" customHeight="1">
      <c r="A184" s="169"/>
      <c r="B184" s="170"/>
      <c r="C184" s="170"/>
      <c r="D184" s="170"/>
      <c r="E184" s="170"/>
      <c r="F184" s="170"/>
      <c r="G184" s="171"/>
      <c r="H184" s="172" t="s">
        <v>132</v>
      </c>
      <c r="I184" s="173"/>
      <c r="J184" s="173"/>
      <c r="K184" s="173"/>
      <c r="L184" s="34"/>
      <c r="M184" s="172" t="s">
        <v>132</v>
      </c>
      <c r="N184" s="173"/>
      <c r="O184" s="173"/>
      <c r="P184" s="173"/>
      <c r="Q184" s="34"/>
      <c r="R184" s="172" t="s">
        <v>132</v>
      </c>
      <c r="S184" s="173"/>
      <c r="T184" s="173"/>
      <c r="U184" s="173"/>
      <c r="V184" s="34"/>
      <c r="W184" s="172" t="s">
        <v>132</v>
      </c>
      <c r="X184" s="173"/>
      <c r="Y184" s="173"/>
      <c r="Z184" s="173"/>
      <c r="AA184" s="34"/>
      <c r="AC184" s="52"/>
      <c r="AF184" s="11"/>
    </row>
    <row r="185" spans="1:32" ht="24.75" customHeight="1">
      <c r="A185" s="174"/>
      <c r="B185" s="175"/>
      <c r="C185" s="175"/>
      <c r="D185" s="175"/>
      <c r="E185" s="175"/>
      <c r="F185" s="175"/>
      <c r="G185" s="176"/>
      <c r="H185" s="169"/>
      <c r="I185" s="177"/>
      <c r="J185" s="177"/>
      <c r="K185" s="177"/>
      <c r="L185" s="178"/>
      <c r="M185" s="169"/>
      <c r="N185" s="177"/>
      <c r="O185" s="177"/>
      <c r="P185" s="177"/>
      <c r="Q185" s="178"/>
      <c r="R185" s="169"/>
      <c r="S185" s="177"/>
      <c r="T185" s="177"/>
      <c r="U185" s="177"/>
      <c r="V185" s="178"/>
      <c r="W185" s="169"/>
      <c r="X185" s="177"/>
      <c r="Y185" s="177"/>
      <c r="Z185" s="177"/>
      <c r="AA185" s="178"/>
      <c r="AC185" s="52"/>
      <c r="AF185" s="11"/>
    </row>
    <row r="186" spans="1:32" ht="4.5" customHeight="1">
      <c r="A186" s="165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AC186" s="52"/>
      <c r="AF186" s="11"/>
    </row>
    <row r="187" spans="1:32">
      <c r="A187" s="167" t="s">
        <v>136</v>
      </c>
      <c r="B187" s="167"/>
      <c r="C187" s="47" t="str">
        <f>基本登録!$A$23</f>
        <v>①（　）内の大会の個人の部は一人１枚使用すること（関東予選・総合体育大会・個人選手権大会）</v>
      </c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4"/>
      <c r="R187" s="45"/>
      <c r="S187" s="44"/>
      <c r="T187" s="44"/>
      <c r="U187" s="40"/>
      <c r="V187" s="40"/>
      <c r="W187" s="40"/>
      <c r="X187" s="40"/>
      <c r="Y187" s="40"/>
      <c r="Z187" s="40"/>
      <c r="AA187" s="40"/>
    </row>
    <row r="188" spans="1:32">
      <c r="A188" s="43"/>
      <c r="B188" s="43"/>
      <c r="C188" s="47" t="str">
        <f>基本登録!$A$24</f>
        <v>②顧問の捺印のないものは無効</v>
      </c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6"/>
      <c r="R188" s="44"/>
      <c r="S188" s="44"/>
      <c r="T188" s="44"/>
      <c r="U188" s="168" t="s">
        <v>139</v>
      </c>
      <c r="V188" s="168"/>
      <c r="W188" s="168"/>
      <c r="X188" s="168"/>
      <c r="Y188" s="168"/>
      <c r="Z188" s="168"/>
      <c r="AA188" s="168"/>
    </row>
    <row r="189" spans="1:32" s="37" customFormat="1">
      <c r="A189" s="41"/>
      <c r="B189" s="41"/>
      <c r="C189" s="42" t="str">
        <f>基本登録!$A$25</f>
        <v>③A4用紙に印刷すること（A4用紙1枚につき立順票は二部出力。切り取って使用すること）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168"/>
      <c r="V189" s="168"/>
      <c r="W189" s="168"/>
      <c r="X189" s="168"/>
      <c r="Y189" s="168"/>
      <c r="Z189" s="168"/>
      <c r="AA189" s="168"/>
      <c r="AC189" s="53"/>
    </row>
    <row r="190" spans="1:32" ht="34.5" customHeight="1">
      <c r="AC190" s="52"/>
      <c r="AF190" s="11"/>
    </row>
    <row r="191" spans="1:32" ht="24.75" customHeight="1">
      <c r="A191" s="199" t="s">
        <v>119</v>
      </c>
      <c r="B191" s="199"/>
      <c r="C191" s="199"/>
      <c r="D191" s="201" t="str">
        <f ca="1">基本登録!$B$11</f>
        <v>令和8年度　東京都個人選手権大会　立順票</v>
      </c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190" t="s">
        <v>120</v>
      </c>
      <c r="Y191" s="191"/>
      <c r="Z191" s="191"/>
      <c r="AA191" s="192"/>
      <c r="AC191" s="52"/>
      <c r="AF191" s="11"/>
    </row>
    <row r="192" spans="1:32" ht="26.25" customHeight="1">
      <c r="A192" s="200"/>
      <c r="B192" s="200"/>
      <c r="C192" s="200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2" t="str">
        <f>IF(VLOOKUP(AC199,都個人!$J:$O,2,FALSE)="","",VLOOKUP(AC199,都個人!$J:$O,2,FALSE))</f>
        <v/>
      </c>
      <c r="Y192" s="203"/>
      <c r="Z192" s="203"/>
      <c r="AA192" s="204"/>
      <c r="AC192" s="52"/>
      <c r="AF192" s="11"/>
    </row>
    <row r="193" spans="1:32" ht="27" customHeight="1">
      <c r="A193" s="169" t="s">
        <v>121</v>
      </c>
      <c r="B193" s="177"/>
      <c r="C193" s="178"/>
      <c r="D193" s="208"/>
      <c r="E193" s="30" t="s">
        <v>122</v>
      </c>
      <c r="F193" s="208"/>
      <c r="G193" s="190" t="s">
        <v>123</v>
      </c>
      <c r="H193" s="191"/>
      <c r="I193" s="192"/>
      <c r="J193" s="213" t="str">
        <f>基本登録!$B$2</f>
        <v>基本登録シートの学校番号に入力して下さい</v>
      </c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X193" s="205"/>
      <c r="Y193" s="206"/>
      <c r="Z193" s="206"/>
      <c r="AA193" s="207"/>
      <c r="AC193" s="52"/>
      <c r="AF193" s="11"/>
    </row>
    <row r="194" spans="1:32" ht="9.75" customHeight="1">
      <c r="A194" s="214">
        <f>基本登録!$B$1</f>
        <v>0</v>
      </c>
      <c r="B194" s="215"/>
      <c r="C194" s="216"/>
      <c r="D194" s="209"/>
      <c r="E194" s="223" t="s">
        <v>109</v>
      </c>
      <c r="F194" s="211"/>
      <c r="G194" s="226" t="s">
        <v>124</v>
      </c>
      <c r="H194" s="227"/>
      <c r="I194" s="228"/>
      <c r="J194" s="213">
        <f>基本登録!$B$3</f>
        <v>0</v>
      </c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36"/>
      <c r="X194" s="36"/>
      <c r="AC194" s="52"/>
      <c r="AF194" s="11"/>
    </row>
    <row r="195" spans="1:32" ht="16.5" customHeight="1">
      <c r="A195" s="217"/>
      <c r="B195" s="218"/>
      <c r="C195" s="219"/>
      <c r="D195" s="209"/>
      <c r="E195" s="224"/>
      <c r="F195" s="211"/>
      <c r="G195" s="229"/>
      <c r="H195" s="230"/>
      <c r="I195" s="231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X195" s="182" t="s">
        <v>125</v>
      </c>
      <c r="Y195" s="184" t="s">
        <v>126</v>
      </c>
      <c r="Z195" s="185"/>
      <c r="AA195" s="186"/>
      <c r="AC195" s="52"/>
      <c r="AF195" s="11"/>
    </row>
    <row r="196" spans="1:32" ht="27" customHeight="1">
      <c r="A196" s="220"/>
      <c r="B196" s="221"/>
      <c r="C196" s="222"/>
      <c r="D196" s="210"/>
      <c r="E196" s="225"/>
      <c r="F196" s="212"/>
      <c r="G196" s="190" t="s">
        <v>127</v>
      </c>
      <c r="H196" s="191"/>
      <c r="I196" s="192"/>
      <c r="J196" s="28"/>
      <c r="K196" s="29"/>
      <c r="L196" s="29"/>
      <c r="M196" s="29"/>
      <c r="N196" s="29"/>
      <c r="O196" s="29"/>
      <c r="P196" s="22"/>
      <c r="Q196" s="22"/>
      <c r="R196" s="22" t="s">
        <v>128</v>
      </c>
      <c r="S196" s="193" t="str">
        <f>AC199</f>
        <v/>
      </c>
      <c r="T196" s="194"/>
      <c r="U196" s="194"/>
      <c r="V196" s="23" t="s">
        <v>129</v>
      </c>
      <c r="X196" s="183"/>
      <c r="Y196" s="187"/>
      <c r="Z196" s="188"/>
      <c r="AA196" s="189"/>
      <c r="AC196" s="52"/>
      <c r="AF196" s="11"/>
    </row>
    <row r="197" spans="1:32" ht="4.5" customHeight="1">
      <c r="AC197" s="52"/>
      <c r="AF197" s="11"/>
    </row>
    <row r="198" spans="1:32" ht="21.75" customHeight="1">
      <c r="A198" s="24" t="s">
        <v>130</v>
      </c>
      <c r="B198" s="174" t="s">
        <v>131</v>
      </c>
      <c r="C198" s="195"/>
      <c r="D198" s="195"/>
      <c r="E198" s="195"/>
      <c r="F198" s="176"/>
      <c r="G198" s="32" t="s">
        <v>102</v>
      </c>
      <c r="H198" s="196" t="str">
        <f ca="1">IFERROR(VLOOKUP(D191,基本登録!$B$8:$I$14,5,FALSE),"")</f>
        <v>予選</v>
      </c>
      <c r="I198" s="197"/>
      <c r="J198" s="197"/>
      <c r="K198" s="197"/>
      <c r="L198" s="198"/>
      <c r="M198" s="196" t="str">
        <f ca="1">IFERROR(VLOOKUP(D191,基本登録!$B$8:$I$14,6,FALSE),"")</f>
        <v>決勝</v>
      </c>
      <c r="N198" s="197"/>
      <c r="O198" s="197"/>
      <c r="P198" s="197"/>
      <c r="Q198" s="198"/>
      <c r="R198" s="196" t="str">
        <f ca="1">IFERROR(IF(VLOOKUP(D191,基本登録!$B$8:$I$14,7,FALSE)="","",VLOOKUP(D191,基本登録!$B$8:$I$14,7,FALSE)),"")</f>
        <v>競射</v>
      </c>
      <c r="S198" s="197"/>
      <c r="T198" s="197"/>
      <c r="U198" s="197"/>
      <c r="V198" s="198"/>
      <c r="W198" s="196" t="str">
        <f ca="1">IFERROR(IF(VLOOKUP(D191,基本登録!$B$8:$I$14,8,FALSE)="","",VLOOKUP(D191,基本登録!$B$8:$I$14,8,FALSE)),"")</f>
        <v/>
      </c>
      <c r="X198" s="197"/>
      <c r="Y198" s="197"/>
      <c r="Z198" s="197"/>
      <c r="AA198" s="198"/>
      <c r="AC198" s="52"/>
      <c r="AF198" s="11"/>
    </row>
    <row r="199" spans="1:32" ht="21.75" customHeight="1">
      <c r="A199" s="25" t="str">
        <f>基本登録!$A$17</f>
        <v>１</v>
      </c>
      <c r="B199" s="179" t="str">
        <f>IF(AC199="","",VLOOKUP(AC199,都個人!$J:$O,4,FALSE))</f>
        <v/>
      </c>
      <c r="C199" s="180"/>
      <c r="D199" s="180"/>
      <c r="E199" s="180"/>
      <c r="F199" s="181"/>
      <c r="G199" s="26" t="str">
        <f>IF(AC199="","",VLOOKUP(AC199,都個人!$J:$O,5,FALSE))</f>
        <v/>
      </c>
      <c r="H199" s="31"/>
      <c r="I199" s="31"/>
      <c r="J199" s="31"/>
      <c r="K199" s="21"/>
      <c r="L199" s="34"/>
      <c r="M199" s="31"/>
      <c r="N199" s="31"/>
      <c r="O199" s="31"/>
      <c r="P199" s="21"/>
      <c r="Q199" s="34"/>
      <c r="R199" s="31"/>
      <c r="S199" s="31"/>
      <c r="T199" s="31"/>
      <c r="U199" s="21"/>
      <c r="V199" s="34"/>
      <c r="W199" s="31"/>
      <c r="X199" s="31"/>
      <c r="Y199" s="31"/>
      <c r="Z199" s="21"/>
      <c r="AA199" s="34"/>
      <c r="AC199" s="52" t="str">
        <f>都個人!$J$12</f>
        <v/>
      </c>
      <c r="AF199" s="11"/>
    </row>
    <row r="200" spans="1:32" ht="21.75" customHeight="1">
      <c r="A200" s="24" t="str">
        <f>基本登録!$A$18</f>
        <v>２</v>
      </c>
      <c r="B200" s="179" t="str">
        <f>IF(AC200="","",VLOOKUP(AC200,都個人!$J:$O,4,FALSE))</f>
        <v/>
      </c>
      <c r="C200" s="180"/>
      <c r="D200" s="180"/>
      <c r="E200" s="180"/>
      <c r="F200" s="181"/>
      <c r="G200" s="26" t="str">
        <f>IF(AC200="","",VLOOKUP(AC200,都個人!$J:$O,5,FALSE))</f>
        <v/>
      </c>
      <c r="H200" s="31"/>
      <c r="I200" s="31"/>
      <c r="J200" s="31"/>
      <c r="K200" s="21"/>
      <c r="L200" s="34"/>
      <c r="M200" s="31"/>
      <c r="N200" s="31"/>
      <c r="O200" s="31"/>
      <c r="P200" s="21"/>
      <c r="Q200" s="34"/>
      <c r="R200" s="31"/>
      <c r="S200" s="31"/>
      <c r="T200" s="31"/>
      <c r="U200" s="21"/>
      <c r="V200" s="34"/>
      <c r="W200" s="31"/>
      <c r="X200" s="31"/>
      <c r="Y200" s="31"/>
      <c r="Z200" s="21"/>
      <c r="AA200" s="34"/>
      <c r="AC200" s="52"/>
      <c r="AF200" s="11"/>
    </row>
    <row r="201" spans="1:32" ht="21.75" customHeight="1">
      <c r="A201" s="24" t="str">
        <f>基本登録!$A$19</f>
        <v>３</v>
      </c>
      <c r="B201" s="179" t="str">
        <f>IF(AC201="","",VLOOKUP(AC201,都個人!$J:$O,4,FALSE))</f>
        <v/>
      </c>
      <c r="C201" s="180"/>
      <c r="D201" s="180"/>
      <c r="E201" s="180"/>
      <c r="F201" s="181"/>
      <c r="G201" s="26" t="str">
        <f>IF(AC201="","",VLOOKUP(AC201,都個人!$J:$O,5,FALSE))</f>
        <v/>
      </c>
      <c r="H201" s="31"/>
      <c r="I201" s="31"/>
      <c r="J201" s="31"/>
      <c r="K201" s="21"/>
      <c r="L201" s="34"/>
      <c r="M201" s="31"/>
      <c r="N201" s="31"/>
      <c r="O201" s="31"/>
      <c r="P201" s="21"/>
      <c r="Q201" s="34"/>
      <c r="R201" s="31"/>
      <c r="S201" s="31"/>
      <c r="T201" s="31"/>
      <c r="U201" s="21"/>
      <c r="V201" s="34"/>
      <c r="W201" s="31"/>
      <c r="X201" s="31"/>
      <c r="Y201" s="31"/>
      <c r="Z201" s="21"/>
      <c r="AA201" s="34"/>
      <c r="AC201" s="52"/>
      <c r="AF201" s="11"/>
    </row>
    <row r="202" spans="1:32" ht="21.75" customHeight="1">
      <c r="A202" s="24" t="str">
        <f>基本登録!$A$20</f>
        <v>４</v>
      </c>
      <c r="B202" s="179" t="str">
        <f>IF(AC202="","",VLOOKUP(AC202,都個人!$J:$O,4,FALSE))</f>
        <v/>
      </c>
      <c r="C202" s="180"/>
      <c r="D202" s="180"/>
      <c r="E202" s="180"/>
      <c r="F202" s="181"/>
      <c r="G202" s="26" t="str">
        <f>IF(AC202="","",VLOOKUP(AC202,都個人!$J:$O,5,FALSE))</f>
        <v/>
      </c>
      <c r="H202" s="31"/>
      <c r="I202" s="31"/>
      <c r="J202" s="31"/>
      <c r="K202" s="21"/>
      <c r="L202" s="34"/>
      <c r="M202" s="31"/>
      <c r="N202" s="31"/>
      <c r="O202" s="31"/>
      <c r="P202" s="21"/>
      <c r="Q202" s="34"/>
      <c r="R202" s="31"/>
      <c r="S202" s="31"/>
      <c r="T202" s="31"/>
      <c r="U202" s="21"/>
      <c r="V202" s="34"/>
      <c r="W202" s="31"/>
      <c r="X202" s="31"/>
      <c r="Y202" s="31"/>
      <c r="Z202" s="21"/>
      <c r="AA202" s="34"/>
      <c r="AC202" s="52"/>
      <c r="AF202" s="11"/>
    </row>
    <row r="203" spans="1:32" ht="21.75" customHeight="1">
      <c r="A203" s="24" t="str">
        <f>基本登録!$A$21</f>
        <v>５</v>
      </c>
      <c r="B203" s="179" t="str">
        <f>IF(AC203="","",VLOOKUP(AC203,都個人!$J:$O,4,FALSE))</f>
        <v/>
      </c>
      <c r="C203" s="180"/>
      <c r="D203" s="180"/>
      <c r="E203" s="180"/>
      <c r="F203" s="181"/>
      <c r="G203" s="26" t="str">
        <f>IF(AC203="","",VLOOKUP(AC203,都個人!$J:$O,5,FALSE))</f>
        <v/>
      </c>
      <c r="H203" s="31"/>
      <c r="I203" s="31"/>
      <c r="J203" s="31"/>
      <c r="K203" s="21"/>
      <c r="L203" s="34"/>
      <c r="M203" s="31"/>
      <c r="N203" s="31"/>
      <c r="O203" s="31"/>
      <c r="P203" s="21"/>
      <c r="Q203" s="34"/>
      <c r="R203" s="31"/>
      <c r="S203" s="31"/>
      <c r="T203" s="31"/>
      <c r="U203" s="21"/>
      <c r="V203" s="34"/>
      <c r="W203" s="31"/>
      <c r="X203" s="31"/>
      <c r="Y203" s="31"/>
      <c r="Z203" s="21"/>
      <c r="AA203" s="34"/>
      <c r="AC203" s="52"/>
      <c r="AF203" s="11"/>
    </row>
    <row r="204" spans="1:32" ht="21.75" customHeight="1">
      <c r="A204" s="24" t="str">
        <f>基本登録!$A$22</f>
        <v>補</v>
      </c>
      <c r="B204" s="179" t="str">
        <f>IF(AC204="","",VLOOKUP(AC204,都個人!$J:$O,4,FALSE))</f>
        <v/>
      </c>
      <c r="C204" s="180"/>
      <c r="D204" s="180"/>
      <c r="E204" s="180"/>
      <c r="F204" s="181"/>
      <c r="G204" s="26" t="str">
        <f>IF(AC204="","",VLOOKUP(AC204,都個人!$J:$O,5,FALSE))</f>
        <v/>
      </c>
      <c r="H204" s="24"/>
      <c r="I204" s="24"/>
      <c r="J204" s="24"/>
      <c r="K204" s="33"/>
      <c r="L204" s="34"/>
      <c r="M204" s="24"/>
      <c r="N204" s="24"/>
      <c r="O204" s="24"/>
      <c r="P204" s="33"/>
      <c r="Q204" s="34"/>
      <c r="R204" s="24"/>
      <c r="S204" s="24"/>
      <c r="T204" s="24"/>
      <c r="U204" s="33"/>
      <c r="V204" s="34"/>
      <c r="W204" s="24"/>
      <c r="X204" s="24"/>
      <c r="Y204" s="24"/>
      <c r="Z204" s="33"/>
      <c r="AA204" s="34"/>
      <c r="AC204" s="52"/>
      <c r="AF204" s="11"/>
    </row>
    <row r="205" spans="1:32" ht="19.5" customHeight="1">
      <c r="A205" s="169"/>
      <c r="B205" s="170"/>
      <c r="C205" s="170"/>
      <c r="D205" s="170"/>
      <c r="E205" s="170"/>
      <c r="F205" s="170"/>
      <c r="G205" s="171"/>
      <c r="H205" s="172" t="s">
        <v>132</v>
      </c>
      <c r="I205" s="173"/>
      <c r="J205" s="173"/>
      <c r="K205" s="173"/>
      <c r="L205" s="34"/>
      <c r="M205" s="172" t="s">
        <v>132</v>
      </c>
      <c r="N205" s="173"/>
      <c r="O205" s="173"/>
      <c r="P205" s="173"/>
      <c r="Q205" s="34"/>
      <c r="R205" s="172" t="s">
        <v>132</v>
      </c>
      <c r="S205" s="173"/>
      <c r="T205" s="173"/>
      <c r="U205" s="173"/>
      <c r="V205" s="34"/>
      <c r="W205" s="172" t="s">
        <v>132</v>
      </c>
      <c r="X205" s="173"/>
      <c r="Y205" s="173"/>
      <c r="Z205" s="173"/>
      <c r="AA205" s="34"/>
      <c r="AC205" s="52"/>
      <c r="AF205" s="11"/>
    </row>
    <row r="206" spans="1:32" ht="24.75" customHeight="1">
      <c r="A206" s="174"/>
      <c r="B206" s="175"/>
      <c r="C206" s="175"/>
      <c r="D206" s="175"/>
      <c r="E206" s="175"/>
      <c r="F206" s="175"/>
      <c r="G206" s="176"/>
      <c r="H206" s="169"/>
      <c r="I206" s="177"/>
      <c r="J206" s="177"/>
      <c r="K206" s="177"/>
      <c r="L206" s="178"/>
      <c r="M206" s="169"/>
      <c r="N206" s="177"/>
      <c r="O206" s="177"/>
      <c r="P206" s="177"/>
      <c r="Q206" s="178"/>
      <c r="R206" s="169"/>
      <c r="S206" s="177"/>
      <c r="T206" s="177"/>
      <c r="U206" s="177"/>
      <c r="V206" s="178"/>
      <c r="W206" s="169"/>
      <c r="X206" s="177"/>
      <c r="Y206" s="177"/>
      <c r="Z206" s="177"/>
      <c r="AA206" s="178"/>
      <c r="AC206" s="52"/>
      <c r="AF206" s="11"/>
    </row>
    <row r="207" spans="1:32" ht="4.5" customHeight="1">
      <c r="A207" s="165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AC207" s="52"/>
      <c r="AF207" s="11"/>
    </row>
    <row r="208" spans="1:32">
      <c r="A208" s="167" t="s">
        <v>136</v>
      </c>
      <c r="B208" s="167"/>
      <c r="C208" s="47" t="str">
        <f>基本登録!$A$23</f>
        <v>①（　）内の大会の個人の部は一人１枚使用すること（関東予選・総合体育大会・個人選手権大会）</v>
      </c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4"/>
      <c r="R208" s="45"/>
      <c r="S208" s="44"/>
      <c r="T208" s="44"/>
      <c r="U208" s="40"/>
      <c r="V208" s="40"/>
      <c r="W208" s="40"/>
      <c r="X208" s="40"/>
      <c r="Y208" s="40"/>
      <c r="Z208" s="40"/>
      <c r="AA208" s="40"/>
    </row>
    <row r="209" spans="1:32">
      <c r="A209" s="43"/>
      <c r="B209" s="43"/>
      <c r="C209" s="47" t="str">
        <f>基本登録!$A$24</f>
        <v>②顧問の捺印のないものは無効</v>
      </c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6"/>
      <c r="R209" s="44"/>
      <c r="S209" s="44"/>
      <c r="T209" s="44"/>
      <c r="U209" s="168" t="s">
        <v>139</v>
      </c>
      <c r="V209" s="168"/>
      <c r="W209" s="168"/>
      <c r="X209" s="168"/>
      <c r="Y209" s="168"/>
      <c r="Z209" s="168"/>
      <c r="AA209" s="168"/>
    </row>
    <row r="210" spans="1:32" s="37" customFormat="1">
      <c r="A210" s="41"/>
      <c r="B210" s="41"/>
      <c r="C210" s="42" t="str">
        <f>基本登録!$A$25</f>
        <v>③A4用紙に印刷すること（A4用紙1枚につき立順票は二部出力。切り取って使用すること）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168"/>
      <c r="V210" s="168"/>
      <c r="W210" s="168"/>
      <c r="X210" s="168"/>
      <c r="Y210" s="168"/>
      <c r="Z210" s="168"/>
      <c r="AA210" s="168"/>
      <c r="AC210" s="53"/>
    </row>
    <row r="211" spans="1:32" ht="34.5" customHeight="1">
      <c r="AC211" s="52"/>
      <c r="AF211" s="11"/>
    </row>
    <row r="212" spans="1:32" ht="24.75" customHeight="1">
      <c r="A212" s="199" t="s">
        <v>119</v>
      </c>
      <c r="B212" s="199"/>
      <c r="C212" s="199"/>
      <c r="D212" s="201" t="str">
        <f ca="1">基本登録!$B$11</f>
        <v>令和8年度　東京都個人選手権大会　立順票</v>
      </c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190" t="s">
        <v>120</v>
      </c>
      <c r="Y212" s="191"/>
      <c r="Z212" s="191"/>
      <c r="AA212" s="192"/>
      <c r="AC212" s="52"/>
      <c r="AF212" s="11"/>
    </row>
    <row r="213" spans="1:32" ht="26.25" customHeight="1">
      <c r="A213" s="200"/>
      <c r="B213" s="200"/>
      <c r="C213" s="200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2" t="str">
        <f>IF(VLOOKUP(AC220,都個人!$J:$O,2,FALSE)="","",VLOOKUP(AC220,都個人!$J:$O,2,FALSE))</f>
        <v/>
      </c>
      <c r="Y213" s="203"/>
      <c r="Z213" s="203"/>
      <c r="AA213" s="204"/>
      <c r="AC213" s="52"/>
      <c r="AF213" s="11"/>
    </row>
    <row r="214" spans="1:32" ht="27" customHeight="1">
      <c r="A214" s="169" t="s">
        <v>121</v>
      </c>
      <c r="B214" s="177"/>
      <c r="C214" s="178"/>
      <c r="D214" s="208"/>
      <c r="E214" s="30" t="s">
        <v>122</v>
      </c>
      <c r="F214" s="208"/>
      <c r="G214" s="190" t="s">
        <v>123</v>
      </c>
      <c r="H214" s="191"/>
      <c r="I214" s="192"/>
      <c r="J214" s="213" t="str">
        <f>基本登録!$B$2</f>
        <v>基本登録シートの学校番号に入力して下さい</v>
      </c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X214" s="205"/>
      <c r="Y214" s="206"/>
      <c r="Z214" s="206"/>
      <c r="AA214" s="207"/>
      <c r="AC214" s="52"/>
      <c r="AF214" s="11"/>
    </row>
    <row r="215" spans="1:32" ht="9.75" customHeight="1">
      <c r="A215" s="214">
        <f>基本登録!$B$1</f>
        <v>0</v>
      </c>
      <c r="B215" s="215"/>
      <c r="C215" s="216"/>
      <c r="D215" s="209"/>
      <c r="E215" s="223" t="s">
        <v>109</v>
      </c>
      <c r="F215" s="211"/>
      <c r="G215" s="226" t="s">
        <v>124</v>
      </c>
      <c r="H215" s="227"/>
      <c r="I215" s="228"/>
      <c r="J215" s="213">
        <f>基本登録!$B$3</f>
        <v>0</v>
      </c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36"/>
      <c r="X215" s="36"/>
      <c r="AC215" s="52"/>
      <c r="AF215" s="11"/>
    </row>
    <row r="216" spans="1:32" ht="16.5" customHeight="1">
      <c r="A216" s="217"/>
      <c r="B216" s="218"/>
      <c r="C216" s="219"/>
      <c r="D216" s="209"/>
      <c r="E216" s="224"/>
      <c r="F216" s="211"/>
      <c r="G216" s="229"/>
      <c r="H216" s="230"/>
      <c r="I216" s="231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X216" s="182" t="s">
        <v>125</v>
      </c>
      <c r="Y216" s="184" t="s">
        <v>126</v>
      </c>
      <c r="Z216" s="185"/>
      <c r="AA216" s="186"/>
      <c r="AC216" s="52"/>
      <c r="AF216" s="11"/>
    </row>
    <row r="217" spans="1:32" ht="27" customHeight="1">
      <c r="A217" s="220"/>
      <c r="B217" s="221"/>
      <c r="C217" s="222"/>
      <c r="D217" s="210"/>
      <c r="E217" s="225"/>
      <c r="F217" s="212"/>
      <c r="G217" s="190" t="s">
        <v>127</v>
      </c>
      <c r="H217" s="191"/>
      <c r="I217" s="192"/>
      <c r="J217" s="28"/>
      <c r="K217" s="29"/>
      <c r="L217" s="29"/>
      <c r="M217" s="29"/>
      <c r="N217" s="29"/>
      <c r="O217" s="29"/>
      <c r="P217" s="22"/>
      <c r="Q217" s="22"/>
      <c r="R217" s="22" t="s">
        <v>128</v>
      </c>
      <c r="S217" s="193" t="str">
        <f>AC220</f>
        <v/>
      </c>
      <c r="T217" s="194"/>
      <c r="U217" s="194"/>
      <c r="V217" s="23" t="s">
        <v>129</v>
      </c>
      <c r="X217" s="183"/>
      <c r="Y217" s="187"/>
      <c r="Z217" s="188"/>
      <c r="AA217" s="189"/>
      <c r="AC217" s="52"/>
      <c r="AF217" s="11"/>
    </row>
    <row r="218" spans="1:32" ht="4.5" customHeight="1">
      <c r="AC218" s="52"/>
      <c r="AF218" s="11"/>
    </row>
    <row r="219" spans="1:32" ht="21.75" customHeight="1">
      <c r="A219" s="24" t="s">
        <v>130</v>
      </c>
      <c r="B219" s="174" t="s">
        <v>131</v>
      </c>
      <c r="C219" s="195"/>
      <c r="D219" s="195"/>
      <c r="E219" s="195"/>
      <c r="F219" s="176"/>
      <c r="G219" s="32" t="s">
        <v>102</v>
      </c>
      <c r="H219" s="196" t="str">
        <f ca="1">IFERROR(VLOOKUP(D212,基本登録!$B$8:$I$14,5,FALSE),"")</f>
        <v>予選</v>
      </c>
      <c r="I219" s="197"/>
      <c r="J219" s="197"/>
      <c r="K219" s="197"/>
      <c r="L219" s="198"/>
      <c r="M219" s="196" t="str">
        <f ca="1">IFERROR(VLOOKUP(D212,基本登録!$B$8:$I$14,6,FALSE),"")</f>
        <v>決勝</v>
      </c>
      <c r="N219" s="197"/>
      <c r="O219" s="197"/>
      <c r="P219" s="197"/>
      <c r="Q219" s="198"/>
      <c r="R219" s="196" t="str">
        <f ca="1">IFERROR(IF(VLOOKUP(D212,基本登録!$B$8:$I$14,7,FALSE)="","",VLOOKUP(D212,基本登録!$B$8:$I$14,7,FALSE)),"")</f>
        <v>競射</v>
      </c>
      <c r="S219" s="197"/>
      <c r="T219" s="197"/>
      <c r="U219" s="197"/>
      <c r="V219" s="198"/>
      <c r="W219" s="196" t="str">
        <f ca="1">IFERROR(IF(VLOOKUP(D212,基本登録!$B$8:$I$14,8,FALSE)="","",VLOOKUP(D212,基本登録!$B$8:$I$14,8,FALSE)),"")</f>
        <v/>
      </c>
      <c r="X219" s="197"/>
      <c r="Y219" s="197"/>
      <c r="Z219" s="197"/>
      <c r="AA219" s="198"/>
      <c r="AC219" s="52"/>
      <c r="AF219" s="11"/>
    </row>
    <row r="220" spans="1:32" ht="21.75" customHeight="1">
      <c r="A220" s="25" t="str">
        <f>基本登録!$A$17</f>
        <v>１</v>
      </c>
      <c r="B220" s="179" t="str">
        <f>IF(AC220="","",VLOOKUP(AC220,都個人!$J:$O,4,FALSE))</f>
        <v/>
      </c>
      <c r="C220" s="180"/>
      <c r="D220" s="180"/>
      <c r="E220" s="180"/>
      <c r="F220" s="181"/>
      <c r="G220" s="26" t="str">
        <f>IF(AC220="","",VLOOKUP(AC220,都個人!$J:$O,5,FALSE))</f>
        <v/>
      </c>
      <c r="H220" s="31"/>
      <c r="I220" s="31"/>
      <c r="J220" s="31"/>
      <c r="K220" s="21"/>
      <c r="L220" s="34"/>
      <c r="M220" s="31"/>
      <c r="N220" s="31"/>
      <c r="O220" s="31"/>
      <c r="P220" s="21"/>
      <c r="Q220" s="34"/>
      <c r="R220" s="31"/>
      <c r="S220" s="31"/>
      <c r="T220" s="31"/>
      <c r="U220" s="21"/>
      <c r="V220" s="34"/>
      <c r="W220" s="31"/>
      <c r="X220" s="31"/>
      <c r="Y220" s="31"/>
      <c r="Z220" s="21"/>
      <c r="AA220" s="34"/>
      <c r="AC220" s="52" t="str">
        <f>都個人!$J$13</f>
        <v/>
      </c>
      <c r="AF220" s="11"/>
    </row>
    <row r="221" spans="1:32" ht="21.75" customHeight="1">
      <c r="A221" s="24" t="str">
        <f>基本登録!$A$18</f>
        <v>２</v>
      </c>
      <c r="B221" s="179" t="str">
        <f>IF(AC221="","",VLOOKUP(AC221,都個人!$J:$O,4,FALSE))</f>
        <v/>
      </c>
      <c r="C221" s="180"/>
      <c r="D221" s="180"/>
      <c r="E221" s="180"/>
      <c r="F221" s="181"/>
      <c r="G221" s="26" t="str">
        <f>IF(AC221="","",VLOOKUP(AC221,都個人!$J:$O,5,FALSE))</f>
        <v/>
      </c>
      <c r="H221" s="31"/>
      <c r="I221" s="31"/>
      <c r="J221" s="31"/>
      <c r="K221" s="21"/>
      <c r="L221" s="34"/>
      <c r="M221" s="31"/>
      <c r="N221" s="31"/>
      <c r="O221" s="31"/>
      <c r="P221" s="21"/>
      <c r="Q221" s="34"/>
      <c r="R221" s="31"/>
      <c r="S221" s="31"/>
      <c r="T221" s="31"/>
      <c r="U221" s="21"/>
      <c r="V221" s="34"/>
      <c r="W221" s="31"/>
      <c r="X221" s="31"/>
      <c r="Y221" s="31"/>
      <c r="Z221" s="21"/>
      <c r="AA221" s="34"/>
      <c r="AC221" s="52"/>
      <c r="AF221" s="11"/>
    </row>
    <row r="222" spans="1:32" ht="21.75" customHeight="1">
      <c r="A222" s="24" t="str">
        <f>基本登録!$A$19</f>
        <v>３</v>
      </c>
      <c r="B222" s="179" t="str">
        <f>IF(AC222="","",VLOOKUP(AC222,都個人!$J:$O,4,FALSE))</f>
        <v/>
      </c>
      <c r="C222" s="180"/>
      <c r="D222" s="180"/>
      <c r="E222" s="180"/>
      <c r="F222" s="181"/>
      <c r="G222" s="26" t="str">
        <f>IF(AC222="","",VLOOKUP(AC222,都個人!$J:$O,5,FALSE))</f>
        <v/>
      </c>
      <c r="H222" s="31"/>
      <c r="I222" s="31"/>
      <c r="J222" s="31"/>
      <c r="K222" s="21"/>
      <c r="L222" s="34"/>
      <c r="M222" s="31"/>
      <c r="N222" s="31"/>
      <c r="O222" s="31"/>
      <c r="P222" s="21"/>
      <c r="Q222" s="34"/>
      <c r="R222" s="31"/>
      <c r="S222" s="31"/>
      <c r="T222" s="31"/>
      <c r="U222" s="21"/>
      <c r="V222" s="34"/>
      <c r="W222" s="31"/>
      <c r="X222" s="31"/>
      <c r="Y222" s="31"/>
      <c r="Z222" s="21"/>
      <c r="AA222" s="34"/>
      <c r="AC222" s="52"/>
      <c r="AF222" s="11"/>
    </row>
    <row r="223" spans="1:32" ht="21.75" customHeight="1">
      <c r="A223" s="24" t="str">
        <f>基本登録!$A$20</f>
        <v>４</v>
      </c>
      <c r="B223" s="179" t="str">
        <f>IF(AC223="","",VLOOKUP(AC223,都個人!$J:$O,4,FALSE))</f>
        <v/>
      </c>
      <c r="C223" s="180"/>
      <c r="D223" s="180"/>
      <c r="E223" s="180"/>
      <c r="F223" s="181"/>
      <c r="G223" s="26" t="str">
        <f>IF(AC223="","",VLOOKUP(AC223,都個人!$J:$O,5,FALSE))</f>
        <v/>
      </c>
      <c r="H223" s="31"/>
      <c r="I223" s="31"/>
      <c r="J223" s="31"/>
      <c r="K223" s="21"/>
      <c r="L223" s="34"/>
      <c r="M223" s="31"/>
      <c r="N223" s="31"/>
      <c r="O223" s="31"/>
      <c r="P223" s="21"/>
      <c r="Q223" s="34"/>
      <c r="R223" s="31"/>
      <c r="S223" s="31"/>
      <c r="T223" s="31"/>
      <c r="U223" s="21"/>
      <c r="V223" s="34"/>
      <c r="W223" s="31"/>
      <c r="X223" s="31"/>
      <c r="Y223" s="31"/>
      <c r="Z223" s="21"/>
      <c r="AA223" s="34"/>
      <c r="AC223" s="52"/>
      <c r="AF223" s="11"/>
    </row>
    <row r="224" spans="1:32" ht="21.75" customHeight="1">
      <c r="A224" s="24" t="str">
        <f>基本登録!$A$21</f>
        <v>５</v>
      </c>
      <c r="B224" s="179" t="str">
        <f>IF(AC224="","",VLOOKUP(AC224,都個人!$J:$O,4,FALSE))</f>
        <v/>
      </c>
      <c r="C224" s="180"/>
      <c r="D224" s="180"/>
      <c r="E224" s="180"/>
      <c r="F224" s="181"/>
      <c r="G224" s="26" t="str">
        <f>IF(AC224="","",VLOOKUP(AC224,都個人!$J:$O,5,FALSE))</f>
        <v/>
      </c>
      <c r="H224" s="31"/>
      <c r="I224" s="31"/>
      <c r="J224" s="31"/>
      <c r="K224" s="21"/>
      <c r="L224" s="34"/>
      <c r="M224" s="31"/>
      <c r="N224" s="31"/>
      <c r="O224" s="31"/>
      <c r="P224" s="21"/>
      <c r="Q224" s="34"/>
      <c r="R224" s="31"/>
      <c r="S224" s="31"/>
      <c r="T224" s="31"/>
      <c r="U224" s="21"/>
      <c r="V224" s="34"/>
      <c r="W224" s="31"/>
      <c r="X224" s="31"/>
      <c r="Y224" s="31"/>
      <c r="Z224" s="21"/>
      <c r="AA224" s="34"/>
      <c r="AC224" s="52"/>
      <c r="AF224" s="11"/>
    </row>
    <row r="225" spans="1:32" ht="21.75" customHeight="1">
      <c r="A225" s="24" t="str">
        <f>基本登録!$A$22</f>
        <v>補</v>
      </c>
      <c r="B225" s="179" t="str">
        <f>IF(AC225="","",VLOOKUP(AC225,都個人!$J:$O,4,FALSE))</f>
        <v/>
      </c>
      <c r="C225" s="180"/>
      <c r="D225" s="180"/>
      <c r="E225" s="180"/>
      <c r="F225" s="181"/>
      <c r="G225" s="26" t="str">
        <f>IF(AC225="","",VLOOKUP(AC225,都個人!$J:$O,5,FALSE))</f>
        <v/>
      </c>
      <c r="H225" s="24"/>
      <c r="I225" s="24"/>
      <c r="J225" s="24"/>
      <c r="K225" s="33"/>
      <c r="L225" s="34"/>
      <c r="M225" s="24"/>
      <c r="N225" s="24"/>
      <c r="O225" s="24"/>
      <c r="P225" s="33"/>
      <c r="Q225" s="34"/>
      <c r="R225" s="24"/>
      <c r="S225" s="24"/>
      <c r="T225" s="24"/>
      <c r="U225" s="33"/>
      <c r="V225" s="34"/>
      <c r="W225" s="24"/>
      <c r="X225" s="24"/>
      <c r="Y225" s="24"/>
      <c r="Z225" s="33"/>
      <c r="AA225" s="34"/>
      <c r="AC225" s="52"/>
      <c r="AF225" s="11"/>
    </row>
    <row r="226" spans="1:32" ht="19.5" customHeight="1">
      <c r="A226" s="169"/>
      <c r="B226" s="170"/>
      <c r="C226" s="170"/>
      <c r="D226" s="170"/>
      <c r="E226" s="170"/>
      <c r="F226" s="170"/>
      <c r="G226" s="171"/>
      <c r="H226" s="172" t="s">
        <v>132</v>
      </c>
      <c r="I226" s="173"/>
      <c r="J226" s="173"/>
      <c r="K226" s="173"/>
      <c r="L226" s="34"/>
      <c r="M226" s="172" t="s">
        <v>132</v>
      </c>
      <c r="N226" s="173"/>
      <c r="O226" s="173"/>
      <c r="P226" s="173"/>
      <c r="Q226" s="34"/>
      <c r="R226" s="172" t="s">
        <v>132</v>
      </c>
      <c r="S226" s="173"/>
      <c r="T226" s="173"/>
      <c r="U226" s="173"/>
      <c r="V226" s="34"/>
      <c r="W226" s="172" t="s">
        <v>132</v>
      </c>
      <c r="X226" s="173"/>
      <c r="Y226" s="173"/>
      <c r="Z226" s="173"/>
      <c r="AA226" s="34"/>
      <c r="AC226" s="52"/>
      <c r="AF226" s="11"/>
    </row>
    <row r="227" spans="1:32" ht="24.75" customHeight="1">
      <c r="A227" s="174"/>
      <c r="B227" s="175"/>
      <c r="C227" s="175"/>
      <c r="D227" s="175"/>
      <c r="E227" s="175"/>
      <c r="F227" s="175"/>
      <c r="G227" s="176"/>
      <c r="H227" s="169"/>
      <c r="I227" s="177"/>
      <c r="J227" s="177"/>
      <c r="K227" s="177"/>
      <c r="L227" s="178"/>
      <c r="M227" s="169"/>
      <c r="N227" s="177"/>
      <c r="O227" s="177"/>
      <c r="P227" s="177"/>
      <c r="Q227" s="178"/>
      <c r="R227" s="169"/>
      <c r="S227" s="177"/>
      <c r="T227" s="177"/>
      <c r="U227" s="177"/>
      <c r="V227" s="178"/>
      <c r="W227" s="169"/>
      <c r="X227" s="177"/>
      <c r="Y227" s="177"/>
      <c r="Z227" s="177"/>
      <c r="AA227" s="178"/>
      <c r="AC227" s="52"/>
      <c r="AF227" s="11"/>
    </row>
    <row r="228" spans="1:32" ht="4.5" customHeight="1">
      <c r="A228" s="165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AC228" s="52"/>
      <c r="AF228" s="11"/>
    </row>
    <row r="229" spans="1:32">
      <c r="A229" s="167" t="s">
        <v>136</v>
      </c>
      <c r="B229" s="167"/>
      <c r="C229" s="47" t="str">
        <f>基本登録!$A$23</f>
        <v>①（　）内の大会の個人の部は一人１枚使用すること（関東予選・総合体育大会・個人選手権大会）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4"/>
      <c r="R229" s="45"/>
      <c r="S229" s="44"/>
      <c r="T229" s="44"/>
      <c r="U229" s="40"/>
      <c r="V229" s="40"/>
      <c r="W229" s="40"/>
      <c r="X229" s="40"/>
      <c r="Y229" s="40"/>
      <c r="Z229" s="40"/>
      <c r="AA229" s="40"/>
    </row>
    <row r="230" spans="1:32">
      <c r="A230" s="43"/>
      <c r="B230" s="43"/>
      <c r="C230" s="47" t="str">
        <f>基本登録!$A$24</f>
        <v>②顧問の捺印のないものは無効</v>
      </c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6"/>
      <c r="R230" s="44"/>
      <c r="S230" s="44"/>
      <c r="T230" s="44"/>
      <c r="U230" s="168" t="s">
        <v>139</v>
      </c>
      <c r="V230" s="168"/>
      <c r="W230" s="168"/>
      <c r="X230" s="168"/>
      <c r="Y230" s="168"/>
      <c r="Z230" s="168"/>
      <c r="AA230" s="168"/>
    </row>
    <row r="231" spans="1:32" s="37" customFormat="1">
      <c r="A231" s="41"/>
      <c r="B231" s="41"/>
      <c r="C231" s="42" t="str">
        <f>基本登録!$A$25</f>
        <v>③A4用紙に印刷すること（A4用紙1枚につき立順票は二部出力。切り取って使用すること）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168"/>
      <c r="V231" s="168"/>
      <c r="W231" s="168"/>
      <c r="X231" s="168"/>
      <c r="Y231" s="168"/>
      <c r="Z231" s="168"/>
      <c r="AA231" s="168"/>
      <c r="AC231" s="53"/>
    </row>
    <row r="232" spans="1:32" ht="34.5" customHeight="1">
      <c r="AC232" s="52"/>
      <c r="AF232" s="11"/>
    </row>
    <row r="233" spans="1:32" ht="24.75" customHeight="1">
      <c r="A233" s="199" t="s">
        <v>119</v>
      </c>
      <c r="B233" s="199"/>
      <c r="C233" s="199"/>
      <c r="D233" s="201" t="str">
        <f ca="1">基本登録!$B$11</f>
        <v>令和8年度　東京都個人選手権大会　立順票</v>
      </c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190" t="s">
        <v>120</v>
      </c>
      <c r="Y233" s="191"/>
      <c r="Z233" s="191"/>
      <c r="AA233" s="192"/>
      <c r="AC233" s="52"/>
      <c r="AF233" s="11"/>
    </row>
    <row r="234" spans="1:32" ht="26.25" customHeight="1">
      <c r="A234" s="200"/>
      <c r="B234" s="200"/>
      <c r="C234" s="200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2" t="str">
        <f>IF(VLOOKUP(AC241,都個人!$J:$O,2,FALSE)="","",VLOOKUP(AC241,都個人!$J:$O,2,FALSE))</f>
        <v/>
      </c>
      <c r="Y234" s="203"/>
      <c r="Z234" s="203"/>
      <c r="AA234" s="204"/>
      <c r="AC234" s="52"/>
      <c r="AF234" s="11"/>
    </row>
    <row r="235" spans="1:32" ht="27" customHeight="1">
      <c r="A235" s="169" t="s">
        <v>121</v>
      </c>
      <c r="B235" s="177"/>
      <c r="C235" s="178"/>
      <c r="D235" s="208"/>
      <c r="E235" s="30" t="s">
        <v>122</v>
      </c>
      <c r="F235" s="208"/>
      <c r="G235" s="190" t="s">
        <v>123</v>
      </c>
      <c r="H235" s="191"/>
      <c r="I235" s="192"/>
      <c r="J235" s="213" t="str">
        <f>基本登録!$B$2</f>
        <v>基本登録シートの学校番号に入力して下さい</v>
      </c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X235" s="205"/>
      <c r="Y235" s="206"/>
      <c r="Z235" s="206"/>
      <c r="AA235" s="207"/>
      <c r="AC235" s="52"/>
      <c r="AF235" s="11"/>
    </row>
    <row r="236" spans="1:32" ht="9.75" customHeight="1">
      <c r="A236" s="214">
        <f>基本登録!$B$1</f>
        <v>0</v>
      </c>
      <c r="B236" s="215"/>
      <c r="C236" s="216"/>
      <c r="D236" s="209"/>
      <c r="E236" s="223" t="s">
        <v>109</v>
      </c>
      <c r="F236" s="211"/>
      <c r="G236" s="226" t="s">
        <v>124</v>
      </c>
      <c r="H236" s="227"/>
      <c r="I236" s="228"/>
      <c r="J236" s="213">
        <f>基本登録!$B$3</f>
        <v>0</v>
      </c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36"/>
      <c r="X236" s="36"/>
      <c r="AC236" s="52"/>
      <c r="AF236" s="11"/>
    </row>
    <row r="237" spans="1:32" ht="16.5" customHeight="1">
      <c r="A237" s="217"/>
      <c r="B237" s="218"/>
      <c r="C237" s="219"/>
      <c r="D237" s="209"/>
      <c r="E237" s="224"/>
      <c r="F237" s="211"/>
      <c r="G237" s="229"/>
      <c r="H237" s="230"/>
      <c r="I237" s="231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X237" s="182" t="s">
        <v>125</v>
      </c>
      <c r="Y237" s="184" t="s">
        <v>126</v>
      </c>
      <c r="Z237" s="185"/>
      <c r="AA237" s="186"/>
      <c r="AC237" s="52"/>
      <c r="AF237" s="11"/>
    </row>
    <row r="238" spans="1:32" ht="27" customHeight="1">
      <c r="A238" s="220"/>
      <c r="B238" s="221"/>
      <c r="C238" s="222"/>
      <c r="D238" s="210"/>
      <c r="E238" s="225"/>
      <c r="F238" s="212"/>
      <c r="G238" s="190" t="s">
        <v>127</v>
      </c>
      <c r="H238" s="191"/>
      <c r="I238" s="192"/>
      <c r="J238" s="28"/>
      <c r="K238" s="29"/>
      <c r="L238" s="29"/>
      <c r="M238" s="29"/>
      <c r="N238" s="29"/>
      <c r="O238" s="29"/>
      <c r="P238" s="22"/>
      <c r="Q238" s="22"/>
      <c r="R238" s="22" t="s">
        <v>128</v>
      </c>
      <c r="S238" s="193" t="str">
        <f>AC241</f>
        <v/>
      </c>
      <c r="T238" s="194"/>
      <c r="U238" s="194"/>
      <c r="V238" s="23" t="s">
        <v>129</v>
      </c>
      <c r="X238" s="183"/>
      <c r="Y238" s="187"/>
      <c r="Z238" s="188"/>
      <c r="AA238" s="189"/>
      <c r="AC238" s="52"/>
      <c r="AF238" s="11"/>
    </row>
    <row r="239" spans="1:32" ht="4.5" customHeight="1">
      <c r="AC239" s="52"/>
      <c r="AF239" s="11"/>
    </row>
    <row r="240" spans="1:32" ht="21.75" customHeight="1">
      <c r="A240" s="24" t="s">
        <v>130</v>
      </c>
      <c r="B240" s="174" t="s">
        <v>131</v>
      </c>
      <c r="C240" s="195"/>
      <c r="D240" s="195"/>
      <c r="E240" s="195"/>
      <c r="F240" s="176"/>
      <c r="G240" s="32" t="s">
        <v>102</v>
      </c>
      <c r="H240" s="196" t="str">
        <f ca="1">IFERROR(VLOOKUP(D233,基本登録!$B$8:$I$14,5,FALSE),"")</f>
        <v>予選</v>
      </c>
      <c r="I240" s="197"/>
      <c r="J240" s="197"/>
      <c r="K240" s="197"/>
      <c r="L240" s="198"/>
      <c r="M240" s="196" t="str">
        <f ca="1">IFERROR(VLOOKUP(D233,基本登録!$B$8:$I$14,6,FALSE),"")</f>
        <v>決勝</v>
      </c>
      <c r="N240" s="197"/>
      <c r="O240" s="197"/>
      <c r="P240" s="197"/>
      <c r="Q240" s="198"/>
      <c r="R240" s="196" t="str">
        <f ca="1">IFERROR(IF(VLOOKUP(D233,基本登録!$B$8:$I$14,7,FALSE)="","",VLOOKUP(D233,基本登録!$B$8:$I$14,7,FALSE)),"")</f>
        <v>競射</v>
      </c>
      <c r="S240" s="197"/>
      <c r="T240" s="197"/>
      <c r="U240" s="197"/>
      <c r="V240" s="198"/>
      <c r="W240" s="196" t="str">
        <f ca="1">IFERROR(IF(VLOOKUP(D233,基本登録!$B$8:$I$14,8,FALSE)="","",VLOOKUP(D233,基本登録!$B$8:$I$14,8,FALSE)),"")</f>
        <v/>
      </c>
      <c r="X240" s="197"/>
      <c r="Y240" s="197"/>
      <c r="Z240" s="197"/>
      <c r="AA240" s="198"/>
      <c r="AC240" s="52"/>
      <c r="AF240" s="11"/>
    </row>
    <row r="241" spans="1:32" ht="21.75" customHeight="1">
      <c r="A241" s="25" t="str">
        <f>基本登録!$A$17</f>
        <v>１</v>
      </c>
      <c r="B241" s="179" t="str">
        <f>IF(AC241="","",VLOOKUP(AC241,都個人!$J:$O,4,FALSE))</f>
        <v/>
      </c>
      <c r="C241" s="180"/>
      <c r="D241" s="180"/>
      <c r="E241" s="180"/>
      <c r="F241" s="181"/>
      <c r="G241" s="26" t="str">
        <f>IF(AC241="","",VLOOKUP(AC241,都個人!$J:$O,5,FALSE))</f>
        <v/>
      </c>
      <c r="H241" s="31"/>
      <c r="I241" s="31"/>
      <c r="J241" s="31"/>
      <c r="K241" s="21"/>
      <c r="L241" s="34"/>
      <c r="M241" s="31"/>
      <c r="N241" s="31"/>
      <c r="O241" s="31"/>
      <c r="P241" s="21"/>
      <c r="Q241" s="34"/>
      <c r="R241" s="31"/>
      <c r="S241" s="31"/>
      <c r="T241" s="31"/>
      <c r="U241" s="21"/>
      <c r="V241" s="34"/>
      <c r="W241" s="31"/>
      <c r="X241" s="31"/>
      <c r="Y241" s="31"/>
      <c r="Z241" s="21"/>
      <c r="AA241" s="34"/>
      <c r="AC241" s="52" t="str">
        <f>都個人!$J$14</f>
        <v/>
      </c>
      <c r="AF241" s="11"/>
    </row>
    <row r="242" spans="1:32" ht="21.75" customHeight="1">
      <c r="A242" s="24" t="str">
        <f>基本登録!$A$18</f>
        <v>２</v>
      </c>
      <c r="B242" s="179" t="str">
        <f>IF(AC242="","",VLOOKUP(AC242,都個人!$J:$O,4,FALSE))</f>
        <v/>
      </c>
      <c r="C242" s="180"/>
      <c r="D242" s="180"/>
      <c r="E242" s="180"/>
      <c r="F242" s="181"/>
      <c r="G242" s="26" t="str">
        <f>IF(AC242="","",VLOOKUP(AC242,都個人!$J:$O,5,FALSE))</f>
        <v/>
      </c>
      <c r="H242" s="31"/>
      <c r="I242" s="31"/>
      <c r="J242" s="31"/>
      <c r="K242" s="21"/>
      <c r="L242" s="34"/>
      <c r="M242" s="31"/>
      <c r="N242" s="31"/>
      <c r="O242" s="31"/>
      <c r="P242" s="21"/>
      <c r="Q242" s="34"/>
      <c r="R242" s="31"/>
      <c r="S242" s="31"/>
      <c r="T242" s="31"/>
      <c r="U242" s="21"/>
      <c r="V242" s="34"/>
      <c r="W242" s="31"/>
      <c r="X242" s="31"/>
      <c r="Y242" s="31"/>
      <c r="Z242" s="21"/>
      <c r="AA242" s="34"/>
      <c r="AC242" s="52"/>
      <c r="AF242" s="11"/>
    </row>
    <row r="243" spans="1:32" ht="21.75" customHeight="1">
      <c r="A243" s="24" t="str">
        <f>基本登録!$A$19</f>
        <v>３</v>
      </c>
      <c r="B243" s="179" t="str">
        <f>IF(AC243="","",VLOOKUP(AC243,都個人!$J:$O,4,FALSE))</f>
        <v/>
      </c>
      <c r="C243" s="180"/>
      <c r="D243" s="180"/>
      <c r="E243" s="180"/>
      <c r="F243" s="181"/>
      <c r="G243" s="26" t="str">
        <f>IF(AC243="","",VLOOKUP(AC243,都個人!$J:$O,5,FALSE))</f>
        <v/>
      </c>
      <c r="H243" s="31"/>
      <c r="I243" s="31"/>
      <c r="J243" s="31"/>
      <c r="K243" s="21"/>
      <c r="L243" s="34"/>
      <c r="M243" s="31"/>
      <c r="N243" s="31"/>
      <c r="O243" s="31"/>
      <c r="P243" s="21"/>
      <c r="Q243" s="34"/>
      <c r="R243" s="31"/>
      <c r="S243" s="31"/>
      <c r="T243" s="31"/>
      <c r="U243" s="21"/>
      <c r="V243" s="34"/>
      <c r="W243" s="31"/>
      <c r="X243" s="31"/>
      <c r="Y243" s="31"/>
      <c r="Z243" s="21"/>
      <c r="AA243" s="34"/>
      <c r="AC243" s="52"/>
      <c r="AF243" s="11"/>
    </row>
    <row r="244" spans="1:32" ht="21.75" customHeight="1">
      <c r="A244" s="24" t="str">
        <f>基本登録!$A$20</f>
        <v>４</v>
      </c>
      <c r="B244" s="179" t="str">
        <f>IF(AC244="","",VLOOKUP(AC244,都個人!$J:$O,4,FALSE))</f>
        <v/>
      </c>
      <c r="C244" s="180"/>
      <c r="D244" s="180"/>
      <c r="E244" s="180"/>
      <c r="F244" s="181"/>
      <c r="G244" s="26" t="str">
        <f>IF(AC244="","",VLOOKUP(AC244,都個人!$J:$O,5,FALSE))</f>
        <v/>
      </c>
      <c r="H244" s="31"/>
      <c r="I244" s="31"/>
      <c r="J244" s="31"/>
      <c r="K244" s="21"/>
      <c r="L244" s="34"/>
      <c r="M244" s="31"/>
      <c r="N244" s="31"/>
      <c r="O244" s="31"/>
      <c r="P244" s="21"/>
      <c r="Q244" s="34"/>
      <c r="R244" s="31"/>
      <c r="S244" s="31"/>
      <c r="T244" s="31"/>
      <c r="U244" s="21"/>
      <c r="V244" s="34"/>
      <c r="W244" s="31"/>
      <c r="X244" s="31"/>
      <c r="Y244" s="31"/>
      <c r="Z244" s="21"/>
      <c r="AA244" s="34"/>
      <c r="AC244" s="52"/>
      <c r="AF244" s="11"/>
    </row>
    <row r="245" spans="1:32" ht="21.75" customHeight="1">
      <c r="A245" s="24" t="str">
        <f>基本登録!$A$21</f>
        <v>５</v>
      </c>
      <c r="B245" s="179" t="str">
        <f>IF(AC245="","",VLOOKUP(AC245,都個人!$J:$O,4,FALSE))</f>
        <v/>
      </c>
      <c r="C245" s="180"/>
      <c r="D245" s="180"/>
      <c r="E245" s="180"/>
      <c r="F245" s="181"/>
      <c r="G245" s="26" t="str">
        <f>IF(AC245="","",VLOOKUP(AC245,都個人!$J:$O,5,FALSE))</f>
        <v/>
      </c>
      <c r="H245" s="31"/>
      <c r="I245" s="31"/>
      <c r="J245" s="31"/>
      <c r="K245" s="21"/>
      <c r="L245" s="34"/>
      <c r="M245" s="31"/>
      <c r="N245" s="31"/>
      <c r="O245" s="31"/>
      <c r="P245" s="21"/>
      <c r="Q245" s="34"/>
      <c r="R245" s="31"/>
      <c r="S245" s="31"/>
      <c r="T245" s="31"/>
      <c r="U245" s="21"/>
      <c r="V245" s="34"/>
      <c r="W245" s="31"/>
      <c r="X245" s="31"/>
      <c r="Y245" s="31"/>
      <c r="Z245" s="21"/>
      <c r="AA245" s="34"/>
      <c r="AC245" s="52"/>
      <c r="AF245" s="11"/>
    </row>
    <row r="246" spans="1:32" ht="21.75" customHeight="1">
      <c r="A246" s="24" t="str">
        <f>基本登録!$A$22</f>
        <v>補</v>
      </c>
      <c r="B246" s="179" t="str">
        <f>IF(AC246="","",VLOOKUP(AC246,都個人!$J:$O,4,FALSE))</f>
        <v/>
      </c>
      <c r="C246" s="180"/>
      <c r="D246" s="180"/>
      <c r="E246" s="180"/>
      <c r="F246" s="181"/>
      <c r="G246" s="26" t="str">
        <f>IF(AC246="","",VLOOKUP(AC246,都個人!$J:$O,5,FALSE))</f>
        <v/>
      </c>
      <c r="H246" s="24"/>
      <c r="I246" s="24"/>
      <c r="J246" s="24"/>
      <c r="K246" s="33"/>
      <c r="L246" s="34"/>
      <c r="M246" s="24"/>
      <c r="N246" s="24"/>
      <c r="O246" s="24"/>
      <c r="P246" s="33"/>
      <c r="Q246" s="34"/>
      <c r="R246" s="24"/>
      <c r="S246" s="24"/>
      <c r="T246" s="24"/>
      <c r="U246" s="33"/>
      <c r="V246" s="34"/>
      <c r="W246" s="24"/>
      <c r="X246" s="24"/>
      <c r="Y246" s="24"/>
      <c r="Z246" s="33"/>
      <c r="AA246" s="34"/>
      <c r="AC246" s="52"/>
      <c r="AF246" s="11"/>
    </row>
    <row r="247" spans="1:32" ht="19.5" customHeight="1">
      <c r="A247" s="169"/>
      <c r="B247" s="170"/>
      <c r="C247" s="170"/>
      <c r="D247" s="170"/>
      <c r="E247" s="170"/>
      <c r="F247" s="170"/>
      <c r="G247" s="171"/>
      <c r="H247" s="172" t="s">
        <v>132</v>
      </c>
      <c r="I247" s="173"/>
      <c r="J247" s="173"/>
      <c r="K247" s="173"/>
      <c r="L247" s="34"/>
      <c r="M247" s="172" t="s">
        <v>132</v>
      </c>
      <c r="N247" s="173"/>
      <c r="O247" s="173"/>
      <c r="P247" s="173"/>
      <c r="Q247" s="34"/>
      <c r="R247" s="172" t="s">
        <v>132</v>
      </c>
      <c r="S247" s="173"/>
      <c r="T247" s="173"/>
      <c r="U247" s="173"/>
      <c r="V247" s="34"/>
      <c r="W247" s="172" t="s">
        <v>132</v>
      </c>
      <c r="X247" s="173"/>
      <c r="Y247" s="173"/>
      <c r="Z247" s="173"/>
      <c r="AA247" s="34"/>
      <c r="AC247" s="52"/>
      <c r="AF247" s="11"/>
    </row>
    <row r="248" spans="1:32" ht="24.75" customHeight="1">
      <c r="A248" s="174"/>
      <c r="B248" s="175"/>
      <c r="C248" s="175"/>
      <c r="D248" s="175"/>
      <c r="E248" s="175"/>
      <c r="F248" s="175"/>
      <c r="G248" s="176"/>
      <c r="H248" s="169"/>
      <c r="I248" s="177"/>
      <c r="J248" s="177"/>
      <c r="K248" s="177"/>
      <c r="L248" s="178"/>
      <c r="M248" s="169"/>
      <c r="N248" s="177"/>
      <c r="O248" s="177"/>
      <c r="P248" s="177"/>
      <c r="Q248" s="178"/>
      <c r="R248" s="169"/>
      <c r="S248" s="177"/>
      <c r="T248" s="177"/>
      <c r="U248" s="177"/>
      <c r="V248" s="178"/>
      <c r="W248" s="169"/>
      <c r="X248" s="177"/>
      <c r="Y248" s="177"/>
      <c r="Z248" s="177"/>
      <c r="AA248" s="178"/>
      <c r="AC248" s="52"/>
      <c r="AF248" s="11"/>
    </row>
    <row r="249" spans="1:32" ht="4.5" customHeight="1">
      <c r="A249" s="165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AC249" s="52"/>
      <c r="AF249" s="11"/>
    </row>
    <row r="250" spans="1:32">
      <c r="A250" s="167" t="s">
        <v>136</v>
      </c>
      <c r="B250" s="167"/>
      <c r="C250" s="47" t="str">
        <f>基本登録!$A$23</f>
        <v>①（　）内の大会の個人の部は一人１枚使用すること（関東予選・総合体育大会・個人選手権大会）</v>
      </c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4"/>
      <c r="R250" s="45"/>
      <c r="S250" s="44"/>
      <c r="T250" s="44"/>
      <c r="U250" s="40"/>
      <c r="V250" s="40"/>
      <c r="W250" s="40"/>
      <c r="X250" s="40"/>
      <c r="Y250" s="40"/>
      <c r="Z250" s="40"/>
      <c r="AA250" s="40"/>
    </row>
    <row r="251" spans="1:32">
      <c r="A251" s="43"/>
      <c r="B251" s="43"/>
      <c r="C251" s="47" t="str">
        <f>基本登録!$A$24</f>
        <v>②顧問の捺印のないものは無効</v>
      </c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6"/>
      <c r="R251" s="44"/>
      <c r="S251" s="44"/>
      <c r="T251" s="44"/>
      <c r="U251" s="168" t="s">
        <v>139</v>
      </c>
      <c r="V251" s="168"/>
      <c r="W251" s="168"/>
      <c r="X251" s="168"/>
      <c r="Y251" s="168"/>
      <c r="Z251" s="168"/>
      <c r="AA251" s="168"/>
    </row>
    <row r="252" spans="1:32" s="37" customFormat="1">
      <c r="A252" s="41"/>
      <c r="B252" s="41"/>
      <c r="C252" s="42" t="str">
        <f>基本登録!$A$25</f>
        <v>③A4用紙に印刷すること（A4用紙1枚につき立順票は二部出力。切り取って使用すること）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168"/>
      <c r="V252" s="168"/>
      <c r="W252" s="168"/>
      <c r="X252" s="168"/>
      <c r="Y252" s="168"/>
      <c r="Z252" s="168"/>
      <c r="AA252" s="168"/>
      <c r="AC252" s="53"/>
    </row>
    <row r="253" spans="1:32" ht="34.5" customHeight="1">
      <c r="AC253" s="52"/>
      <c r="AF253" s="11"/>
    </row>
    <row r="254" spans="1:32" ht="24.75" customHeight="1">
      <c r="A254" s="199" t="s">
        <v>119</v>
      </c>
      <c r="B254" s="199"/>
      <c r="C254" s="199"/>
      <c r="D254" s="201" t="str">
        <f ca="1">基本登録!$B$11</f>
        <v>令和8年度　東京都個人選手権大会　立順票</v>
      </c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190" t="s">
        <v>120</v>
      </c>
      <c r="Y254" s="191"/>
      <c r="Z254" s="191"/>
      <c r="AA254" s="192"/>
      <c r="AC254" s="52"/>
      <c r="AF254" s="11"/>
    </row>
    <row r="255" spans="1:32" ht="26.25" customHeight="1">
      <c r="A255" s="200"/>
      <c r="B255" s="200"/>
      <c r="C255" s="200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2" t="str">
        <f>IF(VLOOKUP(AC262,都個人!$J:$O,2,FALSE)="","",VLOOKUP(AC262,都個人!$J:$O,2,FALSE))</f>
        <v/>
      </c>
      <c r="Y255" s="203"/>
      <c r="Z255" s="203"/>
      <c r="AA255" s="204"/>
      <c r="AC255" s="52"/>
      <c r="AF255" s="11"/>
    </row>
    <row r="256" spans="1:32" ht="27" customHeight="1">
      <c r="A256" s="169" t="s">
        <v>121</v>
      </c>
      <c r="B256" s="177"/>
      <c r="C256" s="178"/>
      <c r="D256" s="208"/>
      <c r="E256" s="30" t="s">
        <v>122</v>
      </c>
      <c r="F256" s="208"/>
      <c r="G256" s="190" t="s">
        <v>123</v>
      </c>
      <c r="H256" s="191"/>
      <c r="I256" s="192"/>
      <c r="J256" s="213" t="str">
        <f>基本登録!$B$2</f>
        <v>基本登録シートの学校番号に入力して下さい</v>
      </c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X256" s="205"/>
      <c r="Y256" s="206"/>
      <c r="Z256" s="206"/>
      <c r="AA256" s="207"/>
      <c r="AC256" s="52"/>
      <c r="AF256" s="11"/>
    </row>
    <row r="257" spans="1:32" ht="9.75" customHeight="1">
      <c r="A257" s="214">
        <f>基本登録!$B$1</f>
        <v>0</v>
      </c>
      <c r="B257" s="215"/>
      <c r="C257" s="216"/>
      <c r="D257" s="209"/>
      <c r="E257" s="223" t="s">
        <v>109</v>
      </c>
      <c r="F257" s="211"/>
      <c r="G257" s="226" t="s">
        <v>124</v>
      </c>
      <c r="H257" s="227"/>
      <c r="I257" s="228"/>
      <c r="J257" s="213">
        <f>基本登録!$B$3</f>
        <v>0</v>
      </c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36"/>
      <c r="X257" s="36"/>
      <c r="AC257" s="52"/>
      <c r="AF257" s="11"/>
    </row>
    <row r="258" spans="1:32" ht="16.5" customHeight="1">
      <c r="A258" s="217"/>
      <c r="B258" s="218"/>
      <c r="C258" s="219"/>
      <c r="D258" s="209"/>
      <c r="E258" s="224"/>
      <c r="F258" s="211"/>
      <c r="G258" s="229"/>
      <c r="H258" s="230"/>
      <c r="I258" s="231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X258" s="182" t="s">
        <v>125</v>
      </c>
      <c r="Y258" s="184" t="s">
        <v>126</v>
      </c>
      <c r="Z258" s="185"/>
      <c r="AA258" s="186"/>
      <c r="AC258" s="52"/>
      <c r="AF258" s="11"/>
    </row>
    <row r="259" spans="1:32" ht="27" customHeight="1">
      <c r="A259" s="220"/>
      <c r="B259" s="221"/>
      <c r="C259" s="222"/>
      <c r="D259" s="210"/>
      <c r="E259" s="225"/>
      <c r="F259" s="212"/>
      <c r="G259" s="190" t="s">
        <v>127</v>
      </c>
      <c r="H259" s="191"/>
      <c r="I259" s="192"/>
      <c r="J259" s="28"/>
      <c r="K259" s="29"/>
      <c r="L259" s="29"/>
      <c r="M259" s="29"/>
      <c r="N259" s="29"/>
      <c r="O259" s="29"/>
      <c r="P259" s="22"/>
      <c r="Q259" s="22"/>
      <c r="R259" s="22" t="s">
        <v>128</v>
      </c>
      <c r="S259" s="193" t="str">
        <f>AC262</f>
        <v/>
      </c>
      <c r="T259" s="194"/>
      <c r="U259" s="194"/>
      <c r="V259" s="23" t="s">
        <v>129</v>
      </c>
      <c r="X259" s="183"/>
      <c r="Y259" s="187"/>
      <c r="Z259" s="188"/>
      <c r="AA259" s="189"/>
      <c r="AC259" s="52"/>
      <c r="AF259" s="11"/>
    </row>
    <row r="260" spans="1:32" ht="4.5" customHeight="1">
      <c r="AC260" s="52"/>
      <c r="AF260" s="11"/>
    </row>
    <row r="261" spans="1:32" ht="21.75" customHeight="1">
      <c r="A261" s="24" t="s">
        <v>130</v>
      </c>
      <c r="B261" s="174" t="s">
        <v>131</v>
      </c>
      <c r="C261" s="195"/>
      <c r="D261" s="195"/>
      <c r="E261" s="195"/>
      <c r="F261" s="176"/>
      <c r="G261" s="32" t="s">
        <v>102</v>
      </c>
      <c r="H261" s="196" t="str">
        <f ca="1">IFERROR(VLOOKUP(D254,基本登録!$B$8:$I$14,5,FALSE),"")</f>
        <v>予選</v>
      </c>
      <c r="I261" s="197"/>
      <c r="J261" s="197"/>
      <c r="K261" s="197"/>
      <c r="L261" s="198"/>
      <c r="M261" s="196" t="str">
        <f ca="1">IFERROR(VLOOKUP(D254,基本登録!$B$8:$I$14,6,FALSE),"")</f>
        <v>決勝</v>
      </c>
      <c r="N261" s="197"/>
      <c r="O261" s="197"/>
      <c r="P261" s="197"/>
      <c r="Q261" s="198"/>
      <c r="R261" s="196" t="str">
        <f ca="1">IFERROR(IF(VLOOKUP(D254,基本登録!$B$8:$I$14,7,FALSE)="","",VLOOKUP(D254,基本登録!$B$8:$I$14,7,FALSE)),"")</f>
        <v>競射</v>
      </c>
      <c r="S261" s="197"/>
      <c r="T261" s="197"/>
      <c r="U261" s="197"/>
      <c r="V261" s="198"/>
      <c r="W261" s="196" t="str">
        <f ca="1">IFERROR(IF(VLOOKUP(D254,基本登録!$B$8:$I$14,8,FALSE)="","",VLOOKUP(D254,基本登録!$B$8:$I$14,8,FALSE)),"")</f>
        <v/>
      </c>
      <c r="X261" s="197"/>
      <c r="Y261" s="197"/>
      <c r="Z261" s="197"/>
      <c r="AA261" s="198"/>
      <c r="AC261" s="52"/>
      <c r="AF261" s="11"/>
    </row>
    <row r="262" spans="1:32" ht="21.75" customHeight="1">
      <c r="A262" s="25" t="str">
        <f>基本登録!$A$17</f>
        <v>１</v>
      </c>
      <c r="B262" s="179" t="str">
        <f>IF(AC262="","",VLOOKUP(AC262,都個人!$J:$O,4,FALSE))</f>
        <v/>
      </c>
      <c r="C262" s="180"/>
      <c r="D262" s="180"/>
      <c r="E262" s="180"/>
      <c r="F262" s="181"/>
      <c r="G262" s="26" t="str">
        <f>IF(AC262="","",VLOOKUP(AC262,都個人!$J:$O,5,FALSE))</f>
        <v/>
      </c>
      <c r="H262" s="31"/>
      <c r="I262" s="31"/>
      <c r="J262" s="31"/>
      <c r="K262" s="21"/>
      <c r="L262" s="34"/>
      <c r="M262" s="31"/>
      <c r="N262" s="31"/>
      <c r="O262" s="31"/>
      <c r="P262" s="21"/>
      <c r="Q262" s="34"/>
      <c r="R262" s="31"/>
      <c r="S262" s="31"/>
      <c r="T262" s="31"/>
      <c r="U262" s="21"/>
      <c r="V262" s="34"/>
      <c r="W262" s="31"/>
      <c r="X262" s="31"/>
      <c r="Y262" s="31"/>
      <c r="Z262" s="21"/>
      <c r="AA262" s="34"/>
      <c r="AC262" s="52" t="str">
        <f>都個人!$J$15</f>
        <v/>
      </c>
      <c r="AF262" s="11"/>
    </row>
    <row r="263" spans="1:32" ht="21.75" customHeight="1">
      <c r="A263" s="24" t="str">
        <f>基本登録!$A$18</f>
        <v>２</v>
      </c>
      <c r="B263" s="179" t="str">
        <f>IF(AC263="","",VLOOKUP(AC263,都個人!$J:$O,4,FALSE))</f>
        <v/>
      </c>
      <c r="C263" s="180"/>
      <c r="D263" s="180"/>
      <c r="E263" s="180"/>
      <c r="F263" s="181"/>
      <c r="G263" s="26" t="str">
        <f>IF(AC263="","",VLOOKUP(AC263,都個人!$J:$O,5,FALSE))</f>
        <v/>
      </c>
      <c r="H263" s="31"/>
      <c r="I263" s="31"/>
      <c r="J263" s="31"/>
      <c r="K263" s="21"/>
      <c r="L263" s="34"/>
      <c r="M263" s="31"/>
      <c r="N263" s="31"/>
      <c r="O263" s="31"/>
      <c r="P263" s="21"/>
      <c r="Q263" s="34"/>
      <c r="R263" s="31"/>
      <c r="S263" s="31"/>
      <c r="T263" s="31"/>
      <c r="U263" s="21"/>
      <c r="V263" s="34"/>
      <c r="W263" s="31"/>
      <c r="X263" s="31"/>
      <c r="Y263" s="31"/>
      <c r="Z263" s="21"/>
      <c r="AA263" s="34"/>
      <c r="AC263" s="52"/>
      <c r="AF263" s="11"/>
    </row>
    <row r="264" spans="1:32" ht="21.75" customHeight="1">
      <c r="A264" s="24" t="str">
        <f>基本登録!$A$19</f>
        <v>３</v>
      </c>
      <c r="B264" s="179" t="str">
        <f>IF(AC264="","",VLOOKUP(AC264,都個人!$J:$O,4,FALSE))</f>
        <v/>
      </c>
      <c r="C264" s="180"/>
      <c r="D264" s="180"/>
      <c r="E264" s="180"/>
      <c r="F264" s="181"/>
      <c r="G264" s="26" t="str">
        <f>IF(AC264="","",VLOOKUP(AC264,都個人!$J:$O,5,FALSE))</f>
        <v/>
      </c>
      <c r="H264" s="31"/>
      <c r="I264" s="31"/>
      <c r="J264" s="31"/>
      <c r="K264" s="21"/>
      <c r="L264" s="34"/>
      <c r="M264" s="31"/>
      <c r="N264" s="31"/>
      <c r="O264" s="31"/>
      <c r="P264" s="21"/>
      <c r="Q264" s="34"/>
      <c r="R264" s="31"/>
      <c r="S264" s="31"/>
      <c r="T264" s="31"/>
      <c r="U264" s="21"/>
      <c r="V264" s="34"/>
      <c r="W264" s="31"/>
      <c r="X264" s="31"/>
      <c r="Y264" s="31"/>
      <c r="Z264" s="21"/>
      <c r="AA264" s="34"/>
      <c r="AC264" s="52"/>
      <c r="AF264" s="11"/>
    </row>
    <row r="265" spans="1:32" ht="21.75" customHeight="1">
      <c r="A265" s="24" t="str">
        <f>基本登録!$A$20</f>
        <v>４</v>
      </c>
      <c r="B265" s="179" t="str">
        <f>IF(AC265="","",VLOOKUP(AC265,都個人!$J:$O,4,FALSE))</f>
        <v/>
      </c>
      <c r="C265" s="180"/>
      <c r="D265" s="180"/>
      <c r="E265" s="180"/>
      <c r="F265" s="181"/>
      <c r="G265" s="26" t="str">
        <f>IF(AC265="","",VLOOKUP(AC265,都個人!$J:$O,5,FALSE))</f>
        <v/>
      </c>
      <c r="H265" s="31"/>
      <c r="I265" s="31"/>
      <c r="J265" s="31"/>
      <c r="K265" s="21"/>
      <c r="L265" s="34"/>
      <c r="M265" s="31"/>
      <c r="N265" s="31"/>
      <c r="O265" s="31"/>
      <c r="P265" s="21"/>
      <c r="Q265" s="34"/>
      <c r="R265" s="31"/>
      <c r="S265" s="31"/>
      <c r="T265" s="31"/>
      <c r="U265" s="21"/>
      <c r="V265" s="34"/>
      <c r="W265" s="31"/>
      <c r="X265" s="31"/>
      <c r="Y265" s="31"/>
      <c r="Z265" s="21"/>
      <c r="AA265" s="34"/>
      <c r="AC265" s="52"/>
      <c r="AF265" s="11"/>
    </row>
    <row r="266" spans="1:32" ht="21.75" customHeight="1">
      <c r="A266" s="24" t="str">
        <f>基本登録!$A$21</f>
        <v>５</v>
      </c>
      <c r="B266" s="179" t="str">
        <f>IF(AC266="","",VLOOKUP(AC266,都個人!$J:$O,4,FALSE))</f>
        <v/>
      </c>
      <c r="C266" s="180"/>
      <c r="D266" s="180"/>
      <c r="E266" s="180"/>
      <c r="F266" s="181"/>
      <c r="G266" s="26" t="str">
        <f>IF(AC266="","",VLOOKUP(AC266,都個人!$J:$O,5,FALSE))</f>
        <v/>
      </c>
      <c r="H266" s="31"/>
      <c r="I266" s="31"/>
      <c r="J266" s="31"/>
      <c r="K266" s="21"/>
      <c r="L266" s="34"/>
      <c r="M266" s="31"/>
      <c r="N266" s="31"/>
      <c r="O266" s="31"/>
      <c r="P266" s="21"/>
      <c r="Q266" s="34"/>
      <c r="R266" s="31"/>
      <c r="S266" s="31"/>
      <c r="T266" s="31"/>
      <c r="U266" s="21"/>
      <c r="V266" s="34"/>
      <c r="W266" s="31"/>
      <c r="X266" s="31"/>
      <c r="Y266" s="31"/>
      <c r="Z266" s="21"/>
      <c r="AA266" s="34"/>
      <c r="AC266" s="52"/>
      <c r="AF266" s="11"/>
    </row>
    <row r="267" spans="1:32" ht="21.75" customHeight="1">
      <c r="A267" s="24" t="str">
        <f>基本登録!$A$22</f>
        <v>補</v>
      </c>
      <c r="B267" s="179" t="str">
        <f>IF(AC267="","",VLOOKUP(AC267,都個人!$J:$O,4,FALSE))</f>
        <v/>
      </c>
      <c r="C267" s="180"/>
      <c r="D267" s="180"/>
      <c r="E267" s="180"/>
      <c r="F267" s="181"/>
      <c r="G267" s="26" t="str">
        <f>IF(AC267="","",VLOOKUP(AC267,都個人!$J:$O,5,FALSE))</f>
        <v/>
      </c>
      <c r="H267" s="24"/>
      <c r="I267" s="24"/>
      <c r="J267" s="24"/>
      <c r="K267" s="33"/>
      <c r="L267" s="34"/>
      <c r="M267" s="24"/>
      <c r="N267" s="24"/>
      <c r="O267" s="24"/>
      <c r="P267" s="33"/>
      <c r="Q267" s="34"/>
      <c r="R267" s="24"/>
      <c r="S267" s="24"/>
      <c r="T267" s="24"/>
      <c r="U267" s="33"/>
      <c r="V267" s="34"/>
      <c r="W267" s="24"/>
      <c r="X267" s="24"/>
      <c r="Y267" s="24"/>
      <c r="Z267" s="33"/>
      <c r="AA267" s="34"/>
      <c r="AC267" s="52"/>
      <c r="AF267" s="11"/>
    </row>
    <row r="268" spans="1:32" ht="19.5" customHeight="1">
      <c r="A268" s="169"/>
      <c r="B268" s="170"/>
      <c r="C268" s="170"/>
      <c r="D268" s="170"/>
      <c r="E268" s="170"/>
      <c r="F268" s="170"/>
      <c r="G268" s="171"/>
      <c r="H268" s="172" t="s">
        <v>132</v>
      </c>
      <c r="I268" s="173"/>
      <c r="J268" s="173"/>
      <c r="K268" s="173"/>
      <c r="L268" s="34"/>
      <c r="M268" s="172" t="s">
        <v>132</v>
      </c>
      <c r="N268" s="173"/>
      <c r="O268" s="173"/>
      <c r="P268" s="173"/>
      <c r="Q268" s="34"/>
      <c r="R268" s="172" t="s">
        <v>132</v>
      </c>
      <c r="S268" s="173"/>
      <c r="T268" s="173"/>
      <c r="U268" s="173"/>
      <c r="V268" s="34"/>
      <c r="W268" s="172" t="s">
        <v>132</v>
      </c>
      <c r="X268" s="173"/>
      <c r="Y268" s="173"/>
      <c r="Z268" s="173"/>
      <c r="AA268" s="34"/>
      <c r="AC268" s="52"/>
      <c r="AF268" s="11"/>
    </row>
    <row r="269" spans="1:32" ht="24.75" customHeight="1">
      <c r="A269" s="174"/>
      <c r="B269" s="175"/>
      <c r="C269" s="175"/>
      <c r="D269" s="175"/>
      <c r="E269" s="175"/>
      <c r="F269" s="175"/>
      <c r="G269" s="176"/>
      <c r="H269" s="169"/>
      <c r="I269" s="177"/>
      <c r="J269" s="177"/>
      <c r="K269" s="177"/>
      <c r="L269" s="178"/>
      <c r="M269" s="169"/>
      <c r="N269" s="177"/>
      <c r="O269" s="177"/>
      <c r="P269" s="177"/>
      <c r="Q269" s="178"/>
      <c r="R269" s="169"/>
      <c r="S269" s="177"/>
      <c r="T269" s="177"/>
      <c r="U269" s="177"/>
      <c r="V269" s="178"/>
      <c r="W269" s="169"/>
      <c r="X269" s="177"/>
      <c r="Y269" s="177"/>
      <c r="Z269" s="177"/>
      <c r="AA269" s="178"/>
      <c r="AC269" s="52"/>
      <c r="AF269" s="11"/>
    </row>
    <row r="270" spans="1:32" ht="4.5" customHeight="1">
      <c r="A270" s="165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AC270" s="52"/>
      <c r="AF270" s="11"/>
    </row>
    <row r="271" spans="1:32">
      <c r="A271" s="167" t="s">
        <v>136</v>
      </c>
      <c r="B271" s="167"/>
      <c r="C271" s="47" t="str">
        <f>基本登録!$A$23</f>
        <v>①（　）内の大会の個人の部は一人１枚使用すること（関東予選・総合体育大会・個人選手権大会）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4"/>
      <c r="R271" s="45"/>
      <c r="S271" s="44"/>
      <c r="T271" s="44"/>
      <c r="U271" s="40"/>
      <c r="V271" s="40"/>
      <c r="W271" s="40"/>
      <c r="X271" s="40"/>
      <c r="Y271" s="40"/>
      <c r="Z271" s="40"/>
      <c r="AA271" s="40"/>
    </row>
    <row r="272" spans="1:32">
      <c r="A272" s="43"/>
      <c r="B272" s="43"/>
      <c r="C272" s="47" t="str">
        <f>基本登録!$A$24</f>
        <v>②顧問の捺印のないものは無効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6"/>
      <c r="R272" s="44"/>
      <c r="S272" s="44"/>
      <c r="T272" s="44"/>
      <c r="U272" s="168" t="s">
        <v>139</v>
      </c>
      <c r="V272" s="168"/>
      <c r="W272" s="168"/>
      <c r="X272" s="168"/>
      <c r="Y272" s="168"/>
      <c r="Z272" s="168"/>
      <c r="AA272" s="168"/>
    </row>
    <row r="273" spans="1:32" s="37" customFormat="1">
      <c r="A273" s="41"/>
      <c r="B273" s="41"/>
      <c r="C273" s="42" t="str">
        <f>基本登録!$A$25</f>
        <v>③A4用紙に印刷すること（A4用紙1枚につき立順票は二部出力。切り取って使用すること）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168"/>
      <c r="V273" s="168"/>
      <c r="W273" s="168"/>
      <c r="X273" s="168"/>
      <c r="Y273" s="168"/>
      <c r="Z273" s="168"/>
      <c r="AA273" s="168"/>
      <c r="AC273" s="53"/>
    </row>
    <row r="274" spans="1:32" ht="34.5" customHeight="1">
      <c r="AC274" s="52"/>
      <c r="AF274" s="11"/>
    </row>
    <row r="275" spans="1:32" ht="24.75" customHeight="1">
      <c r="A275" s="199" t="s">
        <v>119</v>
      </c>
      <c r="B275" s="199"/>
      <c r="C275" s="199"/>
      <c r="D275" s="201" t="str">
        <f ca="1">基本登録!$B$11</f>
        <v>令和8年度　東京都個人選手権大会　立順票</v>
      </c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190" t="s">
        <v>120</v>
      </c>
      <c r="Y275" s="191"/>
      <c r="Z275" s="191"/>
      <c r="AA275" s="192"/>
      <c r="AC275" s="52"/>
      <c r="AF275" s="11"/>
    </row>
    <row r="276" spans="1:32" ht="26.25" customHeight="1">
      <c r="A276" s="200"/>
      <c r="B276" s="200"/>
      <c r="C276" s="200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2" t="str">
        <f>IF(VLOOKUP(AC283,都個人!$J:$O,2,FALSE)="","",VLOOKUP(AC283,都個人!$J:$O,2,FALSE))</f>
        <v/>
      </c>
      <c r="Y276" s="203"/>
      <c r="Z276" s="203"/>
      <c r="AA276" s="204"/>
      <c r="AC276" s="52"/>
      <c r="AF276" s="11"/>
    </row>
    <row r="277" spans="1:32" ht="27" customHeight="1">
      <c r="A277" s="169" t="s">
        <v>121</v>
      </c>
      <c r="B277" s="177"/>
      <c r="C277" s="178"/>
      <c r="D277" s="208"/>
      <c r="E277" s="30" t="s">
        <v>122</v>
      </c>
      <c r="F277" s="208"/>
      <c r="G277" s="190" t="s">
        <v>123</v>
      </c>
      <c r="H277" s="191"/>
      <c r="I277" s="192"/>
      <c r="J277" s="213" t="str">
        <f>基本登録!$B$2</f>
        <v>基本登録シートの学校番号に入力して下さい</v>
      </c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X277" s="205"/>
      <c r="Y277" s="206"/>
      <c r="Z277" s="206"/>
      <c r="AA277" s="207"/>
      <c r="AC277" s="52"/>
      <c r="AF277" s="11"/>
    </row>
    <row r="278" spans="1:32" ht="9.75" customHeight="1">
      <c r="A278" s="214">
        <f>基本登録!$B$1</f>
        <v>0</v>
      </c>
      <c r="B278" s="215"/>
      <c r="C278" s="216"/>
      <c r="D278" s="209"/>
      <c r="E278" s="223" t="s">
        <v>109</v>
      </c>
      <c r="F278" s="211"/>
      <c r="G278" s="226" t="s">
        <v>124</v>
      </c>
      <c r="H278" s="227"/>
      <c r="I278" s="228"/>
      <c r="J278" s="213">
        <f>基本登録!$B$3</f>
        <v>0</v>
      </c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36"/>
      <c r="X278" s="36"/>
      <c r="AC278" s="52"/>
      <c r="AF278" s="11"/>
    </row>
    <row r="279" spans="1:32" ht="16.5" customHeight="1">
      <c r="A279" s="217"/>
      <c r="B279" s="218"/>
      <c r="C279" s="219"/>
      <c r="D279" s="209"/>
      <c r="E279" s="224"/>
      <c r="F279" s="211"/>
      <c r="G279" s="229"/>
      <c r="H279" s="230"/>
      <c r="I279" s="231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X279" s="182" t="s">
        <v>125</v>
      </c>
      <c r="Y279" s="184" t="s">
        <v>126</v>
      </c>
      <c r="Z279" s="185"/>
      <c r="AA279" s="186"/>
      <c r="AC279" s="52"/>
      <c r="AF279" s="11"/>
    </row>
    <row r="280" spans="1:32" ht="27" customHeight="1">
      <c r="A280" s="220"/>
      <c r="B280" s="221"/>
      <c r="C280" s="222"/>
      <c r="D280" s="210"/>
      <c r="E280" s="225"/>
      <c r="F280" s="212"/>
      <c r="G280" s="190" t="s">
        <v>127</v>
      </c>
      <c r="H280" s="191"/>
      <c r="I280" s="192"/>
      <c r="J280" s="28"/>
      <c r="K280" s="29"/>
      <c r="L280" s="29"/>
      <c r="M280" s="29"/>
      <c r="N280" s="29"/>
      <c r="O280" s="29"/>
      <c r="P280" s="22"/>
      <c r="Q280" s="22"/>
      <c r="R280" s="22" t="s">
        <v>128</v>
      </c>
      <c r="S280" s="193" t="str">
        <f t="shared" ref="S280" si="0">AC283</f>
        <v/>
      </c>
      <c r="T280" s="194"/>
      <c r="U280" s="194"/>
      <c r="V280" s="23" t="s">
        <v>129</v>
      </c>
      <c r="X280" s="183"/>
      <c r="Y280" s="187"/>
      <c r="Z280" s="188"/>
      <c r="AA280" s="189"/>
      <c r="AC280" s="52"/>
      <c r="AF280" s="11"/>
    </row>
    <row r="281" spans="1:32" ht="4.5" customHeight="1">
      <c r="AC281" s="52"/>
      <c r="AF281" s="11"/>
    </row>
    <row r="282" spans="1:32" ht="21.75" customHeight="1">
      <c r="A282" s="24" t="s">
        <v>130</v>
      </c>
      <c r="B282" s="174" t="s">
        <v>131</v>
      </c>
      <c r="C282" s="195"/>
      <c r="D282" s="195"/>
      <c r="E282" s="195"/>
      <c r="F282" s="176"/>
      <c r="G282" s="32" t="s">
        <v>102</v>
      </c>
      <c r="H282" s="196" t="str">
        <f ca="1">IFERROR(VLOOKUP(D275,基本登録!$B$8:$I$14,5,FALSE),"")</f>
        <v>予選</v>
      </c>
      <c r="I282" s="197"/>
      <c r="J282" s="197"/>
      <c r="K282" s="197"/>
      <c r="L282" s="198"/>
      <c r="M282" s="196" t="str">
        <f ca="1">IFERROR(VLOOKUP(D275,基本登録!$B$8:$I$14,6,FALSE),"")</f>
        <v>決勝</v>
      </c>
      <c r="N282" s="197"/>
      <c r="O282" s="197"/>
      <c r="P282" s="197"/>
      <c r="Q282" s="198"/>
      <c r="R282" s="196" t="str">
        <f ca="1">IFERROR(IF(VLOOKUP(D275,基本登録!$B$8:$I$14,7,FALSE)="","",VLOOKUP(D275,基本登録!$B$8:$I$14,7,FALSE)),"")</f>
        <v>競射</v>
      </c>
      <c r="S282" s="197"/>
      <c r="T282" s="197"/>
      <c r="U282" s="197"/>
      <c r="V282" s="198"/>
      <c r="W282" s="196" t="str">
        <f ca="1">IFERROR(IF(VLOOKUP(D275,基本登録!$B$8:$I$14,8,FALSE)="","",VLOOKUP(D275,基本登録!$B$8:$I$14,8,FALSE)),"")</f>
        <v/>
      </c>
      <c r="X282" s="197"/>
      <c r="Y282" s="197"/>
      <c r="Z282" s="197"/>
      <c r="AA282" s="198"/>
      <c r="AC282" s="52"/>
      <c r="AF282" s="11"/>
    </row>
    <row r="283" spans="1:32" ht="21.75" customHeight="1">
      <c r="A283" s="25" t="str">
        <f>基本登録!$A$17</f>
        <v>１</v>
      </c>
      <c r="B283" s="179" t="str">
        <f>IF(AC283="","",VLOOKUP(AC283,都個人!$J:$O,4,FALSE))</f>
        <v/>
      </c>
      <c r="C283" s="180"/>
      <c r="D283" s="180"/>
      <c r="E283" s="180"/>
      <c r="F283" s="181"/>
      <c r="G283" s="26" t="str">
        <f>IF(AC283="","",VLOOKUP(AC283,都個人!$J:$O,5,FALSE))</f>
        <v/>
      </c>
      <c r="H283" s="31"/>
      <c r="I283" s="31"/>
      <c r="J283" s="31"/>
      <c r="K283" s="21"/>
      <c r="L283" s="34"/>
      <c r="M283" s="31"/>
      <c r="N283" s="31"/>
      <c r="O283" s="31"/>
      <c r="P283" s="21"/>
      <c r="Q283" s="34"/>
      <c r="R283" s="31"/>
      <c r="S283" s="31"/>
      <c r="T283" s="31"/>
      <c r="U283" s="21"/>
      <c r="V283" s="34"/>
      <c r="W283" s="31"/>
      <c r="X283" s="31"/>
      <c r="Y283" s="31"/>
      <c r="Z283" s="21"/>
      <c r="AA283" s="34"/>
      <c r="AC283" s="52" t="str">
        <f>都個人!$J$16</f>
        <v/>
      </c>
      <c r="AF283" s="11"/>
    </row>
    <row r="284" spans="1:32" ht="21.75" customHeight="1">
      <c r="A284" s="24" t="str">
        <f>基本登録!$A$18</f>
        <v>２</v>
      </c>
      <c r="B284" s="179" t="str">
        <f>IF(AC284="","",VLOOKUP(AC284,都個人!$J:$O,4,FALSE))</f>
        <v/>
      </c>
      <c r="C284" s="180"/>
      <c r="D284" s="180"/>
      <c r="E284" s="180"/>
      <c r="F284" s="181"/>
      <c r="G284" s="26" t="str">
        <f>IF(AC284="","",VLOOKUP(AC284,都個人!$J:$O,5,FALSE))</f>
        <v/>
      </c>
      <c r="H284" s="31"/>
      <c r="I284" s="31"/>
      <c r="J284" s="31"/>
      <c r="K284" s="21"/>
      <c r="L284" s="34"/>
      <c r="M284" s="31"/>
      <c r="N284" s="31"/>
      <c r="O284" s="31"/>
      <c r="P284" s="21"/>
      <c r="Q284" s="34"/>
      <c r="R284" s="31"/>
      <c r="S284" s="31"/>
      <c r="T284" s="31"/>
      <c r="U284" s="21"/>
      <c r="V284" s="34"/>
      <c r="W284" s="31"/>
      <c r="X284" s="31"/>
      <c r="Y284" s="31"/>
      <c r="Z284" s="21"/>
      <c r="AA284" s="34"/>
      <c r="AC284" s="52"/>
      <c r="AF284" s="11"/>
    </row>
    <row r="285" spans="1:32" ht="21.75" customHeight="1">
      <c r="A285" s="24" t="str">
        <f>基本登録!$A$19</f>
        <v>３</v>
      </c>
      <c r="B285" s="179" t="str">
        <f>IF(AC285="","",VLOOKUP(AC285,都個人!$J:$O,4,FALSE))</f>
        <v/>
      </c>
      <c r="C285" s="180"/>
      <c r="D285" s="180"/>
      <c r="E285" s="180"/>
      <c r="F285" s="181"/>
      <c r="G285" s="26" t="str">
        <f>IF(AC285="","",VLOOKUP(AC285,都個人!$J:$O,5,FALSE))</f>
        <v/>
      </c>
      <c r="H285" s="31"/>
      <c r="I285" s="31"/>
      <c r="J285" s="31"/>
      <c r="K285" s="21"/>
      <c r="L285" s="34"/>
      <c r="M285" s="31"/>
      <c r="N285" s="31"/>
      <c r="O285" s="31"/>
      <c r="P285" s="21"/>
      <c r="Q285" s="34"/>
      <c r="R285" s="31"/>
      <c r="S285" s="31"/>
      <c r="T285" s="31"/>
      <c r="U285" s="21"/>
      <c r="V285" s="34"/>
      <c r="W285" s="31"/>
      <c r="X285" s="31"/>
      <c r="Y285" s="31"/>
      <c r="Z285" s="21"/>
      <c r="AA285" s="34"/>
      <c r="AC285" s="52"/>
      <c r="AF285" s="11"/>
    </row>
    <row r="286" spans="1:32" ht="21.75" customHeight="1">
      <c r="A286" s="24" t="str">
        <f>基本登録!$A$20</f>
        <v>４</v>
      </c>
      <c r="B286" s="179" t="str">
        <f>IF(AC286="","",VLOOKUP(AC286,都個人!$J:$O,4,FALSE))</f>
        <v/>
      </c>
      <c r="C286" s="180"/>
      <c r="D286" s="180"/>
      <c r="E286" s="180"/>
      <c r="F286" s="181"/>
      <c r="G286" s="26" t="str">
        <f>IF(AC286="","",VLOOKUP(AC286,都個人!$J:$O,5,FALSE))</f>
        <v/>
      </c>
      <c r="H286" s="31"/>
      <c r="I286" s="31"/>
      <c r="J286" s="31"/>
      <c r="K286" s="21"/>
      <c r="L286" s="34"/>
      <c r="M286" s="31"/>
      <c r="N286" s="31"/>
      <c r="O286" s="31"/>
      <c r="P286" s="21"/>
      <c r="Q286" s="34"/>
      <c r="R286" s="31"/>
      <c r="S286" s="31"/>
      <c r="T286" s="31"/>
      <c r="U286" s="21"/>
      <c r="V286" s="34"/>
      <c r="W286" s="31"/>
      <c r="X286" s="31"/>
      <c r="Y286" s="31"/>
      <c r="Z286" s="21"/>
      <c r="AA286" s="34"/>
      <c r="AC286" s="52"/>
      <c r="AF286" s="11"/>
    </row>
    <row r="287" spans="1:32" ht="21.75" customHeight="1">
      <c r="A287" s="24" t="str">
        <f>基本登録!$A$21</f>
        <v>５</v>
      </c>
      <c r="B287" s="179" t="str">
        <f>IF(AC287="","",VLOOKUP(AC287,都個人!$J:$O,4,FALSE))</f>
        <v/>
      </c>
      <c r="C287" s="180"/>
      <c r="D287" s="180"/>
      <c r="E287" s="180"/>
      <c r="F287" s="181"/>
      <c r="G287" s="26" t="str">
        <f>IF(AC287="","",VLOOKUP(AC287,都個人!$J:$O,5,FALSE))</f>
        <v/>
      </c>
      <c r="H287" s="31"/>
      <c r="I287" s="31"/>
      <c r="J287" s="31"/>
      <c r="K287" s="21"/>
      <c r="L287" s="34"/>
      <c r="M287" s="31"/>
      <c r="N287" s="31"/>
      <c r="O287" s="31"/>
      <c r="P287" s="21"/>
      <c r="Q287" s="34"/>
      <c r="R287" s="31"/>
      <c r="S287" s="31"/>
      <c r="T287" s="31"/>
      <c r="U287" s="21"/>
      <c r="V287" s="34"/>
      <c r="W287" s="31"/>
      <c r="X287" s="31"/>
      <c r="Y287" s="31"/>
      <c r="Z287" s="21"/>
      <c r="AA287" s="34"/>
      <c r="AC287" s="52"/>
      <c r="AF287" s="11"/>
    </row>
    <row r="288" spans="1:32" ht="21.75" customHeight="1">
      <c r="A288" s="24" t="str">
        <f>基本登録!$A$22</f>
        <v>補</v>
      </c>
      <c r="B288" s="179" t="str">
        <f>IF(AC288="","",VLOOKUP(AC288,都個人!$J:$O,4,FALSE))</f>
        <v/>
      </c>
      <c r="C288" s="180"/>
      <c r="D288" s="180"/>
      <c r="E288" s="180"/>
      <c r="F288" s="181"/>
      <c r="G288" s="26" t="str">
        <f>IF(AC288="","",VLOOKUP(AC288,都個人!$J:$O,5,FALSE))</f>
        <v/>
      </c>
      <c r="H288" s="24"/>
      <c r="I288" s="24"/>
      <c r="J288" s="24"/>
      <c r="K288" s="33"/>
      <c r="L288" s="34"/>
      <c r="M288" s="24"/>
      <c r="N288" s="24"/>
      <c r="O288" s="24"/>
      <c r="P288" s="33"/>
      <c r="Q288" s="34"/>
      <c r="R288" s="24"/>
      <c r="S288" s="24"/>
      <c r="T288" s="24"/>
      <c r="U288" s="33"/>
      <c r="V288" s="34"/>
      <c r="W288" s="24"/>
      <c r="X288" s="24"/>
      <c r="Y288" s="24"/>
      <c r="Z288" s="33"/>
      <c r="AA288" s="34"/>
      <c r="AC288" s="52"/>
      <c r="AF288" s="11"/>
    </row>
    <row r="289" spans="1:32" ht="19.5" customHeight="1">
      <c r="A289" s="169"/>
      <c r="B289" s="170"/>
      <c r="C289" s="170"/>
      <c r="D289" s="170"/>
      <c r="E289" s="170"/>
      <c r="F289" s="170"/>
      <c r="G289" s="171"/>
      <c r="H289" s="172" t="s">
        <v>132</v>
      </c>
      <c r="I289" s="173"/>
      <c r="J289" s="173"/>
      <c r="K289" s="173"/>
      <c r="L289" s="34"/>
      <c r="M289" s="172" t="s">
        <v>132</v>
      </c>
      <c r="N289" s="173"/>
      <c r="O289" s="173"/>
      <c r="P289" s="173"/>
      <c r="Q289" s="34"/>
      <c r="R289" s="172" t="s">
        <v>132</v>
      </c>
      <c r="S289" s="173"/>
      <c r="T289" s="173"/>
      <c r="U289" s="173"/>
      <c r="V289" s="34"/>
      <c r="W289" s="172" t="s">
        <v>132</v>
      </c>
      <c r="X289" s="173"/>
      <c r="Y289" s="173"/>
      <c r="Z289" s="173"/>
      <c r="AA289" s="34"/>
      <c r="AC289" s="52"/>
      <c r="AF289" s="11"/>
    </row>
    <row r="290" spans="1:32" ht="24.75" customHeight="1">
      <c r="A290" s="174"/>
      <c r="B290" s="175"/>
      <c r="C290" s="175"/>
      <c r="D290" s="175"/>
      <c r="E290" s="175"/>
      <c r="F290" s="175"/>
      <c r="G290" s="176"/>
      <c r="H290" s="169"/>
      <c r="I290" s="177"/>
      <c r="J290" s="177"/>
      <c r="K290" s="177"/>
      <c r="L290" s="178"/>
      <c r="M290" s="169"/>
      <c r="N290" s="177"/>
      <c r="O290" s="177"/>
      <c r="P290" s="177"/>
      <c r="Q290" s="178"/>
      <c r="R290" s="169"/>
      <c r="S290" s="177"/>
      <c r="T290" s="177"/>
      <c r="U290" s="177"/>
      <c r="V290" s="178"/>
      <c r="W290" s="169"/>
      <c r="X290" s="177"/>
      <c r="Y290" s="177"/>
      <c r="Z290" s="177"/>
      <c r="AA290" s="178"/>
      <c r="AC290" s="52"/>
      <c r="AF290" s="11"/>
    </row>
    <row r="291" spans="1:32" ht="4.5" customHeight="1">
      <c r="A291" s="165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AC291" s="52"/>
      <c r="AF291" s="11"/>
    </row>
    <row r="292" spans="1:32">
      <c r="A292" s="167" t="s">
        <v>136</v>
      </c>
      <c r="B292" s="167"/>
      <c r="C292" s="47" t="str">
        <f>基本登録!$A$23</f>
        <v>①（　）内の大会の個人の部は一人１枚使用すること（関東予選・総合体育大会・個人選手権大会）</v>
      </c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4"/>
      <c r="R292" s="45"/>
      <c r="S292" s="44"/>
      <c r="T292" s="44"/>
      <c r="U292" s="40"/>
      <c r="V292" s="40"/>
      <c r="W292" s="40"/>
      <c r="X292" s="40"/>
      <c r="Y292" s="40"/>
      <c r="Z292" s="40"/>
      <c r="AA292" s="40"/>
    </row>
    <row r="293" spans="1:32">
      <c r="A293" s="43"/>
      <c r="B293" s="43"/>
      <c r="C293" s="47" t="str">
        <f>基本登録!$A$24</f>
        <v>②顧問の捺印のないものは無効</v>
      </c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6"/>
      <c r="R293" s="44"/>
      <c r="S293" s="44"/>
      <c r="T293" s="44"/>
      <c r="U293" s="168" t="s">
        <v>139</v>
      </c>
      <c r="V293" s="168"/>
      <c r="W293" s="168"/>
      <c r="X293" s="168"/>
      <c r="Y293" s="168"/>
      <c r="Z293" s="168"/>
      <c r="AA293" s="168"/>
    </row>
    <row r="294" spans="1:32" s="37" customFormat="1">
      <c r="A294" s="41"/>
      <c r="B294" s="41"/>
      <c r="C294" s="42" t="str">
        <f>基本登録!$A$25</f>
        <v>③A4用紙に印刷すること（A4用紙1枚につき立順票は二部出力。切り取って使用すること）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168"/>
      <c r="V294" s="168"/>
      <c r="W294" s="168"/>
      <c r="X294" s="168"/>
      <c r="Y294" s="168"/>
      <c r="Z294" s="168"/>
      <c r="AA294" s="168"/>
      <c r="AC294" s="53"/>
    </row>
    <row r="295" spans="1:32" ht="34.5" customHeight="1">
      <c r="AC295" s="52"/>
      <c r="AF295" s="11"/>
    </row>
    <row r="296" spans="1:32" ht="24.75" customHeight="1">
      <c r="A296" s="199" t="s">
        <v>119</v>
      </c>
      <c r="B296" s="199"/>
      <c r="C296" s="199"/>
      <c r="D296" s="201" t="str">
        <f ca="1">基本登録!$B$11</f>
        <v>令和8年度　東京都個人選手権大会　立順票</v>
      </c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190" t="s">
        <v>120</v>
      </c>
      <c r="Y296" s="191"/>
      <c r="Z296" s="191"/>
      <c r="AA296" s="192"/>
      <c r="AC296" s="52"/>
      <c r="AF296" s="11"/>
    </row>
    <row r="297" spans="1:32" ht="26.25" customHeight="1">
      <c r="A297" s="200"/>
      <c r="B297" s="200"/>
      <c r="C297" s="200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2" t="str">
        <f>IF(VLOOKUP(AC304,都個人!$J:$O,2,FALSE)="","",VLOOKUP(AC304,都個人!$J:$O,2,FALSE))</f>
        <v/>
      </c>
      <c r="Y297" s="203"/>
      <c r="Z297" s="203"/>
      <c r="AA297" s="204"/>
      <c r="AC297" s="52"/>
      <c r="AF297" s="11"/>
    </row>
    <row r="298" spans="1:32" ht="27" customHeight="1">
      <c r="A298" s="169" t="s">
        <v>121</v>
      </c>
      <c r="B298" s="177"/>
      <c r="C298" s="178"/>
      <c r="D298" s="208"/>
      <c r="E298" s="30" t="s">
        <v>122</v>
      </c>
      <c r="F298" s="208"/>
      <c r="G298" s="190" t="s">
        <v>123</v>
      </c>
      <c r="H298" s="191"/>
      <c r="I298" s="192"/>
      <c r="J298" s="213" t="str">
        <f>基本登録!$B$2</f>
        <v>基本登録シートの学校番号に入力して下さい</v>
      </c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X298" s="205"/>
      <c r="Y298" s="206"/>
      <c r="Z298" s="206"/>
      <c r="AA298" s="207"/>
      <c r="AC298" s="52"/>
      <c r="AF298" s="11"/>
    </row>
    <row r="299" spans="1:32" ht="9.75" customHeight="1">
      <c r="A299" s="214">
        <f>基本登録!$B$1</f>
        <v>0</v>
      </c>
      <c r="B299" s="215"/>
      <c r="C299" s="216"/>
      <c r="D299" s="209"/>
      <c r="E299" s="223" t="s">
        <v>109</v>
      </c>
      <c r="F299" s="211"/>
      <c r="G299" s="226" t="s">
        <v>124</v>
      </c>
      <c r="H299" s="227"/>
      <c r="I299" s="228"/>
      <c r="J299" s="213">
        <f>基本登録!$B$3</f>
        <v>0</v>
      </c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36"/>
      <c r="X299" s="36"/>
      <c r="AC299" s="52"/>
      <c r="AF299" s="11"/>
    </row>
    <row r="300" spans="1:32" ht="16.5" customHeight="1">
      <c r="A300" s="217"/>
      <c r="B300" s="218"/>
      <c r="C300" s="219"/>
      <c r="D300" s="209"/>
      <c r="E300" s="224"/>
      <c r="F300" s="211"/>
      <c r="G300" s="229"/>
      <c r="H300" s="230"/>
      <c r="I300" s="231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X300" s="182" t="s">
        <v>125</v>
      </c>
      <c r="Y300" s="184" t="s">
        <v>126</v>
      </c>
      <c r="Z300" s="185"/>
      <c r="AA300" s="186"/>
      <c r="AC300" s="52"/>
      <c r="AF300" s="11"/>
    </row>
    <row r="301" spans="1:32" ht="27" customHeight="1">
      <c r="A301" s="220"/>
      <c r="B301" s="221"/>
      <c r="C301" s="222"/>
      <c r="D301" s="210"/>
      <c r="E301" s="225"/>
      <c r="F301" s="212"/>
      <c r="G301" s="190" t="s">
        <v>127</v>
      </c>
      <c r="H301" s="191"/>
      <c r="I301" s="192"/>
      <c r="J301" s="28"/>
      <c r="K301" s="29"/>
      <c r="L301" s="29"/>
      <c r="M301" s="29"/>
      <c r="N301" s="29"/>
      <c r="O301" s="29"/>
      <c r="P301" s="22"/>
      <c r="Q301" s="22"/>
      <c r="R301" s="22" t="s">
        <v>128</v>
      </c>
      <c r="S301" s="193" t="str">
        <f t="shared" ref="S301" si="1">AC304</f>
        <v/>
      </c>
      <c r="T301" s="194"/>
      <c r="U301" s="194"/>
      <c r="V301" s="23" t="s">
        <v>129</v>
      </c>
      <c r="X301" s="183"/>
      <c r="Y301" s="187"/>
      <c r="Z301" s="188"/>
      <c r="AA301" s="189"/>
      <c r="AC301" s="52"/>
      <c r="AF301" s="11"/>
    </row>
    <row r="302" spans="1:32" ht="4.5" customHeight="1">
      <c r="AC302" s="52"/>
      <c r="AF302" s="11"/>
    </row>
    <row r="303" spans="1:32" ht="21.75" customHeight="1">
      <c r="A303" s="24" t="s">
        <v>130</v>
      </c>
      <c r="B303" s="174" t="s">
        <v>131</v>
      </c>
      <c r="C303" s="195"/>
      <c r="D303" s="195"/>
      <c r="E303" s="195"/>
      <c r="F303" s="176"/>
      <c r="G303" s="32" t="s">
        <v>102</v>
      </c>
      <c r="H303" s="196" t="str">
        <f ca="1">IFERROR(VLOOKUP(D296,基本登録!$B$8:$I$14,5,FALSE),"")</f>
        <v>予選</v>
      </c>
      <c r="I303" s="197"/>
      <c r="J303" s="197"/>
      <c r="K303" s="197"/>
      <c r="L303" s="198"/>
      <c r="M303" s="196" t="str">
        <f ca="1">IFERROR(VLOOKUP(D296,基本登録!$B$8:$I$14,6,FALSE),"")</f>
        <v>決勝</v>
      </c>
      <c r="N303" s="197"/>
      <c r="O303" s="197"/>
      <c r="P303" s="197"/>
      <c r="Q303" s="198"/>
      <c r="R303" s="196" t="str">
        <f ca="1">IFERROR(IF(VLOOKUP(D296,基本登録!$B$8:$I$14,7,FALSE)="","",VLOOKUP(D296,基本登録!$B$8:$I$14,7,FALSE)),"")</f>
        <v>競射</v>
      </c>
      <c r="S303" s="197"/>
      <c r="T303" s="197"/>
      <c r="U303" s="197"/>
      <c r="V303" s="198"/>
      <c r="W303" s="196" t="str">
        <f ca="1">IFERROR(IF(VLOOKUP(D296,基本登録!$B$8:$I$14,8,FALSE)="","",VLOOKUP(D296,基本登録!$B$8:$I$14,8,FALSE)),"")</f>
        <v/>
      </c>
      <c r="X303" s="197"/>
      <c r="Y303" s="197"/>
      <c r="Z303" s="197"/>
      <c r="AA303" s="198"/>
      <c r="AC303" s="52"/>
      <c r="AF303" s="11"/>
    </row>
    <row r="304" spans="1:32" ht="21.75" customHeight="1">
      <c r="A304" s="25" t="str">
        <f>基本登録!$A$17</f>
        <v>１</v>
      </c>
      <c r="B304" s="179" t="str">
        <f>IF(AC304="","",VLOOKUP(AC304,都個人!$J:$O,4,FALSE))</f>
        <v/>
      </c>
      <c r="C304" s="180"/>
      <c r="D304" s="180"/>
      <c r="E304" s="180"/>
      <c r="F304" s="181"/>
      <c r="G304" s="26" t="str">
        <f>IF(AC304="","",VLOOKUP(AC304,都個人!$J:$O,5,FALSE))</f>
        <v/>
      </c>
      <c r="H304" s="31"/>
      <c r="I304" s="31"/>
      <c r="J304" s="31"/>
      <c r="K304" s="21"/>
      <c r="L304" s="34"/>
      <c r="M304" s="31"/>
      <c r="N304" s="31"/>
      <c r="O304" s="31"/>
      <c r="P304" s="21"/>
      <c r="Q304" s="34"/>
      <c r="R304" s="31"/>
      <c r="S304" s="31"/>
      <c r="T304" s="31"/>
      <c r="U304" s="21"/>
      <c r="V304" s="34"/>
      <c r="W304" s="31"/>
      <c r="X304" s="31"/>
      <c r="Y304" s="31"/>
      <c r="Z304" s="21"/>
      <c r="AA304" s="34"/>
      <c r="AC304" s="52" t="str">
        <f>都個人!$J$17</f>
        <v/>
      </c>
      <c r="AF304" s="11"/>
    </row>
    <row r="305" spans="1:32" ht="21.75" customHeight="1">
      <c r="A305" s="24" t="str">
        <f>基本登録!$A$18</f>
        <v>２</v>
      </c>
      <c r="B305" s="179" t="str">
        <f>IF(AC305="","",VLOOKUP(AC305,都個人!$J:$O,4,FALSE))</f>
        <v/>
      </c>
      <c r="C305" s="180"/>
      <c r="D305" s="180"/>
      <c r="E305" s="180"/>
      <c r="F305" s="181"/>
      <c r="G305" s="26" t="str">
        <f>IF(AC305="","",VLOOKUP(AC305,都個人!$J:$O,5,FALSE))</f>
        <v/>
      </c>
      <c r="H305" s="31"/>
      <c r="I305" s="31"/>
      <c r="J305" s="31"/>
      <c r="K305" s="21"/>
      <c r="L305" s="34"/>
      <c r="M305" s="31"/>
      <c r="N305" s="31"/>
      <c r="O305" s="31"/>
      <c r="P305" s="21"/>
      <c r="Q305" s="34"/>
      <c r="R305" s="31"/>
      <c r="S305" s="31"/>
      <c r="T305" s="31"/>
      <c r="U305" s="21"/>
      <c r="V305" s="34"/>
      <c r="W305" s="31"/>
      <c r="X305" s="31"/>
      <c r="Y305" s="31"/>
      <c r="Z305" s="21"/>
      <c r="AA305" s="34"/>
      <c r="AC305" s="52"/>
      <c r="AF305" s="11"/>
    </row>
    <row r="306" spans="1:32" ht="21.75" customHeight="1">
      <c r="A306" s="24" t="str">
        <f>基本登録!$A$19</f>
        <v>３</v>
      </c>
      <c r="B306" s="179" t="str">
        <f>IF(AC306="","",VLOOKUP(AC306,都個人!$J:$O,4,FALSE))</f>
        <v/>
      </c>
      <c r="C306" s="180"/>
      <c r="D306" s="180"/>
      <c r="E306" s="180"/>
      <c r="F306" s="181"/>
      <c r="G306" s="26" t="str">
        <f>IF(AC306="","",VLOOKUP(AC306,都個人!$J:$O,5,FALSE))</f>
        <v/>
      </c>
      <c r="H306" s="31"/>
      <c r="I306" s="31"/>
      <c r="J306" s="31"/>
      <c r="K306" s="21"/>
      <c r="L306" s="34"/>
      <c r="M306" s="31"/>
      <c r="N306" s="31"/>
      <c r="O306" s="31"/>
      <c r="P306" s="21"/>
      <c r="Q306" s="34"/>
      <c r="R306" s="31"/>
      <c r="S306" s="31"/>
      <c r="T306" s="31"/>
      <c r="U306" s="21"/>
      <c r="V306" s="34"/>
      <c r="W306" s="31"/>
      <c r="X306" s="31"/>
      <c r="Y306" s="31"/>
      <c r="Z306" s="21"/>
      <c r="AA306" s="34"/>
      <c r="AC306" s="52"/>
      <c r="AF306" s="11"/>
    </row>
    <row r="307" spans="1:32" ht="21.75" customHeight="1">
      <c r="A307" s="24" t="str">
        <f>基本登録!$A$20</f>
        <v>４</v>
      </c>
      <c r="B307" s="179" t="str">
        <f>IF(AC307="","",VLOOKUP(AC307,都個人!$J:$O,4,FALSE))</f>
        <v/>
      </c>
      <c r="C307" s="180"/>
      <c r="D307" s="180"/>
      <c r="E307" s="180"/>
      <c r="F307" s="181"/>
      <c r="G307" s="26" t="str">
        <f>IF(AC307="","",VLOOKUP(AC307,都個人!$J:$O,5,FALSE))</f>
        <v/>
      </c>
      <c r="H307" s="31"/>
      <c r="I307" s="31"/>
      <c r="J307" s="31"/>
      <c r="K307" s="21"/>
      <c r="L307" s="34"/>
      <c r="M307" s="31"/>
      <c r="N307" s="31"/>
      <c r="O307" s="31"/>
      <c r="P307" s="21"/>
      <c r="Q307" s="34"/>
      <c r="R307" s="31"/>
      <c r="S307" s="31"/>
      <c r="T307" s="31"/>
      <c r="U307" s="21"/>
      <c r="V307" s="34"/>
      <c r="W307" s="31"/>
      <c r="X307" s="31"/>
      <c r="Y307" s="31"/>
      <c r="Z307" s="21"/>
      <c r="AA307" s="34"/>
      <c r="AC307" s="52"/>
      <c r="AF307" s="11"/>
    </row>
    <row r="308" spans="1:32" ht="21.75" customHeight="1">
      <c r="A308" s="24" t="str">
        <f>基本登録!$A$21</f>
        <v>５</v>
      </c>
      <c r="B308" s="179" t="str">
        <f>IF(AC308="","",VLOOKUP(AC308,都個人!$J:$O,4,FALSE))</f>
        <v/>
      </c>
      <c r="C308" s="180"/>
      <c r="D308" s="180"/>
      <c r="E308" s="180"/>
      <c r="F308" s="181"/>
      <c r="G308" s="26" t="str">
        <f>IF(AC308="","",VLOOKUP(AC308,都個人!$J:$O,5,FALSE))</f>
        <v/>
      </c>
      <c r="H308" s="31"/>
      <c r="I308" s="31"/>
      <c r="J308" s="31"/>
      <c r="K308" s="21"/>
      <c r="L308" s="34"/>
      <c r="M308" s="31"/>
      <c r="N308" s="31"/>
      <c r="O308" s="31"/>
      <c r="P308" s="21"/>
      <c r="Q308" s="34"/>
      <c r="R308" s="31"/>
      <c r="S308" s="31"/>
      <c r="T308" s="31"/>
      <c r="U308" s="21"/>
      <c r="V308" s="34"/>
      <c r="W308" s="31"/>
      <c r="X308" s="31"/>
      <c r="Y308" s="31"/>
      <c r="Z308" s="21"/>
      <c r="AA308" s="34"/>
      <c r="AC308" s="52"/>
      <c r="AF308" s="11"/>
    </row>
    <row r="309" spans="1:32" ht="21.75" customHeight="1">
      <c r="A309" s="24" t="str">
        <f>基本登録!$A$22</f>
        <v>補</v>
      </c>
      <c r="B309" s="179" t="str">
        <f>IF(AC309="","",VLOOKUP(AC309,都個人!$J:$O,4,FALSE))</f>
        <v/>
      </c>
      <c r="C309" s="180"/>
      <c r="D309" s="180"/>
      <c r="E309" s="180"/>
      <c r="F309" s="181"/>
      <c r="G309" s="26" t="str">
        <f>IF(AC309="","",VLOOKUP(AC309,都個人!$J:$O,5,FALSE))</f>
        <v/>
      </c>
      <c r="H309" s="24"/>
      <c r="I309" s="24"/>
      <c r="J309" s="24"/>
      <c r="K309" s="33"/>
      <c r="L309" s="34"/>
      <c r="M309" s="24"/>
      <c r="N309" s="24"/>
      <c r="O309" s="24"/>
      <c r="P309" s="33"/>
      <c r="Q309" s="34"/>
      <c r="R309" s="24"/>
      <c r="S309" s="24"/>
      <c r="T309" s="24"/>
      <c r="U309" s="33"/>
      <c r="V309" s="34"/>
      <c r="W309" s="24"/>
      <c r="X309" s="24"/>
      <c r="Y309" s="24"/>
      <c r="Z309" s="33"/>
      <c r="AA309" s="34"/>
      <c r="AC309" s="52"/>
      <c r="AF309" s="11"/>
    </row>
    <row r="310" spans="1:32" ht="19.5" customHeight="1">
      <c r="A310" s="169"/>
      <c r="B310" s="170"/>
      <c r="C310" s="170"/>
      <c r="D310" s="170"/>
      <c r="E310" s="170"/>
      <c r="F310" s="170"/>
      <c r="G310" s="171"/>
      <c r="H310" s="172" t="s">
        <v>132</v>
      </c>
      <c r="I310" s="173"/>
      <c r="J310" s="173"/>
      <c r="K310" s="173"/>
      <c r="L310" s="34"/>
      <c r="M310" s="172" t="s">
        <v>132</v>
      </c>
      <c r="N310" s="173"/>
      <c r="O310" s="173"/>
      <c r="P310" s="173"/>
      <c r="Q310" s="34"/>
      <c r="R310" s="172" t="s">
        <v>132</v>
      </c>
      <c r="S310" s="173"/>
      <c r="T310" s="173"/>
      <c r="U310" s="173"/>
      <c r="V310" s="34"/>
      <c r="W310" s="172" t="s">
        <v>132</v>
      </c>
      <c r="X310" s="173"/>
      <c r="Y310" s="173"/>
      <c r="Z310" s="173"/>
      <c r="AA310" s="34"/>
      <c r="AC310" s="52"/>
      <c r="AF310" s="11"/>
    </row>
    <row r="311" spans="1:32" ht="24.75" customHeight="1">
      <c r="A311" s="174"/>
      <c r="B311" s="175"/>
      <c r="C311" s="175"/>
      <c r="D311" s="175"/>
      <c r="E311" s="175"/>
      <c r="F311" s="175"/>
      <c r="G311" s="176"/>
      <c r="H311" s="169"/>
      <c r="I311" s="177"/>
      <c r="J311" s="177"/>
      <c r="K311" s="177"/>
      <c r="L311" s="178"/>
      <c r="M311" s="169"/>
      <c r="N311" s="177"/>
      <c r="O311" s="177"/>
      <c r="P311" s="177"/>
      <c r="Q311" s="178"/>
      <c r="R311" s="169"/>
      <c r="S311" s="177"/>
      <c r="T311" s="177"/>
      <c r="U311" s="177"/>
      <c r="V311" s="178"/>
      <c r="W311" s="169"/>
      <c r="X311" s="177"/>
      <c r="Y311" s="177"/>
      <c r="Z311" s="177"/>
      <c r="AA311" s="178"/>
      <c r="AC311" s="52"/>
      <c r="AF311" s="11"/>
    </row>
    <row r="312" spans="1:32" ht="4.5" customHeight="1">
      <c r="A312" s="165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AC312" s="52"/>
      <c r="AF312" s="11"/>
    </row>
    <row r="313" spans="1:32">
      <c r="A313" s="167" t="s">
        <v>136</v>
      </c>
      <c r="B313" s="167"/>
      <c r="C313" s="47" t="str">
        <f>基本登録!$A$23</f>
        <v>①（　）内の大会の個人の部は一人１枚使用すること（関東予選・総合体育大会・個人選手権大会）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4"/>
      <c r="R313" s="45"/>
      <c r="S313" s="44"/>
      <c r="T313" s="44"/>
      <c r="U313" s="40"/>
      <c r="V313" s="40"/>
      <c r="W313" s="40"/>
      <c r="X313" s="40"/>
      <c r="Y313" s="40"/>
      <c r="Z313" s="40"/>
      <c r="AA313" s="40"/>
    </row>
    <row r="314" spans="1:32">
      <c r="A314" s="43"/>
      <c r="B314" s="43"/>
      <c r="C314" s="47" t="str">
        <f>基本登録!$A$24</f>
        <v>②顧問の捺印のないものは無効</v>
      </c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6"/>
      <c r="R314" s="44"/>
      <c r="S314" s="44"/>
      <c r="T314" s="44"/>
      <c r="U314" s="168" t="s">
        <v>139</v>
      </c>
      <c r="V314" s="168"/>
      <c r="W314" s="168"/>
      <c r="X314" s="168"/>
      <c r="Y314" s="168"/>
      <c r="Z314" s="168"/>
      <c r="AA314" s="168"/>
    </row>
    <row r="315" spans="1:32" s="37" customFormat="1">
      <c r="A315" s="41"/>
      <c r="B315" s="41"/>
      <c r="C315" s="42" t="str">
        <f>基本登録!$A$25</f>
        <v>③A4用紙に印刷すること（A4用紙1枚につき立順票は二部出力。切り取って使用すること）</v>
      </c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168"/>
      <c r="V315" s="168"/>
      <c r="W315" s="168"/>
      <c r="X315" s="168"/>
      <c r="Y315" s="168"/>
      <c r="Z315" s="168"/>
      <c r="AA315" s="168"/>
      <c r="AC315" s="53"/>
    </row>
    <row r="316" spans="1:32" ht="34.5" customHeight="1">
      <c r="AC316" s="52"/>
      <c r="AF316" s="11"/>
    </row>
    <row r="317" spans="1:32" ht="24.75" customHeight="1">
      <c r="A317" s="199" t="s">
        <v>119</v>
      </c>
      <c r="B317" s="199"/>
      <c r="C317" s="199"/>
      <c r="D317" s="201" t="str">
        <f ca="1">基本登録!$B$11</f>
        <v>令和8年度　東京都個人選手権大会　立順票</v>
      </c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190" t="s">
        <v>120</v>
      </c>
      <c r="Y317" s="191"/>
      <c r="Z317" s="191"/>
      <c r="AA317" s="192"/>
      <c r="AC317" s="52"/>
      <c r="AF317" s="11"/>
    </row>
    <row r="318" spans="1:32" ht="26.25" customHeight="1">
      <c r="A318" s="200"/>
      <c r="B318" s="200"/>
      <c r="C318" s="200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2" t="str">
        <f>IF(VLOOKUP(AC325,都個人!$J:$O,2,FALSE)="","",VLOOKUP(AC325,都個人!$J:$O,2,FALSE))</f>
        <v/>
      </c>
      <c r="Y318" s="203"/>
      <c r="Z318" s="203"/>
      <c r="AA318" s="204"/>
      <c r="AC318" s="52"/>
      <c r="AF318" s="11"/>
    </row>
    <row r="319" spans="1:32" ht="27" customHeight="1">
      <c r="A319" s="169" t="s">
        <v>121</v>
      </c>
      <c r="B319" s="177"/>
      <c r="C319" s="178"/>
      <c r="D319" s="208"/>
      <c r="E319" s="30" t="s">
        <v>122</v>
      </c>
      <c r="F319" s="208"/>
      <c r="G319" s="190" t="s">
        <v>123</v>
      </c>
      <c r="H319" s="191"/>
      <c r="I319" s="192"/>
      <c r="J319" s="213" t="str">
        <f>基本登録!$B$2</f>
        <v>基本登録シートの学校番号に入力して下さい</v>
      </c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X319" s="205"/>
      <c r="Y319" s="206"/>
      <c r="Z319" s="206"/>
      <c r="AA319" s="207"/>
      <c r="AC319" s="52"/>
      <c r="AF319" s="11"/>
    </row>
    <row r="320" spans="1:32" ht="9.75" customHeight="1">
      <c r="A320" s="214">
        <f>基本登録!$B$1</f>
        <v>0</v>
      </c>
      <c r="B320" s="215"/>
      <c r="C320" s="216"/>
      <c r="D320" s="209"/>
      <c r="E320" s="223" t="s">
        <v>109</v>
      </c>
      <c r="F320" s="211"/>
      <c r="G320" s="226" t="s">
        <v>124</v>
      </c>
      <c r="H320" s="227"/>
      <c r="I320" s="228"/>
      <c r="J320" s="213">
        <f>基本登録!$B$3</f>
        <v>0</v>
      </c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36"/>
      <c r="X320" s="36"/>
      <c r="AC320" s="52"/>
      <c r="AF320" s="11"/>
    </row>
    <row r="321" spans="1:32" ht="16.5" customHeight="1">
      <c r="A321" s="217"/>
      <c r="B321" s="218"/>
      <c r="C321" s="219"/>
      <c r="D321" s="209"/>
      <c r="E321" s="224"/>
      <c r="F321" s="211"/>
      <c r="G321" s="229"/>
      <c r="H321" s="230"/>
      <c r="I321" s="231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X321" s="182" t="s">
        <v>125</v>
      </c>
      <c r="Y321" s="184" t="s">
        <v>126</v>
      </c>
      <c r="Z321" s="185"/>
      <c r="AA321" s="186"/>
      <c r="AC321" s="52"/>
      <c r="AF321" s="11"/>
    </row>
    <row r="322" spans="1:32" ht="27" customHeight="1">
      <c r="A322" s="220"/>
      <c r="B322" s="221"/>
      <c r="C322" s="222"/>
      <c r="D322" s="210"/>
      <c r="E322" s="225"/>
      <c r="F322" s="212"/>
      <c r="G322" s="190" t="s">
        <v>127</v>
      </c>
      <c r="H322" s="191"/>
      <c r="I322" s="192"/>
      <c r="J322" s="28"/>
      <c r="K322" s="29"/>
      <c r="L322" s="29"/>
      <c r="M322" s="29"/>
      <c r="N322" s="29"/>
      <c r="O322" s="29"/>
      <c r="P322" s="22"/>
      <c r="Q322" s="22"/>
      <c r="R322" s="22" t="s">
        <v>128</v>
      </c>
      <c r="S322" s="193" t="str">
        <f t="shared" ref="S322" si="2">AC325</f>
        <v/>
      </c>
      <c r="T322" s="194"/>
      <c r="U322" s="194"/>
      <c r="V322" s="23" t="s">
        <v>129</v>
      </c>
      <c r="X322" s="183"/>
      <c r="Y322" s="187"/>
      <c r="Z322" s="188"/>
      <c r="AA322" s="189"/>
      <c r="AC322" s="52"/>
      <c r="AF322" s="11"/>
    </row>
    <row r="323" spans="1:32" ht="4.5" customHeight="1">
      <c r="AC323" s="52"/>
      <c r="AF323" s="11"/>
    </row>
    <row r="324" spans="1:32" ht="21.75" customHeight="1">
      <c r="A324" s="24" t="s">
        <v>130</v>
      </c>
      <c r="B324" s="174" t="s">
        <v>131</v>
      </c>
      <c r="C324" s="195"/>
      <c r="D324" s="195"/>
      <c r="E324" s="195"/>
      <c r="F324" s="176"/>
      <c r="G324" s="32" t="s">
        <v>102</v>
      </c>
      <c r="H324" s="196" t="str">
        <f ca="1">IFERROR(VLOOKUP(D317,基本登録!$B$8:$I$14,5,FALSE),"")</f>
        <v>予選</v>
      </c>
      <c r="I324" s="197"/>
      <c r="J324" s="197"/>
      <c r="K324" s="197"/>
      <c r="L324" s="198"/>
      <c r="M324" s="196" t="str">
        <f ca="1">IFERROR(VLOOKUP(D317,基本登録!$B$8:$I$14,6,FALSE),"")</f>
        <v>決勝</v>
      </c>
      <c r="N324" s="197"/>
      <c r="O324" s="197"/>
      <c r="P324" s="197"/>
      <c r="Q324" s="198"/>
      <c r="R324" s="196" t="str">
        <f ca="1">IFERROR(IF(VLOOKUP(D317,基本登録!$B$8:$I$14,7,FALSE)="","",VLOOKUP(D317,基本登録!$B$8:$I$14,7,FALSE)),"")</f>
        <v>競射</v>
      </c>
      <c r="S324" s="197"/>
      <c r="T324" s="197"/>
      <c r="U324" s="197"/>
      <c r="V324" s="198"/>
      <c r="W324" s="196" t="str">
        <f ca="1">IFERROR(IF(VLOOKUP(D317,基本登録!$B$8:$I$14,8,FALSE)="","",VLOOKUP(D317,基本登録!$B$8:$I$14,8,FALSE)),"")</f>
        <v/>
      </c>
      <c r="X324" s="197"/>
      <c r="Y324" s="197"/>
      <c r="Z324" s="197"/>
      <c r="AA324" s="198"/>
      <c r="AC324" s="52"/>
      <c r="AF324" s="11"/>
    </row>
    <row r="325" spans="1:32" ht="21.75" customHeight="1">
      <c r="A325" s="25" t="str">
        <f>基本登録!$A$17</f>
        <v>１</v>
      </c>
      <c r="B325" s="179" t="str">
        <f>IF(AC325="","",VLOOKUP(AC325,都個人!$J:$O,4,FALSE))</f>
        <v/>
      </c>
      <c r="C325" s="180"/>
      <c r="D325" s="180"/>
      <c r="E325" s="180"/>
      <c r="F325" s="181"/>
      <c r="G325" s="26" t="str">
        <f>IF(AC325="","",VLOOKUP(AC325,都個人!$J:$O,5,FALSE))</f>
        <v/>
      </c>
      <c r="H325" s="31"/>
      <c r="I325" s="31"/>
      <c r="J325" s="31"/>
      <c r="K325" s="21"/>
      <c r="L325" s="34"/>
      <c r="M325" s="31"/>
      <c r="N325" s="31"/>
      <c r="O325" s="31"/>
      <c r="P325" s="21"/>
      <c r="Q325" s="34"/>
      <c r="R325" s="31"/>
      <c r="S325" s="31"/>
      <c r="T325" s="31"/>
      <c r="U325" s="21"/>
      <c r="V325" s="34"/>
      <c r="W325" s="31"/>
      <c r="X325" s="31"/>
      <c r="Y325" s="31"/>
      <c r="Z325" s="21"/>
      <c r="AA325" s="34"/>
      <c r="AC325" s="52" t="str">
        <f>都個人!$J$18</f>
        <v/>
      </c>
      <c r="AF325" s="11"/>
    </row>
    <row r="326" spans="1:32" ht="21.75" customHeight="1">
      <c r="A326" s="24" t="str">
        <f>基本登録!$A$18</f>
        <v>２</v>
      </c>
      <c r="B326" s="179" t="str">
        <f>IF(AC326="","",VLOOKUP(AC326,都個人!$J:$O,4,FALSE))</f>
        <v/>
      </c>
      <c r="C326" s="180"/>
      <c r="D326" s="180"/>
      <c r="E326" s="180"/>
      <c r="F326" s="181"/>
      <c r="G326" s="26" t="str">
        <f>IF(AC326="","",VLOOKUP(AC326,都個人!$J:$O,5,FALSE))</f>
        <v/>
      </c>
      <c r="H326" s="31"/>
      <c r="I326" s="31"/>
      <c r="J326" s="31"/>
      <c r="K326" s="21"/>
      <c r="L326" s="34"/>
      <c r="M326" s="31"/>
      <c r="N326" s="31"/>
      <c r="O326" s="31"/>
      <c r="P326" s="21"/>
      <c r="Q326" s="34"/>
      <c r="R326" s="31"/>
      <c r="S326" s="31"/>
      <c r="T326" s="31"/>
      <c r="U326" s="21"/>
      <c r="V326" s="34"/>
      <c r="W326" s="31"/>
      <c r="X326" s="31"/>
      <c r="Y326" s="31"/>
      <c r="Z326" s="21"/>
      <c r="AA326" s="34"/>
      <c r="AC326" s="52"/>
      <c r="AF326" s="11"/>
    </row>
    <row r="327" spans="1:32" ht="21.75" customHeight="1">
      <c r="A327" s="24" t="str">
        <f>基本登録!$A$19</f>
        <v>３</v>
      </c>
      <c r="B327" s="179" t="str">
        <f>IF(AC327="","",VLOOKUP(AC327,都個人!$J:$O,4,FALSE))</f>
        <v/>
      </c>
      <c r="C327" s="180"/>
      <c r="D327" s="180"/>
      <c r="E327" s="180"/>
      <c r="F327" s="181"/>
      <c r="G327" s="26" t="str">
        <f>IF(AC327="","",VLOOKUP(AC327,都個人!$J:$O,5,FALSE))</f>
        <v/>
      </c>
      <c r="H327" s="31"/>
      <c r="I327" s="31"/>
      <c r="J327" s="31"/>
      <c r="K327" s="21"/>
      <c r="L327" s="34"/>
      <c r="M327" s="31"/>
      <c r="N327" s="31"/>
      <c r="O327" s="31"/>
      <c r="P327" s="21"/>
      <c r="Q327" s="34"/>
      <c r="R327" s="31"/>
      <c r="S327" s="31"/>
      <c r="T327" s="31"/>
      <c r="U327" s="21"/>
      <c r="V327" s="34"/>
      <c r="W327" s="31"/>
      <c r="X327" s="31"/>
      <c r="Y327" s="31"/>
      <c r="Z327" s="21"/>
      <c r="AA327" s="34"/>
      <c r="AC327" s="52"/>
      <c r="AF327" s="11"/>
    </row>
    <row r="328" spans="1:32" ht="21.75" customHeight="1">
      <c r="A328" s="24" t="str">
        <f>基本登録!$A$20</f>
        <v>４</v>
      </c>
      <c r="B328" s="179" t="str">
        <f>IF(AC328="","",VLOOKUP(AC328,都個人!$J:$O,4,FALSE))</f>
        <v/>
      </c>
      <c r="C328" s="180"/>
      <c r="D328" s="180"/>
      <c r="E328" s="180"/>
      <c r="F328" s="181"/>
      <c r="G328" s="26" t="str">
        <f>IF(AC328="","",VLOOKUP(AC328,都個人!$J:$O,5,FALSE))</f>
        <v/>
      </c>
      <c r="H328" s="31"/>
      <c r="I328" s="31"/>
      <c r="J328" s="31"/>
      <c r="K328" s="21"/>
      <c r="L328" s="34"/>
      <c r="M328" s="31"/>
      <c r="N328" s="31"/>
      <c r="O328" s="31"/>
      <c r="P328" s="21"/>
      <c r="Q328" s="34"/>
      <c r="R328" s="31"/>
      <c r="S328" s="31"/>
      <c r="T328" s="31"/>
      <c r="U328" s="21"/>
      <c r="V328" s="34"/>
      <c r="W328" s="31"/>
      <c r="X328" s="31"/>
      <c r="Y328" s="31"/>
      <c r="Z328" s="21"/>
      <c r="AA328" s="34"/>
      <c r="AC328" s="52"/>
      <c r="AF328" s="11"/>
    </row>
    <row r="329" spans="1:32" ht="21.75" customHeight="1">
      <c r="A329" s="24" t="str">
        <f>基本登録!$A$21</f>
        <v>５</v>
      </c>
      <c r="B329" s="179" t="str">
        <f>IF(AC329="","",VLOOKUP(AC329,都個人!$J:$O,4,FALSE))</f>
        <v/>
      </c>
      <c r="C329" s="180"/>
      <c r="D329" s="180"/>
      <c r="E329" s="180"/>
      <c r="F329" s="181"/>
      <c r="G329" s="26" t="str">
        <f>IF(AC329="","",VLOOKUP(AC329,都個人!$J:$O,5,FALSE))</f>
        <v/>
      </c>
      <c r="H329" s="31"/>
      <c r="I329" s="31"/>
      <c r="J329" s="31"/>
      <c r="K329" s="21"/>
      <c r="L329" s="34"/>
      <c r="M329" s="31"/>
      <c r="N329" s="31"/>
      <c r="O329" s="31"/>
      <c r="P329" s="21"/>
      <c r="Q329" s="34"/>
      <c r="R329" s="31"/>
      <c r="S329" s="31"/>
      <c r="T329" s="31"/>
      <c r="U329" s="21"/>
      <c r="V329" s="34"/>
      <c r="W329" s="31"/>
      <c r="X329" s="31"/>
      <c r="Y329" s="31"/>
      <c r="Z329" s="21"/>
      <c r="AA329" s="34"/>
      <c r="AC329" s="52"/>
      <c r="AF329" s="11"/>
    </row>
    <row r="330" spans="1:32" ht="21.75" customHeight="1">
      <c r="A330" s="24" t="str">
        <f>基本登録!$A$22</f>
        <v>補</v>
      </c>
      <c r="B330" s="179" t="str">
        <f>IF(AC330="","",VLOOKUP(AC330,都個人!$J:$O,4,FALSE))</f>
        <v/>
      </c>
      <c r="C330" s="180"/>
      <c r="D330" s="180"/>
      <c r="E330" s="180"/>
      <c r="F330" s="181"/>
      <c r="G330" s="26" t="str">
        <f>IF(AC330="","",VLOOKUP(AC330,都個人!$J:$O,5,FALSE))</f>
        <v/>
      </c>
      <c r="H330" s="24"/>
      <c r="I330" s="24"/>
      <c r="J330" s="24"/>
      <c r="K330" s="33"/>
      <c r="L330" s="34"/>
      <c r="M330" s="24"/>
      <c r="N330" s="24"/>
      <c r="O330" s="24"/>
      <c r="P330" s="33"/>
      <c r="Q330" s="34"/>
      <c r="R330" s="24"/>
      <c r="S330" s="24"/>
      <c r="T330" s="24"/>
      <c r="U330" s="33"/>
      <c r="V330" s="34"/>
      <c r="W330" s="24"/>
      <c r="X330" s="24"/>
      <c r="Y330" s="24"/>
      <c r="Z330" s="33"/>
      <c r="AA330" s="34"/>
      <c r="AC330" s="52"/>
      <c r="AF330" s="11"/>
    </row>
    <row r="331" spans="1:32" ht="19.5" customHeight="1">
      <c r="A331" s="169"/>
      <c r="B331" s="170"/>
      <c r="C331" s="170"/>
      <c r="D331" s="170"/>
      <c r="E331" s="170"/>
      <c r="F331" s="170"/>
      <c r="G331" s="171"/>
      <c r="H331" s="172" t="s">
        <v>132</v>
      </c>
      <c r="I331" s="173"/>
      <c r="J331" s="173"/>
      <c r="K331" s="173"/>
      <c r="L331" s="34"/>
      <c r="M331" s="172" t="s">
        <v>132</v>
      </c>
      <c r="N331" s="173"/>
      <c r="O331" s="173"/>
      <c r="P331" s="173"/>
      <c r="Q331" s="34"/>
      <c r="R331" s="172" t="s">
        <v>132</v>
      </c>
      <c r="S331" s="173"/>
      <c r="T331" s="173"/>
      <c r="U331" s="173"/>
      <c r="V331" s="34"/>
      <c r="W331" s="172" t="s">
        <v>132</v>
      </c>
      <c r="X331" s="173"/>
      <c r="Y331" s="173"/>
      <c r="Z331" s="173"/>
      <c r="AA331" s="34"/>
      <c r="AC331" s="52"/>
      <c r="AF331" s="11"/>
    </row>
    <row r="332" spans="1:32" ht="24.75" customHeight="1">
      <c r="A332" s="174"/>
      <c r="B332" s="175"/>
      <c r="C332" s="175"/>
      <c r="D332" s="175"/>
      <c r="E332" s="175"/>
      <c r="F332" s="175"/>
      <c r="G332" s="176"/>
      <c r="H332" s="169"/>
      <c r="I332" s="177"/>
      <c r="J332" s="177"/>
      <c r="K332" s="177"/>
      <c r="L332" s="178"/>
      <c r="M332" s="169"/>
      <c r="N332" s="177"/>
      <c r="O332" s="177"/>
      <c r="P332" s="177"/>
      <c r="Q332" s="178"/>
      <c r="R332" s="169"/>
      <c r="S332" s="177"/>
      <c r="T332" s="177"/>
      <c r="U332" s="177"/>
      <c r="V332" s="178"/>
      <c r="W332" s="169"/>
      <c r="X332" s="177"/>
      <c r="Y332" s="177"/>
      <c r="Z332" s="177"/>
      <c r="AA332" s="178"/>
      <c r="AC332" s="52"/>
      <c r="AF332" s="11"/>
    </row>
    <row r="333" spans="1:32" ht="4.5" customHeight="1">
      <c r="A333" s="165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AC333" s="52"/>
      <c r="AF333" s="11"/>
    </row>
    <row r="334" spans="1:32">
      <c r="A334" s="167" t="s">
        <v>136</v>
      </c>
      <c r="B334" s="167"/>
      <c r="C334" s="47" t="str">
        <f>基本登録!$A$23</f>
        <v>①（　）内の大会の個人の部は一人１枚使用すること（関東予選・総合体育大会・個人選手権大会）</v>
      </c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4"/>
      <c r="R334" s="45"/>
      <c r="S334" s="44"/>
      <c r="T334" s="44"/>
      <c r="U334" s="40"/>
      <c r="V334" s="40"/>
      <c r="W334" s="40"/>
      <c r="X334" s="40"/>
      <c r="Y334" s="40"/>
      <c r="Z334" s="40"/>
      <c r="AA334" s="40"/>
    </row>
    <row r="335" spans="1:32">
      <c r="A335" s="43"/>
      <c r="B335" s="43"/>
      <c r="C335" s="47" t="str">
        <f>基本登録!$A$24</f>
        <v>②顧問の捺印のないものは無効</v>
      </c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6"/>
      <c r="R335" s="44"/>
      <c r="S335" s="44"/>
      <c r="T335" s="44"/>
      <c r="U335" s="168" t="s">
        <v>139</v>
      </c>
      <c r="V335" s="168"/>
      <c r="W335" s="168"/>
      <c r="X335" s="168"/>
      <c r="Y335" s="168"/>
      <c r="Z335" s="168"/>
      <c r="AA335" s="168"/>
    </row>
    <row r="336" spans="1:32" s="37" customFormat="1">
      <c r="A336" s="41"/>
      <c r="B336" s="41"/>
      <c r="C336" s="42" t="str">
        <f>基本登録!$A$25</f>
        <v>③A4用紙に印刷すること（A4用紙1枚につき立順票は二部出力。切り取って使用すること）</v>
      </c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168"/>
      <c r="V336" s="168"/>
      <c r="W336" s="168"/>
      <c r="X336" s="168"/>
      <c r="Y336" s="168"/>
      <c r="Z336" s="168"/>
      <c r="AA336" s="168"/>
      <c r="AC336" s="53"/>
    </row>
    <row r="337" spans="1:32" ht="34.5" customHeight="1">
      <c r="AC337" s="52"/>
      <c r="AF337" s="11"/>
    </row>
    <row r="338" spans="1:32" ht="24.75" customHeight="1">
      <c r="A338" s="199" t="s">
        <v>119</v>
      </c>
      <c r="B338" s="199"/>
      <c r="C338" s="199"/>
      <c r="D338" s="201" t="str">
        <f ca="1">基本登録!$B$11</f>
        <v>令和8年度　東京都個人選手権大会　立順票</v>
      </c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190" t="s">
        <v>120</v>
      </c>
      <c r="Y338" s="191"/>
      <c r="Z338" s="191"/>
      <c r="AA338" s="192"/>
      <c r="AC338" s="52"/>
      <c r="AF338" s="11"/>
    </row>
    <row r="339" spans="1:32" ht="26.25" customHeight="1">
      <c r="A339" s="200"/>
      <c r="B339" s="200"/>
      <c r="C339" s="200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2" t="str">
        <f>IF(VLOOKUP(AC346,都個人!$J:$O,2,FALSE)="","",VLOOKUP(AC346,都個人!$J:$O,2,FALSE))</f>
        <v/>
      </c>
      <c r="Y339" s="203"/>
      <c r="Z339" s="203"/>
      <c r="AA339" s="204"/>
      <c r="AC339" s="52"/>
      <c r="AF339" s="11"/>
    </row>
    <row r="340" spans="1:32" ht="27" customHeight="1">
      <c r="A340" s="169" t="s">
        <v>121</v>
      </c>
      <c r="B340" s="177"/>
      <c r="C340" s="178"/>
      <c r="D340" s="208"/>
      <c r="E340" s="30" t="s">
        <v>122</v>
      </c>
      <c r="F340" s="208"/>
      <c r="G340" s="190" t="s">
        <v>123</v>
      </c>
      <c r="H340" s="191"/>
      <c r="I340" s="192"/>
      <c r="J340" s="213" t="str">
        <f>基本登録!$B$2</f>
        <v>基本登録シートの学校番号に入力して下さい</v>
      </c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X340" s="205"/>
      <c r="Y340" s="206"/>
      <c r="Z340" s="206"/>
      <c r="AA340" s="207"/>
      <c r="AC340" s="52"/>
      <c r="AF340" s="11"/>
    </row>
    <row r="341" spans="1:32" ht="9.75" customHeight="1">
      <c r="A341" s="214">
        <f>基本登録!$B$1</f>
        <v>0</v>
      </c>
      <c r="B341" s="215"/>
      <c r="C341" s="216"/>
      <c r="D341" s="209"/>
      <c r="E341" s="223" t="s">
        <v>109</v>
      </c>
      <c r="F341" s="211"/>
      <c r="G341" s="226" t="s">
        <v>124</v>
      </c>
      <c r="H341" s="227"/>
      <c r="I341" s="228"/>
      <c r="J341" s="213">
        <f>基本登録!$B$3</f>
        <v>0</v>
      </c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36"/>
      <c r="X341" s="36"/>
      <c r="AC341" s="52"/>
      <c r="AF341" s="11"/>
    </row>
    <row r="342" spans="1:32" ht="16.5" customHeight="1">
      <c r="A342" s="217"/>
      <c r="B342" s="218"/>
      <c r="C342" s="219"/>
      <c r="D342" s="209"/>
      <c r="E342" s="224"/>
      <c r="F342" s="211"/>
      <c r="G342" s="229"/>
      <c r="H342" s="230"/>
      <c r="I342" s="231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X342" s="182" t="s">
        <v>125</v>
      </c>
      <c r="Y342" s="184" t="s">
        <v>126</v>
      </c>
      <c r="Z342" s="185"/>
      <c r="AA342" s="186"/>
      <c r="AC342" s="52"/>
      <c r="AF342" s="11"/>
    </row>
    <row r="343" spans="1:32" ht="27" customHeight="1">
      <c r="A343" s="220"/>
      <c r="B343" s="221"/>
      <c r="C343" s="222"/>
      <c r="D343" s="210"/>
      <c r="E343" s="225"/>
      <c r="F343" s="212"/>
      <c r="G343" s="190" t="s">
        <v>127</v>
      </c>
      <c r="H343" s="191"/>
      <c r="I343" s="192"/>
      <c r="J343" s="28"/>
      <c r="K343" s="29"/>
      <c r="L343" s="29"/>
      <c r="M343" s="29"/>
      <c r="N343" s="29"/>
      <c r="O343" s="29"/>
      <c r="P343" s="22"/>
      <c r="Q343" s="22"/>
      <c r="R343" s="22" t="s">
        <v>128</v>
      </c>
      <c r="S343" s="193" t="str">
        <f t="shared" ref="S343" si="3">AC346</f>
        <v/>
      </c>
      <c r="T343" s="194"/>
      <c r="U343" s="194"/>
      <c r="V343" s="23" t="s">
        <v>129</v>
      </c>
      <c r="X343" s="183"/>
      <c r="Y343" s="187"/>
      <c r="Z343" s="188"/>
      <c r="AA343" s="189"/>
      <c r="AC343" s="52"/>
      <c r="AF343" s="11"/>
    </row>
    <row r="344" spans="1:32" ht="4.5" customHeight="1">
      <c r="AC344" s="52"/>
      <c r="AF344" s="11"/>
    </row>
    <row r="345" spans="1:32" ht="21.75" customHeight="1">
      <c r="A345" s="24" t="s">
        <v>130</v>
      </c>
      <c r="B345" s="174" t="s">
        <v>131</v>
      </c>
      <c r="C345" s="195"/>
      <c r="D345" s="195"/>
      <c r="E345" s="195"/>
      <c r="F345" s="176"/>
      <c r="G345" s="32" t="s">
        <v>102</v>
      </c>
      <c r="H345" s="196" t="str">
        <f ca="1">IFERROR(VLOOKUP(D338,基本登録!$B$8:$I$14,5,FALSE),"")</f>
        <v>予選</v>
      </c>
      <c r="I345" s="197"/>
      <c r="J345" s="197"/>
      <c r="K345" s="197"/>
      <c r="L345" s="198"/>
      <c r="M345" s="196" t="str">
        <f ca="1">IFERROR(VLOOKUP(D338,基本登録!$B$8:$I$14,6,FALSE),"")</f>
        <v>決勝</v>
      </c>
      <c r="N345" s="197"/>
      <c r="O345" s="197"/>
      <c r="P345" s="197"/>
      <c r="Q345" s="198"/>
      <c r="R345" s="196" t="str">
        <f ca="1">IFERROR(IF(VLOOKUP(D338,基本登録!$B$8:$I$14,7,FALSE)="","",VLOOKUP(D338,基本登録!$B$8:$I$14,7,FALSE)),"")</f>
        <v>競射</v>
      </c>
      <c r="S345" s="197"/>
      <c r="T345" s="197"/>
      <c r="U345" s="197"/>
      <c r="V345" s="198"/>
      <c r="W345" s="196" t="str">
        <f ca="1">IFERROR(IF(VLOOKUP(D338,基本登録!$B$8:$I$14,8,FALSE)="","",VLOOKUP(D338,基本登録!$B$8:$I$14,8,FALSE)),"")</f>
        <v/>
      </c>
      <c r="X345" s="197"/>
      <c r="Y345" s="197"/>
      <c r="Z345" s="197"/>
      <c r="AA345" s="198"/>
      <c r="AC345" s="52"/>
      <c r="AF345" s="11"/>
    </row>
    <row r="346" spans="1:32" ht="21.75" customHeight="1">
      <c r="A346" s="25" t="str">
        <f>基本登録!$A$17</f>
        <v>１</v>
      </c>
      <c r="B346" s="179" t="str">
        <f>IF(AC346="","",VLOOKUP(AC346,都個人!$J:$O,4,FALSE))</f>
        <v/>
      </c>
      <c r="C346" s="180"/>
      <c r="D346" s="180"/>
      <c r="E346" s="180"/>
      <c r="F346" s="181"/>
      <c r="G346" s="26" t="str">
        <f>IF(AC346="","",VLOOKUP(AC346,都個人!$J:$O,5,FALSE))</f>
        <v/>
      </c>
      <c r="H346" s="31"/>
      <c r="I346" s="31"/>
      <c r="J346" s="31"/>
      <c r="K346" s="21"/>
      <c r="L346" s="34"/>
      <c r="M346" s="31"/>
      <c r="N346" s="31"/>
      <c r="O346" s="31"/>
      <c r="P346" s="21"/>
      <c r="Q346" s="34"/>
      <c r="R346" s="31"/>
      <c r="S346" s="31"/>
      <c r="T346" s="31"/>
      <c r="U346" s="21"/>
      <c r="V346" s="34"/>
      <c r="W346" s="31"/>
      <c r="X346" s="31"/>
      <c r="Y346" s="31"/>
      <c r="Z346" s="21"/>
      <c r="AA346" s="34"/>
      <c r="AC346" s="52" t="str">
        <f>都個人!$J$19</f>
        <v/>
      </c>
      <c r="AF346" s="11"/>
    </row>
    <row r="347" spans="1:32" ht="21.75" customHeight="1">
      <c r="A347" s="24" t="str">
        <f>基本登録!$A$18</f>
        <v>２</v>
      </c>
      <c r="B347" s="179" t="str">
        <f>IF(AC347="","",VLOOKUP(AC347,都個人!$J:$O,4,FALSE))</f>
        <v/>
      </c>
      <c r="C347" s="180"/>
      <c r="D347" s="180"/>
      <c r="E347" s="180"/>
      <c r="F347" s="181"/>
      <c r="G347" s="26" t="str">
        <f>IF(AC347="","",VLOOKUP(AC347,都個人!$J:$O,5,FALSE))</f>
        <v/>
      </c>
      <c r="H347" s="31"/>
      <c r="I347" s="31"/>
      <c r="J347" s="31"/>
      <c r="K347" s="21"/>
      <c r="L347" s="34"/>
      <c r="M347" s="31"/>
      <c r="N347" s="31"/>
      <c r="O347" s="31"/>
      <c r="P347" s="21"/>
      <c r="Q347" s="34"/>
      <c r="R347" s="31"/>
      <c r="S347" s="31"/>
      <c r="T347" s="31"/>
      <c r="U347" s="21"/>
      <c r="V347" s="34"/>
      <c r="W347" s="31"/>
      <c r="X347" s="31"/>
      <c r="Y347" s="31"/>
      <c r="Z347" s="21"/>
      <c r="AA347" s="34"/>
      <c r="AC347" s="52"/>
      <c r="AF347" s="11"/>
    </row>
    <row r="348" spans="1:32" ht="21.75" customHeight="1">
      <c r="A348" s="24" t="str">
        <f>基本登録!$A$19</f>
        <v>３</v>
      </c>
      <c r="B348" s="179" t="str">
        <f>IF(AC348="","",VLOOKUP(AC348,都個人!$J:$O,4,FALSE))</f>
        <v/>
      </c>
      <c r="C348" s="180"/>
      <c r="D348" s="180"/>
      <c r="E348" s="180"/>
      <c r="F348" s="181"/>
      <c r="G348" s="26" t="str">
        <f>IF(AC348="","",VLOOKUP(AC348,都個人!$J:$O,5,FALSE))</f>
        <v/>
      </c>
      <c r="H348" s="31"/>
      <c r="I348" s="31"/>
      <c r="J348" s="31"/>
      <c r="K348" s="21"/>
      <c r="L348" s="34"/>
      <c r="M348" s="31"/>
      <c r="N348" s="31"/>
      <c r="O348" s="31"/>
      <c r="P348" s="21"/>
      <c r="Q348" s="34"/>
      <c r="R348" s="31"/>
      <c r="S348" s="31"/>
      <c r="T348" s="31"/>
      <c r="U348" s="21"/>
      <c r="V348" s="34"/>
      <c r="W348" s="31"/>
      <c r="X348" s="31"/>
      <c r="Y348" s="31"/>
      <c r="Z348" s="21"/>
      <c r="AA348" s="34"/>
      <c r="AC348" s="52"/>
      <c r="AF348" s="11"/>
    </row>
    <row r="349" spans="1:32" ht="21.75" customHeight="1">
      <c r="A349" s="24" t="str">
        <f>基本登録!$A$20</f>
        <v>４</v>
      </c>
      <c r="B349" s="179" t="str">
        <f>IF(AC349="","",VLOOKUP(AC349,都個人!$J:$O,4,FALSE))</f>
        <v/>
      </c>
      <c r="C349" s="180"/>
      <c r="D349" s="180"/>
      <c r="E349" s="180"/>
      <c r="F349" s="181"/>
      <c r="G349" s="26" t="str">
        <f>IF(AC349="","",VLOOKUP(AC349,都個人!$J:$O,5,FALSE))</f>
        <v/>
      </c>
      <c r="H349" s="31"/>
      <c r="I349" s="31"/>
      <c r="J349" s="31"/>
      <c r="K349" s="21"/>
      <c r="L349" s="34"/>
      <c r="M349" s="31"/>
      <c r="N349" s="31"/>
      <c r="O349" s="31"/>
      <c r="P349" s="21"/>
      <c r="Q349" s="34"/>
      <c r="R349" s="31"/>
      <c r="S349" s="31"/>
      <c r="T349" s="31"/>
      <c r="U349" s="21"/>
      <c r="V349" s="34"/>
      <c r="W349" s="31"/>
      <c r="X349" s="31"/>
      <c r="Y349" s="31"/>
      <c r="Z349" s="21"/>
      <c r="AA349" s="34"/>
      <c r="AC349" s="52"/>
      <c r="AF349" s="11"/>
    </row>
    <row r="350" spans="1:32" ht="21.75" customHeight="1">
      <c r="A350" s="24" t="str">
        <f>基本登録!$A$21</f>
        <v>５</v>
      </c>
      <c r="B350" s="179" t="str">
        <f>IF(AC350="","",VLOOKUP(AC350,都個人!$J:$O,4,FALSE))</f>
        <v/>
      </c>
      <c r="C350" s="180"/>
      <c r="D350" s="180"/>
      <c r="E350" s="180"/>
      <c r="F350" s="181"/>
      <c r="G350" s="26" t="str">
        <f>IF(AC350="","",VLOOKUP(AC350,都個人!$J:$O,5,FALSE))</f>
        <v/>
      </c>
      <c r="H350" s="31"/>
      <c r="I350" s="31"/>
      <c r="J350" s="31"/>
      <c r="K350" s="21"/>
      <c r="L350" s="34"/>
      <c r="M350" s="31"/>
      <c r="N350" s="31"/>
      <c r="O350" s="31"/>
      <c r="P350" s="21"/>
      <c r="Q350" s="34"/>
      <c r="R350" s="31"/>
      <c r="S350" s="31"/>
      <c r="T350" s="31"/>
      <c r="U350" s="21"/>
      <c r="V350" s="34"/>
      <c r="W350" s="31"/>
      <c r="X350" s="31"/>
      <c r="Y350" s="31"/>
      <c r="Z350" s="21"/>
      <c r="AA350" s="34"/>
      <c r="AC350" s="52"/>
      <c r="AF350" s="11"/>
    </row>
    <row r="351" spans="1:32" ht="21.75" customHeight="1">
      <c r="A351" s="24" t="str">
        <f>基本登録!$A$22</f>
        <v>補</v>
      </c>
      <c r="B351" s="179" t="str">
        <f>IF(AC351="","",VLOOKUP(AC351,都個人!$J:$O,4,FALSE))</f>
        <v/>
      </c>
      <c r="C351" s="180"/>
      <c r="D351" s="180"/>
      <c r="E351" s="180"/>
      <c r="F351" s="181"/>
      <c r="G351" s="26" t="str">
        <f>IF(AC351="","",VLOOKUP(AC351,都個人!$J:$O,5,FALSE))</f>
        <v/>
      </c>
      <c r="H351" s="24"/>
      <c r="I351" s="24"/>
      <c r="J351" s="24"/>
      <c r="K351" s="33"/>
      <c r="L351" s="34"/>
      <c r="M351" s="24"/>
      <c r="N351" s="24"/>
      <c r="O351" s="24"/>
      <c r="P351" s="33"/>
      <c r="Q351" s="34"/>
      <c r="R351" s="24"/>
      <c r="S351" s="24"/>
      <c r="T351" s="24"/>
      <c r="U351" s="33"/>
      <c r="V351" s="34"/>
      <c r="W351" s="24"/>
      <c r="X351" s="24"/>
      <c r="Y351" s="24"/>
      <c r="Z351" s="33"/>
      <c r="AA351" s="34"/>
      <c r="AC351" s="52"/>
      <c r="AF351" s="11"/>
    </row>
    <row r="352" spans="1:32" ht="19.5" customHeight="1">
      <c r="A352" s="169"/>
      <c r="B352" s="170"/>
      <c r="C352" s="170"/>
      <c r="D352" s="170"/>
      <c r="E352" s="170"/>
      <c r="F352" s="170"/>
      <c r="G352" s="171"/>
      <c r="H352" s="172" t="s">
        <v>132</v>
      </c>
      <c r="I352" s="173"/>
      <c r="J352" s="173"/>
      <c r="K352" s="173"/>
      <c r="L352" s="34"/>
      <c r="M352" s="172" t="s">
        <v>132</v>
      </c>
      <c r="N352" s="173"/>
      <c r="O352" s="173"/>
      <c r="P352" s="173"/>
      <c r="Q352" s="34"/>
      <c r="R352" s="172" t="s">
        <v>132</v>
      </c>
      <c r="S352" s="173"/>
      <c r="T352" s="173"/>
      <c r="U352" s="173"/>
      <c r="V352" s="34"/>
      <c r="W352" s="172" t="s">
        <v>132</v>
      </c>
      <c r="X352" s="173"/>
      <c r="Y352" s="173"/>
      <c r="Z352" s="173"/>
      <c r="AA352" s="34"/>
      <c r="AC352" s="52"/>
      <c r="AF352" s="11"/>
    </row>
    <row r="353" spans="1:32" ht="24.75" customHeight="1">
      <c r="A353" s="174"/>
      <c r="B353" s="175"/>
      <c r="C353" s="175"/>
      <c r="D353" s="175"/>
      <c r="E353" s="175"/>
      <c r="F353" s="175"/>
      <c r="G353" s="176"/>
      <c r="H353" s="169"/>
      <c r="I353" s="177"/>
      <c r="J353" s="177"/>
      <c r="K353" s="177"/>
      <c r="L353" s="178"/>
      <c r="M353" s="169"/>
      <c r="N353" s="177"/>
      <c r="O353" s="177"/>
      <c r="P353" s="177"/>
      <c r="Q353" s="178"/>
      <c r="R353" s="169"/>
      <c r="S353" s="177"/>
      <c r="T353" s="177"/>
      <c r="U353" s="177"/>
      <c r="V353" s="178"/>
      <c r="W353" s="169"/>
      <c r="X353" s="177"/>
      <c r="Y353" s="177"/>
      <c r="Z353" s="177"/>
      <c r="AA353" s="178"/>
      <c r="AC353" s="52"/>
      <c r="AF353" s="11"/>
    </row>
    <row r="354" spans="1:32" ht="4.5" customHeight="1">
      <c r="A354" s="165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AC354" s="52"/>
      <c r="AF354" s="11"/>
    </row>
    <row r="355" spans="1:32">
      <c r="A355" s="167" t="s">
        <v>136</v>
      </c>
      <c r="B355" s="167"/>
      <c r="C355" s="47" t="str">
        <f>基本登録!$A$23</f>
        <v>①（　）内の大会の個人の部は一人１枚使用すること（関東予選・総合体育大会・個人選手権大会）</v>
      </c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4"/>
      <c r="R355" s="45"/>
      <c r="S355" s="44"/>
      <c r="T355" s="44"/>
      <c r="U355" s="40"/>
      <c r="V355" s="40"/>
      <c r="W355" s="40"/>
      <c r="X355" s="40"/>
      <c r="Y355" s="40"/>
      <c r="Z355" s="40"/>
      <c r="AA355" s="40"/>
    </row>
    <row r="356" spans="1:32">
      <c r="A356" s="43"/>
      <c r="B356" s="43"/>
      <c r="C356" s="47" t="str">
        <f>基本登録!$A$24</f>
        <v>②顧問の捺印のないものは無効</v>
      </c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6"/>
      <c r="R356" s="44"/>
      <c r="S356" s="44"/>
      <c r="T356" s="44"/>
      <c r="U356" s="168" t="s">
        <v>139</v>
      </c>
      <c r="V356" s="168"/>
      <c r="W356" s="168"/>
      <c r="X356" s="168"/>
      <c r="Y356" s="168"/>
      <c r="Z356" s="168"/>
      <c r="AA356" s="168"/>
    </row>
    <row r="357" spans="1:32" s="37" customFormat="1">
      <c r="A357" s="41"/>
      <c r="B357" s="41"/>
      <c r="C357" s="42" t="str">
        <f>基本登録!$A$25</f>
        <v>③A4用紙に印刷すること（A4用紙1枚につき立順票は二部出力。切り取って使用すること）</v>
      </c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168"/>
      <c r="V357" s="168"/>
      <c r="W357" s="168"/>
      <c r="X357" s="168"/>
      <c r="Y357" s="168"/>
      <c r="Z357" s="168"/>
      <c r="AA357" s="168"/>
      <c r="AC357" s="53"/>
    </row>
    <row r="358" spans="1:32" ht="34.5" customHeight="1">
      <c r="AC358" s="52"/>
      <c r="AF358" s="11"/>
    </row>
    <row r="359" spans="1:32" ht="24.75" customHeight="1">
      <c r="A359" s="199" t="s">
        <v>119</v>
      </c>
      <c r="B359" s="199"/>
      <c r="C359" s="199"/>
      <c r="D359" s="201" t="str">
        <f ca="1">基本登録!$B$11</f>
        <v>令和8年度　東京都個人選手権大会　立順票</v>
      </c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190" t="s">
        <v>120</v>
      </c>
      <c r="Y359" s="191"/>
      <c r="Z359" s="191"/>
      <c r="AA359" s="192"/>
      <c r="AC359" s="52"/>
      <c r="AF359" s="11"/>
    </row>
    <row r="360" spans="1:32" ht="26.25" customHeight="1">
      <c r="A360" s="200"/>
      <c r="B360" s="200"/>
      <c r="C360" s="200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2" t="str">
        <f>IF(VLOOKUP(AC367,都個人!$J:$O,2,FALSE)="","",VLOOKUP(AC367,都個人!$J:$O,2,FALSE))</f>
        <v/>
      </c>
      <c r="Y360" s="203"/>
      <c r="Z360" s="203"/>
      <c r="AA360" s="204"/>
      <c r="AC360" s="52"/>
      <c r="AF360" s="11"/>
    </row>
    <row r="361" spans="1:32" ht="27" customHeight="1">
      <c r="A361" s="169" t="s">
        <v>121</v>
      </c>
      <c r="B361" s="177"/>
      <c r="C361" s="178"/>
      <c r="D361" s="208"/>
      <c r="E361" s="30" t="s">
        <v>122</v>
      </c>
      <c r="F361" s="208"/>
      <c r="G361" s="190" t="s">
        <v>123</v>
      </c>
      <c r="H361" s="191"/>
      <c r="I361" s="192"/>
      <c r="J361" s="213" t="str">
        <f>基本登録!$B$2</f>
        <v>基本登録シートの学校番号に入力して下さい</v>
      </c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X361" s="205"/>
      <c r="Y361" s="206"/>
      <c r="Z361" s="206"/>
      <c r="AA361" s="207"/>
      <c r="AC361" s="52"/>
      <c r="AF361" s="11"/>
    </row>
    <row r="362" spans="1:32" ht="9.75" customHeight="1">
      <c r="A362" s="214">
        <f>基本登録!$B$1</f>
        <v>0</v>
      </c>
      <c r="B362" s="215"/>
      <c r="C362" s="216"/>
      <c r="D362" s="209"/>
      <c r="E362" s="223" t="s">
        <v>109</v>
      </c>
      <c r="F362" s="211"/>
      <c r="G362" s="226" t="s">
        <v>124</v>
      </c>
      <c r="H362" s="227"/>
      <c r="I362" s="228"/>
      <c r="J362" s="213">
        <f>基本登録!$B$3</f>
        <v>0</v>
      </c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36"/>
      <c r="X362" s="36"/>
      <c r="AC362" s="52"/>
      <c r="AF362" s="11"/>
    </row>
    <row r="363" spans="1:32" ht="16.5" customHeight="1">
      <c r="A363" s="217"/>
      <c r="B363" s="218"/>
      <c r="C363" s="219"/>
      <c r="D363" s="209"/>
      <c r="E363" s="224"/>
      <c r="F363" s="211"/>
      <c r="G363" s="229"/>
      <c r="H363" s="230"/>
      <c r="I363" s="231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X363" s="182" t="s">
        <v>125</v>
      </c>
      <c r="Y363" s="184" t="s">
        <v>126</v>
      </c>
      <c r="Z363" s="185"/>
      <c r="AA363" s="186"/>
      <c r="AC363" s="52"/>
      <c r="AF363" s="11"/>
    </row>
    <row r="364" spans="1:32" ht="27" customHeight="1">
      <c r="A364" s="220"/>
      <c r="B364" s="221"/>
      <c r="C364" s="222"/>
      <c r="D364" s="210"/>
      <c r="E364" s="225"/>
      <c r="F364" s="212"/>
      <c r="G364" s="190" t="s">
        <v>127</v>
      </c>
      <c r="H364" s="191"/>
      <c r="I364" s="192"/>
      <c r="J364" s="28"/>
      <c r="K364" s="29"/>
      <c r="L364" s="29"/>
      <c r="M364" s="29"/>
      <c r="N364" s="29"/>
      <c r="O364" s="29"/>
      <c r="P364" s="22"/>
      <c r="Q364" s="22"/>
      <c r="R364" s="22" t="s">
        <v>128</v>
      </c>
      <c r="S364" s="193" t="str">
        <f t="shared" ref="S364" si="4">AC367</f>
        <v/>
      </c>
      <c r="T364" s="194"/>
      <c r="U364" s="194"/>
      <c r="V364" s="23" t="s">
        <v>129</v>
      </c>
      <c r="X364" s="183"/>
      <c r="Y364" s="187"/>
      <c r="Z364" s="188"/>
      <c r="AA364" s="189"/>
      <c r="AC364" s="52"/>
      <c r="AF364" s="11"/>
    </row>
    <row r="365" spans="1:32" ht="4.5" customHeight="1">
      <c r="AC365" s="52"/>
      <c r="AF365" s="11"/>
    </row>
    <row r="366" spans="1:32" ht="21.75" customHeight="1">
      <c r="A366" s="24" t="s">
        <v>130</v>
      </c>
      <c r="B366" s="174" t="s">
        <v>131</v>
      </c>
      <c r="C366" s="195"/>
      <c r="D366" s="195"/>
      <c r="E366" s="195"/>
      <c r="F366" s="176"/>
      <c r="G366" s="32" t="s">
        <v>102</v>
      </c>
      <c r="H366" s="196" t="str">
        <f ca="1">IFERROR(VLOOKUP(D359,基本登録!$B$8:$I$14,5,FALSE),"")</f>
        <v>予選</v>
      </c>
      <c r="I366" s="197"/>
      <c r="J366" s="197"/>
      <c r="K366" s="197"/>
      <c r="L366" s="198"/>
      <c r="M366" s="196" t="str">
        <f ca="1">IFERROR(VLOOKUP(D359,基本登録!$B$8:$I$14,6,FALSE),"")</f>
        <v>決勝</v>
      </c>
      <c r="N366" s="197"/>
      <c r="O366" s="197"/>
      <c r="P366" s="197"/>
      <c r="Q366" s="198"/>
      <c r="R366" s="196" t="str">
        <f ca="1">IFERROR(IF(VLOOKUP(D359,基本登録!$B$8:$I$14,7,FALSE)="","",VLOOKUP(D359,基本登録!$B$8:$I$14,7,FALSE)),"")</f>
        <v>競射</v>
      </c>
      <c r="S366" s="197"/>
      <c r="T366" s="197"/>
      <c r="U366" s="197"/>
      <c r="V366" s="198"/>
      <c r="W366" s="196" t="str">
        <f ca="1">IFERROR(IF(VLOOKUP(D359,基本登録!$B$8:$I$14,8,FALSE)="","",VLOOKUP(D359,基本登録!$B$8:$I$14,8,FALSE)),"")</f>
        <v/>
      </c>
      <c r="X366" s="197"/>
      <c r="Y366" s="197"/>
      <c r="Z366" s="197"/>
      <c r="AA366" s="198"/>
      <c r="AC366" s="52"/>
      <c r="AF366" s="11"/>
    </row>
    <row r="367" spans="1:32" ht="21.75" customHeight="1">
      <c r="A367" s="25" t="str">
        <f>基本登録!$A$17</f>
        <v>１</v>
      </c>
      <c r="B367" s="179" t="str">
        <f>IF(AC367="","",VLOOKUP(AC367,都個人!$J:$O,4,FALSE))</f>
        <v/>
      </c>
      <c r="C367" s="180"/>
      <c r="D367" s="180"/>
      <c r="E367" s="180"/>
      <c r="F367" s="181"/>
      <c r="G367" s="26" t="str">
        <f>IF(AC367="","",VLOOKUP(AC367,都個人!$J:$O,5,FALSE))</f>
        <v/>
      </c>
      <c r="H367" s="31"/>
      <c r="I367" s="31"/>
      <c r="J367" s="31"/>
      <c r="K367" s="21"/>
      <c r="L367" s="34"/>
      <c r="M367" s="31"/>
      <c r="N367" s="31"/>
      <c r="O367" s="31"/>
      <c r="P367" s="21"/>
      <c r="Q367" s="34"/>
      <c r="R367" s="31"/>
      <c r="S367" s="31"/>
      <c r="T367" s="31"/>
      <c r="U367" s="21"/>
      <c r="V367" s="34"/>
      <c r="W367" s="31"/>
      <c r="X367" s="31"/>
      <c r="Y367" s="31"/>
      <c r="Z367" s="21"/>
      <c r="AA367" s="34"/>
      <c r="AC367" s="52" t="str">
        <f>都個人!$J$20</f>
        <v/>
      </c>
      <c r="AF367" s="11"/>
    </row>
    <row r="368" spans="1:32" ht="21.75" customHeight="1">
      <c r="A368" s="24" t="str">
        <f>基本登録!$A$18</f>
        <v>２</v>
      </c>
      <c r="B368" s="179" t="str">
        <f>IF(AC368="","",VLOOKUP(AC368,都個人!$J:$O,4,FALSE))</f>
        <v/>
      </c>
      <c r="C368" s="180"/>
      <c r="D368" s="180"/>
      <c r="E368" s="180"/>
      <c r="F368" s="181"/>
      <c r="G368" s="26" t="str">
        <f>IF(AC368="","",VLOOKUP(AC368,都個人!$J:$O,5,FALSE))</f>
        <v/>
      </c>
      <c r="H368" s="31"/>
      <c r="I368" s="31"/>
      <c r="J368" s="31"/>
      <c r="K368" s="21"/>
      <c r="L368" s="34"/>
      <c r="M368" s="31"/>
      <c r="N368" s="31"/>
      <c r="O368" s="31"/>
      <c r="P368" s="21"/>
      <c r="Q368" s="34"/>
      <c r="R368" s="31"/>
      <c r="S368" s="31"/>
      <c r="T368" s="31"/>
      <c r="U368" s="21"/>
      <c r="V368" s="34"/>
      <c r="W368" s="31"/>
      <c r="X368" s="31"/>
      <c r="Y368" s="31"/>
      <c r="Z368" s="21"/>
      <c r="AA368" s="34"/>
      <c r="AC368" s="52"/>
      <c r="AF368" s="11"/>
    </row>
    <row r="369" spans="1:32" ht="21.75" customHeight="1">
      <c r="A369" s="24" t="str">
        <f>基本登録!$A$19</f>
        <v>３</v>
      </c>
      <c r="B369" s="179" t="str">
        <f>IF(AC369="","",VLOOKUP(AC369,都個人!$J:$O,4,FALSE))</f>
        <v/>
      </c>
      <c r="C369" s="180"/>
      <c r="D369" s="180"/>
      <c r="E369" s="180"/>
      <c r="F369" s="181"/>
      <c r="G369" s="26" t="str">
        <f>IF(AC369="","",VLOOKUP(AC369,都個人!$J:$O,5,FALSE))</f>
        <v/>
      </c>
      <c r="H369" s="31"/>
      <c r="I369" s="31"/>
      <c r="J369" s="31"/>
      <c r="K369" s="21"/>
      <c r="L369" s="34"/>
      <c r="M369" s="31"/>
      <c r="N369" s="31"/>
      <c r="O369" s="31"/>
      <c r="P369" s="21"/>
      <c r="Q369" s="34"/>
      <c r="R369" s="31"/>
      <c r="S369" s="31"/>
      <c r="T369" s="31"/>
      <c r="U369" s="21"/>
      <c r="V369" s="34"/>
      <c r="W369" s="31"/>
      <c r="X369" s="31"/>
      <c r="Y369" s="31"/>
      <c r="Z369" s="21"/>
      <c r="AA369" s="34"/>
      <c r="AC369" s="52"/>
      <c r="AF369" s="11"/>
    </row>
    <row r="370" spans="1:32" ht="21.75" customHeight="1">
      <c r="A370" s="24" t="str">
        <f>基本登録!$A$20</f>
        <v>４</v>
      </c>
      <c r="B370" s="179" t="str">
        <f>IF(AC370="","",VLOOKUP(AC370,都個人!$J:$O,4,FALSE))</f>
        <v/>
      </c>
      <c r="C370" s="180"/>
      <c r="D370" s="180"/>
      <c r="E370" s="180"/>
      <c r="F370" s="181"/>
      <c r="G370" s="26" t="str">
        <f>IF(AC370="","",VLOOKUP(AC370,都個人!$J:$O,5,FALSE))</f>
        <v/>
      </c>
      <c r="H370" s="31"/>
      <c r="I370" s="31"/>
      <c r="J370" s="31"/>
      <c r="K370" s="21"/>
      <c r="L370" s="34"/>
      <c r="M370" s="31"/>
      <c r="N370" s="31"/>
      <c r="O370" s="31"/>
      <c r="P370" s="21"/>
      <c r="Q370" s="34"/>
      <c r="R370" s="31"/>
      <c r="S370" s="31"/>
      <c r="T370" s="31"/>
      <c r="U370" s="21"/>
      <c r="V370" s="34"/>
      <c r="W370" s="31"/>
      <c r="X370" s="31"/>
      <c r="Y370" s="31"/>
      <c r="Z370" s="21"/>
      <c r="AA370" s="34"/>
      <c r="AC370" s="52"/>
      <c r="AF370" s="11"/>
    </row>
    <row r="371" spans="1:32" ht="21.75" customHeight="1">
      <c r="A371" s="24" t="str">
        <f>基本登録!$A$21</f>
        <v>５</v>
      </c>
      <c r="B371" s="179" t="str">
        <f>IF(AC371="","",VLOOKUP(AC371,都個人!$J:$O,4,FALSE))</f>
        <v/>
      </c>
      <c r="C371" s="180"/>
      <c r="D371" s="180"/>
      <c r="E371" s="180"/>
      <c r="F371" s="181"/>
      <c r="G371" s="26" t="str">
        <f>IF(AC371="","",VLOOKUP(AC371,都個人!$J:$O,5,FALSE))</f>
        <v/>
      </c>
      <c r="H371" s="31"/>
      <c r="I371" s="31"/>
      <c r="J371" s="31"/>
      <c r="K371" s="21"/>
      <c r="L371" s="34"/>
      <c r="M371" s="31"/>
      <c r="N371" s="31"/>
      <c r="O371" s="31"/>
      <c r="P371" s="21"/>
      <c r="Q371" s="34"/>
      <c r="R371" s="31"/>
      <c r="S371" s="31"/>
      <c r="T371" s="31"/>
      <c r="U371" s="21"/>
      <c r="V371" s="34"/>
      <c r="W371" s="31"/>
      <c r="X371" s="31"/>
      <c r="Y371" s="31"/>
      <c r="Z371" s="21"/>
      <c r="AA371" s="34"/>
      <c r="AC371" s="52"/>
      <c r="AF371" s="11"/>
    </row>
    <row r="372" spans="1:32" ht="21.75" customHeight="1">
      <c r="A372" s="24" t="str">
        <f>基本登録!$A$22</f>
        <v>補</v>
      </c>
      <c r="B372" s="179" t="str">
        <f>IF(AC372="","",VLOOKUP(AC372,都個人!$J:$O,4,FALSE))</f>
        <v/>
      </c>
      <c r="C372" s="180"/>
      <c r="D372" s="180"/>
      <c r="E372" s="180"/>
      <c r="F372" s="181"/>
      <c r="G372" s="26" t="str">
        <f>IF(AC372="","",VLOOKUP(AC372,都個人!$J:$O,5,FALSE))</f>
        <v/>
      </c>
      <c r="H372" s="24"/>
      <c r="I372" s="24"/>
      <c r="J372" s="24"/>
      <c r="K372" s="33"/>
      <c r="L372" s="34"/>
      <c r="M372" s="24"/>
      <c r="N372" s="24"/>
      <c r="O372" s="24"/>
      <c r="P372" s="33"/>
      <c r="Q372" s="34"/>
      <c r="R372" s="24"/>
      <c r="S372" s="24"/>
      <c r="T372" s="24"/>
      <c r="U372" s="33"/>
      <c r="V372" s="34"/>
      <c r="W372" s="24"/>
      <c r="X372" s="24"/>
      <c r="Y372" s="24"/>
      <c r="Z372" s="33"/>
      <c r="AA372" s="34"/>
      <c r="AC372" s="52"/>
      <c r="AF372" s="11"/>
    </row>
    <row r="373" spans="1:32" ht="19.5" customHeight="1">
      <c r="A373" s="169"/>
      <c r="B373" s="170"/>
      <c r="C373" s="170"/>
      <c r="D373" s="170"/>
      <c r="E373" s="170"/>
      <c r="F373" s="170"/>
      <c r="G373" s="171"/>
      <c r="H373" s="172" t="s">
        <v>132</v>
      </c>
      <c r="I373" s="173"/>
      <c r="J373" s="173"/>
      <c r="K373" s="173"/>
      <c r="L373" s="34"/>
      <c r="M373" s="172" t="s">
        <v>132</v>
      </c>
      <c r="N373" s="173"/>
      <c r="O373" s="173"/>
      <c r="P373" s="173"/>
      <c r="Q373" s="34"/>
      <c r="R373" s="172" t="s">
        <v>132</v>
      </c>
      <c r="S373" s="173"/>
      <c r="T373" s="173"/>
      <c r="U373" s="173"/>
      <c r="V373" s="34"/>
      <c r="W373" s="172" t="s">
        <v>132</v>
      </c>
      <c r="X373" s="173"/>
      <c r="Y373" s="173"/>
      <c r="Z373" s="173"/>
      <c r="AA373" s="34"/>
      <c r="AC373" s="52"/>
      <c r="AF373" s="11"/>
    </row>
    <row r="374" spans="1:32" ht="24.75" customHeight="1">
      <c r="A374" s="174"/>
      <c r="B374" s="175"/>
      <c r="C374" s="175"/>
      <c r="D374" s="175"/>
      <c r="E374" s="175"/>
      <c r="F374" s="175"/>
      <c r="G374" s="176"/>
      <c r="H374" s="169"/>
      <c r="I374" s="177"/>
      <c r="J374" s="177"/>
      <c r="K374" s="177"/>
      <c r="L374" s="178"/>
      <c r="M374" s="169"/>
      <c r="N374" s="177"/>
      <c r="O374" s="177"/>
      <c r="P374" s="177"/>
      <c r="Q374" s="178"/>
      <c r="R374" s="169"/>
      <c r="S374" s="177"/>
      <c r="T374" s="177"/>
      <c r="U374" s="177"/>
      <c r="V374" s="178"/>
      <c r="W374" s="169"/>
      <c r="X374" s="177"/>
      <c r="Y374" s="177"/>
      <c r="Z374" s="177"/>
      <c r="AA374" s="178"/>
      <c r="AC374" s="52"/>
      <c r="AF374" s="11"/>
    </row>
    <row r="375" spans="1:32" ht="4.5" customHeight="1">
      <c r="A375" s="165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AC375" s="52"/>
      <c r="AF375" s="11"/>
    </row>
    <row r="376" spans="1:32">
      <c r="A376" s="167" t="s">
        <v>136</v>
      </c>
      <c r="B376" s="167"/>
      <c r="C376" s="47" t="str">
        <f>基本登録!$A$23</f>
        <v>①（　）内の大会の個人の部は一人１枚使用すること（関東予選・総合体育大会・個人選手権大会）</v>
      </c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4"/>
      <c r="R376" s="45"/>
      <c r="S376" s="44"/>
      <c r="T376" s="44"/>
      <c r="U376" s="40"/>
      <c r="V376" s="40"/>
      <c r="W376" s="40"/>
      <c r="X376" s="40"/>
      <c r="Y376" s="40"/>
      <c r="Z376" s="40"/>
      <c r="AA376" s="40"/>
    </row>
    <row r="377" spans="1:32">
      <c r="A377" s="43"/>
      <c r="B377" s="43"/>
      <c r="C377" s="47" t="str">
        <f>基本登録!$A$24</f>
        <v>②顧問の捺印のないものは無効</v>
      </c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6"/>
      <c r="R377" s="44"/>
      <c r="S377" s="44"/>
      <c r="T377" s="44"/>
      <c r="U377" s="168" t="s">
        <v>139</v>
      </c>
      <c r="V377" s="168"/>
      <c r="W377" s="168"/>
      <c r="X377" s="168"/>
      <c r="Y377" s="168"/>
      <c r="Z377" s="168"/>
      <c r="AA377" s="168"/>
    </row>
    <row r="378" spans="1:32" s="37" customFormat="1">
      <c r="A378" s="41"/>
      <c r="B378" s="41"/>
      <c r="C378" s="42" t="str">
        <f>基本登録!$A$25</f>
        <v>③A4用紙に印刷すること（A4用紙1枚につき立順票は二部出力。切り取って使用すること）</v>
      </c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168"/>
      <c r="V378" s="168"/>
      <c r="W378" s="168"/>
      <c r="X378" s="168"/>
      <c r="Y378" s="168"/>
      <c r="Z378" s="168"/>
      <c r="AA378" s="168"/>
      <c r="AC378" s="53"/>
    </row>
    <row r="379" spans="1:32" ht="34.5" customHeight="1">
      <c r="AC379" s="52"/>
      <c r="AF379" s="11"/>
    </row>
    <row r="380" spans="1:32" ht="24.75" customHeight="1">
      <c r="A380" s="199" t="s">
        <v>119</v>
      </c>
      <c r="B380" s="199"/>
      <c r="C380" s="199"/>
      <c r="D380" s="201" t="str">
        <f ca="1">基本登録!$B$11</f>
        <v>令和8年度　東京都個人選手権大会　立順票</v>
      </c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190" t="s">
        <v>120</v>
      </c>
      <c r="Y380" s="191"/>
      <c r="Z380" s="191"/>
      <c r="AA380" s="192"/>
      <c r="AC380" s="52"/>
      <c r="AF380" s="11"/>
    </row>
    <row r="381" spans="1:32" ht="26.25" customHeight="1">
      <c r="A381" s="200"/>
      <c r="B381" s="200"/>
      <c r="C381" s="200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2" t="str">
        <f>IF(VLOOKUP(AC388,都個人!$J:$O,2,FALSE)="","",VLOOKUP(AC388,都個人!$J:$O,2,FALSE))</f>
        <v/>
      </c>
      <c r="Y381" s="203"/>
      <c r="Z381" s="203"/>
      <c r="AA381" s="204"/>
      <c r="AC381" s="52"/>
      <c r="AF381" s="11"/>
    </row>
    <row r="382" spans="1:32" ht="27" customHeight="1">
      <c r="A382" s="169" t="s">
        <v>121</v>
      </c>
      <c r="B382" s="177"/>
      <c r="C382" s="178"/>
      <c r="D382" s="208"/>
      <c r="E382" s="30" t="s">
        <v>122</v>
      </c>
      <c r="F382" s="208"/>
      <c r="G382" s="190" t="s">
        <v>123</v>
      </c>
      <c r="H382" s="191"/>
      <c r="I382" s="192"/>
      <c r="J382" s="213" t="str">
        <f>基本登録!$B$2</f>
        <v>基本登録シートの学校番号に入力して下さい</v>
      </c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X382" s="205"/>
      <c r="Y382" s="206"/>
      <c r="Z382" s="206"/>
      <c r="AA382" s="207"/>
      <c r="AC382" s="52"/>
      <c r="AF382" s="11"/>
    </row>
    <row r="383" spans="1:32" ht="9.75" customHeight="1">
      <c r="A383" s="214">
        <f>基本登録!$B$1</f>
        <v>0</v>
      </c>
      <c r="B383" s="215"/>
      <c r="C383" s="216"/>
      <c r="D383" s="209"/>
      <c r="E383" s="223" t="s">
        <v>109</v>
      </c>
      <c r="F383" s="211"/>
      <c r="G383" s="226" t="s">
        <v>124</v>
      </c>
      <c r="H383" s="227"/>
      <c r="I383" s="228"/>
      <c r="J383" s="213">
        <f>基本登録!$B$3</f>
        <v>0</v>
      </c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36"/>
      <c r="X383" s="36"/>
      <c r="AC383" s="52"/>
      <c r="AF383" s="11"/>
    </row>
    <row r="384" spans="1:32" ht="16.5" customHeight="1">
      <c r="A384" s="217"/>
      <c r="B384" s="218"/>
      <c r="C384" s="219"/>
      <c r="D384" s="209"/>
      <c r="E384" s="224"/>
      <c r="F384" s="211"/>
      <c r="G384" s="229"/>
      <c r="H384" s="230"/>
      <c r="I384" s="231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X384" s="182" t="s">
        <v>125</v>
      </c>
      <c r="Y384" s="184" t="s">
        <v>126</v>
      </c>
      <c r="Z384" s="185"/>
      <c r="AA384" s="186"/>
      <c r="AC384" s="52"/>
      <c r="AF384" s="11"/>
    </row>
    <row r="385" spans="1:32" ht="27" customHeight="1">
      <c r="A385" s="220"/>
      <c r="B385" s="221"/>
      <c r="C385" s="222"/>
      <c r="D385" s="210"/>
      <c r="E385" s="225"/>
      <c r="F385" s="212"/>
      <c r="G385" s="190" t="s">
        <v>127</v>
      </c>
      <c r="H385" s="191"/>
      <c r="I385" s="192"/>
      <c r="J385" s="28"/>
      <c r="K385" s="29"/>
      <c r="L385" s="29"/>
      <c r="M385" s="29"/>
      <c r="N385" s="29"/>
      <c r="O385" s="29"/>
      <c r="P385" s="22"/>
      <c r="Q385" s="22"/>
      <c r="R385" s="22" t="s">
        <v>128</v>
      </c>
      <c r="S385" s="193" t="str">
        <f t="shared" ref="S385" si="5">AC388</f>
        <v/>
      </c>
      <c r="T385" s="194"/>
      <c r="U385" s="194"/>
      <c r="V385" s="23" t="s">
        <v>129</v>
      </c>
      <c r="X385" s="183"/>
      <c r="Y385" s="187"/>
      <c r="Z385" s="188"/>
      <c r="AA385" s="189"/>
      <c r="AC385" s="52"/>
      <c r="AF385" s="11"/>
    </row>
    <row r="386" spans="1:32" ht="4.5" customHeight="1">
      <c r="AC386" s="52"/>
      <c r="AF386" s="11"/>
    </row>
    <row r="387" spans="1:32" ht="21.75" customHeight="1">
      <c r="A387" s="24" t="s">
        <v>130</v>
      </c>
      <c r="B387" s="174" t="s">
        <v>131</v>
      </c>
      <c r="C387" s="195"/>
      <c r="D387" s="195"/>
      <c r="E387" s="195"/>
      <c r="F387" s="176"/>
      <c r="G387" s="32" t="s">
        <v>102</v>
      </c>
      <c r="H387" s="196" t="str">
        <f ca="1">IFERROR(VLOOKUP(D380,基本登録!$B$8:$I$14,5,FALSE),"")</f>
        <v>予選</v>
      </c>
      <c r="I387" s="197"/>
      <c r="J387" s="197"/>
      <c r="K387" s="197"/>
      <c r="L387" s="198"/>
      <c r="M387" s="196" t="str">
        <f ca="1">IFERROR(VLOOKUP(D380,基本登録!$B$8:$I$14,6,FALSE),"")</f>
        <v>決勝</v>
      </c>
      <c r="N387" s="197"/>
      <c r="O387" s="197"/>
      <c r="P387" s="197"/>
      <c r="Q387" s="198"/>
      <c r="R387" s="196" t="str">
        <f ca="1">IFERROR(IF(VLOOKUP(D380,基本登録!$B$8:$I$14,7,FALSE)="","",VLOOKUP(D380,基本登録!$B$8:$I$14,7,FALSE)),"")</f>
        <v>競射</v>
      </c>
      <c r="S387" s="197"/>
      <c r="T387" s="197"/>
      <c r="U387" s="197"/>
      <c r="V387" s="198"/>
      <c r="W387" s="196" t="str">
        <f ca="1">IFERROR(IF(VLOOKUP(D380,基本登録!$B$8:$I$14,8,FALSE)="","",VLOOKUP(D380,基本登録!$B$8:$I$14,8,FALSE)),"")</f>
        <v/>
      </c>
      <c r="X387" s="197"/>
      <c r="Y387" s="197"/>
      <c r="Z387" s="197"/>
      <c r="AA387" s="198"/>
      <c r="AC387" s="52"/>
      <c r="AF387" s="11"/>
    </row>
    <row r="388" spans="1:32" ht="21.75" customHeight="1">
      <c r="A388" s="25" t="str">
        <f>基本登録!$A$17</f>
        <v>１</v>
      </c>
      <c r="B388" s="179" t="str">
        <f>IF(AC388="","",VLOOKUP(AC388,都個人!$J:$O,4,FALSE))</f>
        <v/>
      </c>
      <c r="C388" s="180"/>
      <c r="D388" s="180"/>
      <c r="E388" s="180"/>
      <c r="F388" s="181"/>
      <c r="G388" s="26" t="str">
        <f>IF(AC388="","",VLOOKUP(AC388,都個人!$J:$O,5,FALSE))</f>
        <v/>
      </c>
      <c r="H388" s="31"/>
      <c r="I388" s="31"/>
      <c r="J388" s="31"/>
      <c r="K388" s="21"/>
      <c r="L388" s="34"/>
      <c r="M388" s="31"/>
      <c r="N388" s="31"/>
      <c r="O388" s="31"/>
      <c r="P388" s="21"/>
      <c r="Q388" s="34"/>
      <c r="R388" s="31"/>
      <c r="S388" s="31"/>
      <c r="T388" s="31"/>
      <c r="U388" s="21"/>
      <c r="V388" s="34"/>
      <c r="W388" s="31"/>
      <c r="X388" s="31"/>
      <c r="Y388" s="31"/>
      <c r="Z388" s="21"/>
      <c r="AA388" s="34"/>
      <c r="AC388" s="52" t="str">
        <f>都個人!$J$21</f>
        <v/>
      </c>
      <c r="AF388" s="11"/>
    </row>
    <row r="389" spans="1:32" ht="21.75" customHeight="1">
      <c r="A389" s="24" t="str">
        <f>基本登録!$A$18</f>
        <v>２</v>
      </c>
      <c r="B389" s="179" t="str">
        <f>IF(AC389="","",VLOOKUP(AC389,都個人!$J:$O,4,FALSE))</f>
        <v/>
      </c>
      <c r="C389" s="180"/>
      <c r="D389" s="180"/>
      <c r="E389" s="180"/>
      <c r="F389" s="181"/>
      <c r="G389" s="26" t="str">
        <f>IF(AC389="","",VLOOKUP(AC389,都個人!$J:$O,5,FALSE))</f>
        <v/>
      </c>
      <c r="H389" s="31"/>
      <c r="I389" s="31"/>
      <c r="J389" s="31"/>
      <c r="K389" s="21"/>
      <c r="L389" s="34"/>
      <c r="M389" s="31"/>
      <c r="N389" s="31"/>
      <c r="O389" s="31"/>
      <c r="P389" s="21"/>
      <c r="Q389" s="34"/>
      <c r="R389" s="31"/>
      <c r="S389" s="31"/>
      <c r="T389" s="31"/>
      <c r="U389" s="21"/>
      <c r="V389" s="34"/>
      <c r="W389" s="31"/>
      <c r="X389" s="31"/>
      <c r="Y389" s="31"/>
      <c r="Z389" s="21"/>
      <c r="AA389" s="34"/>
      <c r="AC389" s="52"/>
      <c r="AF389" s="11"/>
    </row>
    <row r="390" spans="1:32" ht="21.75" customHeight="1">
      <c r="A390" s="24" t="str">
        <f>基本登録!$A$19</f>
        <v>３</v>
      </c>
      <c r="B390" s="179" t="str">
        <f>IF(AC390="","",VLOOKUP(AC390,都個人!$J:$O,4,FALSE))</f>
        <v/>
      </c>
      <c r="C390" s="180"/>
      <c r="D390" s="180"/>
      <c r="E390" s="180"/>
      <c r="F390" s="181"/>
      <c r="G390" s="26" t="str">
        <f>IF(AC390="","",VLOOKUP(AC390,都個人!$J:$O,5,FALSE))</f>
        <v/>
      </c>
      <c r="H390" s="31"/>
      <c r="I390" s="31"/>
      <c r="J390" s="31"/>
      <c r="K390" s="21"/>
      <c r="L390" s="34"/>
      <c r="M390" s="31"/>
      <c r="N390" s="31"/>
      <c r="O390" s="31"/>
      <c r="P390" s="21"/>
      <c r="Q390" s="34"/>
      <c r="R390" s="31"/>
      <c r="S390" s="31"/>
      <c r="T390" s="31"/>
      <c r="U390" s="21"/>
      <c r="V390" s="34"/>
      <c r="W390" s="31"/>
      <c r="X390" s="31"/>
      <c r="Y390" s="31"/>
      <c r="Z390" s="21"/>
      <c r="AA390" s="34"/>
      <c r="AC390" s="52"/>
      <c r="AF390" s="11"/>
    </row>
    <row r="391" spans="1:32" ht="21.75" customHeight="1">
      <c r="A391" s="24" t="str">
        <f>基本登録!$A$20</f>
        <v>４</v>
      </c>
      <c r="B391" s="179" t="str">
        <f>IF(AC391="","",VLOOKUP(AC391,都個人!$J:$O,4,FALSE))</f>
        <v/>
      </c>
      <c r="C391" s="180"/>
      <c r="D391" s="180"/>
      <c r="E391" s="180"/>
      <c r="F391" s="181"/>
      <c r="G391" s="26" t="str">
        <f>IF(AC391="","",VLOOKUP(AC391,都個人!$J:$O,5,FALSE))</f>
        <v/>
      </c>
      <c r="H391" s="31"/>
      <c r="I391" s="31"/>
      <c r="J391" s="31"/>
      <c r="K391" s="21"/>
      <c r="L391" s="34"/>
      <c r="M391" s="31"/>
      <c r="N391" s="31"/>
      <c r="O391" s="31"/>
      <c r="P391" s="21"/>
      <c r="Q391" s="34"/>
      <c r="R391" s="31"/>
      <c r="S391" s="31"/>
      <c r="T391" s="31"/>
      <c r="U391" s="21"/>
      <c r="V391" s="34"/>
      <c r="W391" s="31"/>
      <c r="X391" s="31"/>
      <c r="Y391" s="31"/>
      <c r="Z391" s="21"/>
      <c r="AA391" s="34"/>
      <c r="AC391" s="52"/>
      <c r="AF391" s="11"/>
    </row>
    <row r="392" spans="1:32" ht="21.75" customHeight="1">
      <c r="A392" s="24" t="str">
        <f>基本登録!$A$21</f>
        <v>５</v>
      </c>
      <c r="B392" s="179" t="str">
        <f>IF(AC392="","",VLOOKUP(AC392,都個人!$J:$O,4,FALSE))</f>
        <v/>
      </c>
      <c r="C392" s="180"/>
      <c r="D392" s="180"/>
      <c r="E392" s="180"/>
      <c r="F392" s="181"/>
      <c r="G392" s="26" t="str">
        <f>IF(AC392="","",VLOOKUP(AC392,都個人!$J:$O,5,FALSE))</f>
        <v/>
      </c>
      <c r="H392" s="31"/>
      <c r="I392" s="31"/>
      <c r="J392" s="31"/>
      <c r="K392" s="21"/>
      <c r="L392" s="34"/>
      <c r="M392" s="31"/>
      <c r="N392" s="31"/>
      <c r="O392" s="31"/>
      <c r="P392" s="21"/>
      <c r="Q392" s="34"/>
      <c r="R392" s="31"/>
      <c r="S392" s="31"/>
      <c r="T392" s="31"/>
      <c r="U392" s="21"/>
      <c r="V392" s="34"/>
      <c r="W392" s="31"/>
      <c r="X392" s="31"/>
      <c r="Y392" s="31"/>
      <c r="Z392" s="21"/>
      <c r="AA392" s="34"/>
      <c r="AC392" s="52"/>
      <c r="AF392" s="11"/>
    </row>
    <row r="393" spans="1:32" ht="21.75" customHeight="1">
      <c r="A393" s="24" t="str">
        <f>基本登録!$A$22</f>
        <v>補</v>
      </c>
      <c r="B393" s="179" t="str">
        <f>IF(AC393="","",VLOOKUP(AC393,都個人!$J:$O,4,FALSE))</f>
        <v/>
      </c>
      <c r="C393" s="180"/>
      <c r="D393" s="180"/>
      <c r="E393" s="180"/>
      <c r="F393" s="181"/>
      <c r="G393" s="26" t="str">
        <f>IF(AC393="","",VLOOKUP(AC393,都個人!$J:$O,5,FALSE))</f>
        <v/>
      </c>
      <c r="H393" s="24"/>
      <c r="I393" s="24"/>
      <c r="J393" s="24"/>
      <c r="K393" s="33"/>
      <c r="L393" s="34"/>
      <c r="M393" s="24"/>
      <c r="N393" s="24"/>
      <c r="O393" s="24"/>
      <c r="P393" s="33"/>
      <c r="Q393" s="34"/>
      <c r="R393" s="24"/>
      <c r="S393" s="24"/>
      <c r="T393" s="24"/>
      <c r="U393" s="33"/>
      <c r="V393" s="34"/>
      <c r="W393" s="24"/>
      <c r="X393" s="24"/>
      <c r="Y393" s="24"/>
      <c r="Z393" s="33"/>
      <c r="AA393" s="34"/>
      <c r="AC393" s="52"/>
      <c r="AF393" s="11"/>
    </row>
    <row r="394" spans="1:32" ht="19.5" customHeight="1">
      <c r="A394" s="169"/>
      <c r="B394" s="170"/>
      <c r="C394" s="170"/>
      <c r="D394" s="170"/>
      <c r="E394" s="170"/>
      <c r="F394" s="170"/>
      <c r="G394" s="171"/>
      <c r="H394" s="172" t="s">
        <v>132</v>
      </c>
      <c r="I394" s="173"/>
      <c r="J394" s="173"/>
      <c r="K394" s="173"/>
      <c r="L394" s="34"/>
      <c r="M394" s="172" t="s">
        <v>132</v>
      </c>
      <c r="N394" s="173"/>
      <c r="O394" s="173"/>
      <c r="P394" s="173"/>
      <c r="Q394" s="34"/>
      <c r="R394" s="172" t="s">
        <v>132</v>
      </c>
      <c r="S394" s="173"/>
      <c r="T394" s="173"/>
      <c r="U394" s="173"/>
      <c r="V394" s="34"/>
      <c r="W394" s="172" t="s">
        <v>132</v>
      </c>
      <c r="X394" s="173"/>
      <c r="Y394" s="173"/>
      <c r="Z394" s="173"/>
      <c r="AA394" s="34"/>
      <c r="AC394" s="52"/>
      <c r="AF394" s="11"/>
    </row>
    <row r="395" spans="1:32" ht="24.75" customHeight="1">
      <c r="A395" s="174"/>
      <c r="B395" s="175"/>
      <c r="C395" s="175"/>
      <c r="D395" s="175"/>
      <c r="E395" s="175"/>
      <c r="F395" s="175"/>
      <c r="G395" s="176"/>
      <c r="H395" s="169"/>
      <c r="I395" s="177"/>
      <c r="J395" s="177"/>
      <c r="K395" s="177"/>
      <c r="L395" s="178"/>
      <c r="M395" s="169"/>
      <c r="N395" s="177"/>
      <c r="O395" s="177"/>
      <c r="P395" s="177"/>
      <c r="Q395" s="178"/>
      <c r="R395" s="169"/>
      <c r="S395" s="177"/>
      <c r="T395" s="177"/>
      <c r="U395" s="177"/>
      <c r="V395" s="178"/>
      <c r="W395" s="169"/>
      <c r="X395" s="177"/>
      <c r="Y395" s="177"/>
      <c r="Z395" s="177"/>
      <c r="AA395" s="178"/>
      <c r="AC395" s="52"/>
      <c r="AF395" s="11"/>
    </row>
    <row r="396" spans="1:32" ht="4.5" customHeight="1">
      <c r="A396" s="165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AC396" s="52"/>
      <c r="AF396" s="11"/>
    </row>
    <row r="397" spans="1:32">
      <c r="A397" s="167" t="s">
        <v>136</v>
      </c>
      <c r="B397" s="167"/>
      <c r="C397" s="47" t="str">
        <f>基本登録!$A$23</f>
        <v>①（　）内の大会の個人の部は一人１枚使用すること（関東予選・総合体育大会・個人選手権大会）</v>
      </c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4"/>
      <c r="R397" s="45"/>
      <c r="S397" s="44"/>
      <c r="T397" s="44"/>
      <c r="U397" s="40"/>
      <c r="V397" s="40"/>
      <c r="W397" s="40"/>
      <c r="X397" s="40"/>
      <c r="Y397" s="40"/>
      <c r="Z397" s="40"/>
      <c r="AA397" s="40"/>
    </row>
    <row r="398" spans="1:32">
      <c r="A398" s="43"/>
      <c r="B398" s="43"/>
      <c r="C398" s="47" t="str">
        <f>基本登録!$A$24</f>
        <v>②顧問の捺印のないものは無効</v>
      </c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6"/>
      <c r="R398" s="44"/>
      <c r="S398" s="44"/>
      <c r="T398" s="44"/>
      <c r="U398" s="168" t="s">
        <v>139</v>
      </c>
      <c r="V398" s="168"/>
      <c r="W398" s="168"/>
      <c r="X398" s="168"/>
      <c r="Y398" s="168"/>
      <c r="Z398" s="168"/>
      <c r="AA398" s="168"/>
    </row>
    <row r="399" spans="1:32" s="37" customFormat="1">
      <c r="A399" s="41"/>
      <c r="B399" s="41"/>
      <c r="C399" s="42" t="str">
        <f>基本登録!$A$25</f>
        <v>③A4用紙に印刷すること（A4用紙1枚につき立順票は二部出力。切り取って使用すること）</v>
      </c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168"/>
      <c r="V399" s="168"/>
      <c r="W399" s="168"/>
      <c r="X399" s="168"/>
      <c r="Y399" s="168"/>
      <c r="Z399" s="168"/>
      <c r="AA399" s="168"/>
      <c r="AC399" s="53"/>
    </row>
    <row r="400" spans="1:32" ht="34.5" customHeight="1">
      <c r="AC400" s="52"/>
      <c r="AF400" s="11"/>
    </row>
    <row r="401" spans="1:32" ht="24.75" customHeight="1">
      <c r="A401" s="199" t="s">
        <v>119</v>
      </c>
      <c r="B401" s="199"/>
      <c r="C401" s="199"/>
      <c r="D401" s="201" t="str">
        <f ca="1">基本登録!$B$11</f>
        <v>令和8年度　東京都個人選手権大会　立順票</v>
      </c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190" t="s">
        <v>120</v>
      </c>
      <c r="Y401" s="191"/>
      <c r="Z401" s="191"/>
      <c r="AA401" s="192"/>
      <c r="AC401" s="52"/>
      <c r="AF401" s="11"/>
    </row>
    <row r="402" spans="1:32" ht="26.25" customHeight="1">
      <c r="A402" s="200"/>
      <c r="B402" s="200"/>
      <c r="C402" s="200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2" t="str">
        <f>IF(VLOOKUP(AC409,都個人!$J:$O,2,FALSE)="","",VLOOKUP(AC409,都個人!$J:$O,2,FALSE))</f>
        <v/>
      </c>
      <c r="Y402" s="203"/>
      <c r="Z402" s="203"/>
      <c r="AA402" s="204"/>
      <c r="AC402" s="52"/>
      <c r="AF402" s="11"/>
    </row>
    <row r="403" spans="1:32" ht="27" customHeight="1">
      <c r="A403" s="169" t="s">
        <v>121</v>
      </c>
      <c r="B403" s="177"/>
      <c r="C403" s="178"/>
      <c r="D403" s="208"/>
      <c r="E403" s="30" t="s">
        <v>122</v>
      </c>
      <c r="F403" s="208"/>
      <c r="G403" s="190" t="s">
        <v>123</v>
      </c>
      <c r="H403" s="191"/>
      <c r="I403" s="192"/>
      <c r="J403" s="213" t="str">
        <f>基本登録!$B$2</f>
        <v>基本登録シートの学校番号に入力して下さい</v>
      </c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X403" s="205"/>
      <c r="Y403" s="206"/>
      <c r="Z403" s="206"/>
      <c r="AA403" s="207"/>
      <c r="AC403" s="52"/>
      <c r="AF403" s="11"/>
    </row>
    <row r="404" spans="1:32" ht="9.75" customHeight="1">
      <c r="A404" s="214">
        <f>基本登録!$B$1</f>
        <v>0</v>
      </c>
      <c r="B404" s="215"/>
      <c r="C404" s="216"/>
      <c r="D404" s="209"/>
      <c r="E404" s="223" t="s">
        <v>109</v>
      </c>
      <c r="F404" s="211"/>
      <c r="G404" s="226" t="s">
        <v>124</v>
      </c>
      <c r="H404" s="227"/>
      <c r="I404" s="228"/>
      <c r="J404" s="213">
        <f>基本登録!$B$3</f>
        <v>0</v>
      </c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36"/>
      <c r="X404" s="36"/>
      <c r="AC404" s="52"/>
      <c r="AF404" s="11"/>
    </row>
    <row r="405" spans="1:32" ht="16.5" customHeight="1">
      <c r="A405" s="217"/>
      <c r="B405" s="218"/>
      <c r="C405" s="219"/>
      <c r="D405" s="209"/>
      <c r="E405" s="224"/>
      <c r="F405" s="211"/>
      <c r="G405" s="229"/>
      <c r="H405" s="230"/>
      <c r="I405" s="231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X405" s="182" t="s">
        <v>125</v>
      </c>
      <c r="Y405" s="184" t="s">
        <v>126</v>
      </c>
      <c r="Z405" s="185"/>
      <c r="AA405" s="186"/>
      <c r="AC405" s="52"/>
      <c r="AF405" s="11"/>
    </row>
    <row r="406" spans="1:32" ht="27" customHeight="1">
      <c r="A406" s="220"/>
      <c r="B406" s="221"/>
      <c r="C406" s="222"/>
      <c r="D406" s="210"/>
      <c r="E406" s="225"/>
      <c r="F406" s="212"/>
      <c r="G406" s="190" t="s">
        <v>127</v>
      </c>
      <c r="H406" s="191"/>
      <c r="I406" s="192"/>
      <c r="J406" s="28"/>
      <c r="K406" s="29"/>
      <c r="L406" s="29"/>
      <c r="M406" s="29"/>
      <c r="N406" s="29"/>
      <c r="O406" s="29"/>
      <c r="P406" s="22"/>
      <c r="Q406" s="22"/>
      <c r="R406" s="22" t="s">
        <v>128</v>
      </c>
      <c r="S406" s="193" t="str">
        <f t="shared" ref="S406" si="6">AC409</f>
        <v/>
      </c>
      <c r="T406" s="194"/>
      <c r="U406" s="194"/>
      <c r="V406" s="23" t="s">
        <v>129</v>
      </c>
      <c r="X406" s="183"/>
      <c r="Y406" s="187"/>
      <c r="Z406" s="188"/>
      <c r="AA406" s="189"/>
      <c r="AC406" s="52"/>
      <c r="AF406" s="11"/>
    </row>
    <row r="407" spans="1:32" ht="4.5" customHeight="1">
      <c r="AC407" s="52"/>
      <c r="AF407" s="11"/>
    </row>
    <row r="408" spans="1:32" ht="21.75" customHeight="1">
      <c r="A408" s="24" t="s">
        <v>130</v>
      </c>
      <c r="B408" s="174" t="s">
        <v>131</v>
      </c>
      <c r="C408" s="195"/>
      <c r="D408" s="195"/>
      <c r="E408" s="195"/>
      <c r="F408" s="176"/>
      <c r="G408" s="32" t="s">
        <v>102</v>
      </c>
      <c r="H408" s="196" t="str">
        <f ca="1">IFERROR(VLOOKUP(D401,基本登録!$B$8:$I$14,5,FALSE),"")</f>
        <v>予選</v>
      </c>
      <c r="I408" s="197"/>
      <c r="J408" s="197"/>
      <c r="K408" s="197"/>
      <c r="L408" s="198"/>
      <c r="M408" s="196" t="str">
        <f ca="1">IFERROR(VLOOKUP(D401,基本登録!$B$8:$I$14,6,FALSE),"")</f>
        <v>決勝</v>
      </c>
      <c r="N408" s="197"/>
      <c r="O408" s="197"/>
      <c r="P408" s="197"/>
      <c r="Q408" s="198"/>
      <c r="R408" s="196" t="str">
        <f ca="1">IFERROR(IF(VLOOKUP(D401,基本登録!$B$8:$I$14,7,FALSE)="","",VLOOKUP(D401,基本登録!$B$8:$I$14,7,FALSE)),"")</f>
        <v>競射</v>
      </c>
      <c r="S408" s="197"/>
      <c r="T408" s="197"/>
      <c r="U408" s="197"/>
      <c r="V408" s="198"/>
      <c r="W408" s="196" t="str">
        <f ca="1">IFERROR(IF(VLOOKUP(D401,基本登録!$B$8:$I$14,8,FALSE)="","",VLOOKUP(D401,基本登録!$B$8:$I$14,8,FALSE)),"")</f>
        <v/>
      </c>
      <c r="X408" s="197"/>
      <c r="Y408" s="197"/>
      <c r="Z408" s="197"/>
      <c r="AA408" s="198"/>
      <c r="AC408" s="52"/>
      <c r="AF408" s="11"/>
    </row>
    <row r="409" spans="1:32" ht="21.75" customHeight="1">
      <c r="A409" s="25" t="str">
        <f>基本登録!$A$17</f>
        <v>１</v>
      </c>
      <c r="B409" s="179" t="str">
        <f>IF(AC409="","",VLOOKUP(AC409,都個人!$J:$O,4,FALSE))</f>
        <v/>
      </c>
      <c r="C409" s="180"/>
      <c r="D409" s="180"/>
      <c r="E409" s="180"/>
      <c r="F409" s="181"/>
      <c r="G409" s="26" t="str">
        <f>IF(AC409="","",VLOOKUP(AC409,都個人!$J:$O,5,FALSE))</f>
        <v/>
      </c>
      <c r="H409" s="31"/>
      <c r="I409" s="31"/>
      <c r="J409" s="31"/>
      <c r="K409" s="21"/>
      <c r="L409" s="34"/>
      <c r="M409" s="31"/>
      <c r="N409" s="31"/>
      <c r="O409" s="31"/>
      <c r="P409" s="21"/>
      <c r="Q409" s="34"/>
      <c r="R409" s="31"/>
      <c r="S409" s="31"/>
      <c r="T409" s="31"/>
      <c r="U409" s="21"/>
      <c r="V409" s="34"/>
      <c r="W409" s="31"/>
      <c r="X409" s="31"/>
      <c r="Y409" s="31"/>
      <c r="Z409" s="21"/>
      <c r="AA409" s="34"/>
      <c r="AC409" s="52" t="str">
        <f>都個人!$J$22</f>
        <v/>
      </c>
      <c r="AF409" s="11"/>
    </row>
    <row r="410" spans="1:32" ht="21.75" customHeight="1">
      <c r="A410" s="24" t="str">
        <f>基本登録!$A$18</f>
        <v>２</v>
      </c>
      <c r="B410" s="179" t="str">
        <f>IF(AC410="","",VLOOKUP(AC410,都個人!$J:$O,4,FALSE))</f>
        <v/>
      </c>
      <c r="C410" s="180"/>
      <c r="D410" s="180"/>
      <c r="E410" s="180"/>
      <c r="F410" s="181"/>
      <c r="G410" s="26" t="str">
        <f>IF(AC410="","",VLOOKUP(AC410,都個人!$J:$O,5,FALSE))</f>
        <v/>
      </c>
      <c r="H410" s="31"/>
      <c r="I410" s="31"/>
      <c r="J410" s="31"/>
      <c r="K410" s="21"/>
      <c r="L410" s="34"/>
      <c r="M410" s="31"/>
      <c r="N410" s="31"/>
      <c r="O410" s="31"/>
      <c r="P410" s="21"/>
      <c r="Q410" s="34"/>
      <c r="R410" s="31"/>
      <c r="S410" s="31"/>
      <c r="T410" s="31"/>
      <c r="U410" s="21"/>
      <c r="V410" s="34"/>
      <c r="W410" s="31"/>
      <c r="X410" s="31"/>
      <c r="Y410" s="31"/>
      <c r="Z410" s="21"/>
      <c r="AA410" s="34"/>
      <c r="AC410" s="52"/>
      <c r="AF410" s="11"/>
    </row>
    <row r="411" spans="1:32" ht="21.75" customHeight="1">
      <c r="A411" s="24" t="str">
        <f>基本登録!$A$19</f>
        <v>３</v>
      </c>
      <c r="B411" s="179" t="str">
        <f>IF(AC411="","",VLOOKUP(AC411,都個人!$J:$O,4,FALSE))</f>
        <v/>
      </c>
      <c r="C411" s="180"/>
      <c r="D411" s="180"/>
      <c r="E411" s="180"/>
      <c r="F411" s="181"/>
      <c r="G411" s="26" t="str">
        <f>IF(AC411="","",VLOOKUP(AC411,都個人!$J:$O,5,FALSE))</f>
        <v/>
      </c>
      <c r="H411" s="31"/>
      <c r="I411" s="31"/>
      <c r="J411" s="31"/>
      <c r="K411" s="21"/>
      <c r="L411" s="34"/>
      <c r="M411" s="31"/>
      <c r="N411" s="31"/>
      <c r="O411" s="31"/>
      <c r="P411" s="21"/>
      <c r="Q411" s="34"/>
      <c r="R411" s="31"/>
      <c r="S411" s="31"/>
      <c r="T411" s="31"/>
      <c r="U411" s="21"/>
      <c r="V411" s="34"/>
      <c r="W411" s="31"/>
      <c r="X411" s="31"/>
      <c r="Y411" s="31"/>
      <c r="Z411" s="21"/>
      <c r="AA411" s="34"/>
      <c r="AC411" s="52"/>
      <c r="AF411" s="11"/>
    </row>
    <row r="412" spans="1:32" ht="21.75" customHeight="1">
      <c r="A412" s="24" t="str">
        <f>基本登録!$A$20</f>
        <v>４</v>
      </c>
      <c r="B412" s="179" t="str">
        <f>IF(AC412="","",VLOOKUP(AC412,都個人!$J:$O,4,FALSE))</f>
        <v/>
      </c>
      <c r="C412" s="180"/>
      <c r="D412" s="180"/>
      <c r="E412" s="180"/>
      <c r="F412" s="181"/>
      <c r="G412" s="26" t="str">
        <f>IF(AC412="","",VLOOKUP(AC412,都個人!$J:$O,5,FALSE))</f>
        <v/>
      </c>
      <c r="H412" s="31"/>
      <c r="I412" s="31"/>
      <c r="J412" s="31"/>
      <c r="K412" s="21"/>
      <c r="L412" s="34"/>
      <c r="M412" s="31"/>
      <c r="N412" s="31"/>
      <c r="O412" s="31"/>
      <c r="P412" s="21"/>
      <c r="Q412" s="34"/>
      <c r="R412" s="31"/>
      <c r="S412" s="31"/>
      <c r="T412" s="31"/>
      <c r="U412" s="21"/>
      <c r="V412" s="34"/>
      <c r="W412" s="31"/>
      <c r="X412" s="31"/>
      <c r="Y412" s="31"/>
      <c r="Z412" s="21"/>
      <c r="AA412" s="34"/>
      <c r="AC412" s="52"/>
      <c r="AF412" s="11"/>
    </row>
    <row r="413" spans="1:32" ht="21.75" customHeight="1">
      <c r="A413" s="24" t="str">
        <f>基本登録!$A$21</f>
        <v>５</v>
      </c>
      <c r="B413" s="179" t="str">
        <f>IF(AC413="","",VLOOKUP(AC413,都個人!$J:$O,4,FALSE))</f>
        <v/>
      </c>
      <c r="C413" s="180"/>
      <c r="D413" s="180"/>
      <c r="E413" s="180"/>
      <c r="F413" s="181"/>
      <c r="G413" s="26" t="str">
        <f>IF(AC413="","",VLOOKUP(AC413,都個人!$J:$O,5,FALSE))</f>
        <v/>
      </c>
      <c r="H413" s="31"/>
      <c r="I413" s="31"/>
      <c r="J413" s="31"/>
      <c r="K413" s="21"/>
      <c r="L413" s="34"/>
      <c r="M413" s="31"/>
      <c r="N413" s="31"/>
      <c r="O413" s="31"/>
      <c r="P413" s="21"/>
      <c r="Q413" s="34"/>
      <c r="R413" s="31"/>
      <c r="S413" s="31"/>
      <c r="T413" s="31"/>
      <c r="U413" s="21"/>
      <c r="V413" s="34"/>
      <c r="W413" s="31"/>
      <c r="X413" s="31"/>
      <c r="Y413" s="31"/>
      <c r="Z413" s="21"/>
      <c r="AA413" s="34"/>
      <c r="AC413" s="52"/>
      <c r="AF413" s="11"/>
    </row>
    <row r="414" spans="1:32" ht="21.75" customHeight="1">
      <c r="A414" s="24" t="str">
        <f>基本登録!$A$22</f>
        <v>補</v>
      </c>
      <c r="B414" s="179" t="str">
        <f>IF(AC414="","",VLOOKUP(AC414,都個人!$J:$O,4,FALSE))</f>
        <v/>
      </c>
      <c r="C414" s="180"/>
      <c r="D414" s="180"/>
      <c r="E414" s="180"/>
      <c r="F414" s="181"/>
      <c r="G414" s="26" t="str">
        <f>IF(AC414="","",VLOOKUP(AC414,都個人!$J:$O,5,FALSE))</f>
        <v/>
      </c>
      <c r="H414" s="24"/>
      <c r="I414" s="24"/>
      <c r="J414" s="24"/>
      <c r="K414" s="33"/>
      <c r="L414" s="34"/>
      <c r="M414" s="24"/>
      <c r="N414" s="24"/>
      <c r="O414" s="24"/>
      <c r="P414" s="33"/>
      <c r="Q414" s="34"/>
      <c r="R414" s="24"/>
      <c r="S414" s="24"/>
      <c r="T414" s="24"/>
      <c r="U414" s="33"/>
      <c r="V414" s="34"/>
      <c r="W414" s="24"/>
      <c r="X414" s="24"/>
      <c r="Y414" s="24"/>
      <c r="Z414" s="33"/>
      <c r="AA414" s="34"/>
      <c r="AC414" s="52"/>
      <c r="AF414" s="11"/>
    </row>
    <row r="415" spans="1:32" ht="19.5" customHeight="1">
      <c r="A415" s="169"/>
      <c r="B415" s="170"/>
      <c r="C415" s="170"/>
      <c r="D415" s="170"/>
      <c r="E415" s="170"/>
      <c r="F415" s="170"/>
      <c r="G415" s="171"/>
      <c r="H415" s="172" t="s">
        <v>132</v>
      </c>
      <c r="I415" s="173"/>
      <c r="J415" s="173"/>
      <c r="K415" s="173"/>
      <c r="L415" s="34"/>
      <c r="M415" s="172" t="s">
        <v>132</v>
      </c>
      <c r="N415" s="173"/>
      <c r="O415" s="173"/>
      <c r="P415" s="173"/>
      <c r="Q415" s="34"/>
      <c r="R415" s="172" t="s">
        <v>132</v>
      </c>
      <c r="S415" s="173"/>
      <c r="T415" s="173"/>
      <c r="U415" s="173"/>
      <c r="V415" s="34"/>
      <c r="W415" s="172" t="s">
        <v>132</v>
      </c>
      <c r="X415" s="173"/>
      <c r="Y415" s="173"/>
      <c r="Z415" s="173"/>
      <c r="AA415" s="34"/>
      <c r="AC415" s="52"/>
      <c r="AF415" s="11"/>
    </row>
    <row r="416" spans="1:32" ht="24.75" customHeight="1">
      <c r="A416" s="174"/>
      <c r="B416" s="175"/>
      <c r="C416" s="175"/>
      <c r="D416" s="175"/>
      <c r="E416" s="175"/>
      <c r="F416" s="175"/>
      <c r="G416" s="176"/>
      <c r="H416" s="169"/>
      <c r="I416" s="177"/>
      <c r="J416" s="177"/>
      <c r="K416" s="177"/>
      <c r="L416" s="178"/>
      <c r="M416" s="169"/>
      <c r="N416" s="177"/>
      <c r="O416" s="177"/>
      <c r="P416" s="177"/>
      <c r="Q416" s="178"/>
      <c r="R416" s="169"/>
      <c r="S416" s="177"/>
      <c r="T416" s="177"/>
      <c r="U416" s="177"/>
      <c r="V416" s="178"/>
      <c r="W416" s="169"/>
      <c r="X416" s="177"/>
      <c r="Y416" s="177"/>
      <c r="Z416" s="177"/>
      <c r="AA416" s="178"/>
      <c r="AC416" s="52"/>
      <c r="AF416" s="11"/>
    </row>
    <row r="417" spans="1:32" ht="4.5" customHeight="1">
      <c r="A417" s="165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AC417" s="52"/>
      <c r="AF417" s="11"/>
    </row>
    <row r="418" spans="1:32">
      <c r="A418" s="167" t="s">
        <v>136</v>
      </c>
      <c r="B418" s="167"/>
      <c r="C418" s="47" t="str">
        <f>基本登録!$A$23</f>
        <v>①（　）内の大会の個人の部は一人１枚使用すること（関東予選・総合体育大会・個人選手権大会）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4"/>
      <c r="R418" s="45"/>
      <c r="S418" s="44"/>
      <c r="T418" s="44"/>
      <c r="U418" s="40"/>
      <c r="V418" s="40"/>
      <c r="W418" s="40"/>
      <c r="X418" s="40"/>
      <c r="Y418" s="40"/>
      <c r="Z418" s="40"/>
      <c r="AA418" s="40"/>
    </row>
    <row r="419" spans="1:32">
      <c r="A419" s="43"/>
      <c r="B419" s="43"/>
      <c r="C419" s="47" t="str">
        <f>基本登録!$A$24</f>
        <v>②顧問の捺印のないものは無効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6"/>
      <c r="R419" s="44"/>
      <c r="S419" s="44"/>
      <c r="T419" s="44"/>
      <c r="U419" s="168" t="s">
        <v>139</v>
      </c>
      <c r="V419" s="168"/>
      <c r="W419" s="168"/>
      <c r="X419" s="168"/>
      <c r="Y419" s="168"/>
      <c r="Z419" s="168"/>
      <c r="AA419" s="168"/>
    </row>
    <row r="420" spans="1:32" s="37" customFormat="1">
      <c r="A420" s="41"/>
      <c r="B420" s="41"/>
      <c r="C420" s="42" t="str">
        <f>基本登録!$A$25</f>
        <v>③A4用紙に印刷すること（A4用紙1枚につき立順票は二部出力。切り取って使用すること）</v>
      </c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168"/>
      <c r="V420" s="168"/>
      <c r="W420" s="168"/>
      <c r="X420" s="168"/>
      <c r="Y420" s="168"/>
      <c r="Z420" s="168"/>
      <c r="AA420" s="168"/>
      <c r="AC420" s="53"/>
    </row>
    <row r="421" spans="1:32" ht="34.5" customHeight="1">
      <c r="AC421" s="52"/>
      <c r="AF421" s="11"/>
    </row>
    <row r="422" spans="1:32" ht="24.75" customHeight="1">
      <c r="A422" s="199" t="s">
        <v>119</v>
      </c>
      <c r="B422" s="199"/>
      <c r="C422" s="199"/>
      <c r="D422" s="201" t="str">
        <f ca="1">基本登録!$B$11</f>
        <v>令和8年度　東京都個人選手権大会　立順票</v>
      </c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190" t="s">
        <v>120</v>
      </c>
      <c r="Y422" s="191"/>
      <c r="Z422" s="191"/>
      <c r="AA422" s="192"/>
      <c r="AC422" s="52"/>
      <c r="AF422" s="11"/>
    </row>
    <row r="423" spans="1:32" ht="26.25" customHeight="1">
      <c r="A423" s="200"/>
      <c r="B423" s="200"/>
      <c r="C423" s="200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2" t="str">
        <f>IF(VLOOKUP(AC430,都個人!$J:$O,2,FALSE)="","",VLOOKUP(AC430,都個人!$J:$O,2,FALSE))</f>
        <v/>
      </c>
      <c r="Y423" s="203"/>
      <c r="Z423" s="203"/>
      <c r="AA423" s="204"/>
      <c r="AC423" s="52"/>
      <c r="AF423" s="11"/>
    </row>
    <row r="424" spans="1:32" ht="27" customHeight="1">
      <c r="A424" s="169" t="s">
        <v>121</v>
      </c>
      <c r="B424" s="177"/>
      <c r="C424" s="178"/>
      <c r="D424" s="208"/>
      <c r="E424" s="30" t="s">
        <v>122</v>
      </c>
      <c r="F424" s="208"/>
      <c r="G424" s="190" t="s">
        <v>123</v>
      </c>
      <c r="H424" s="191"/>
      <c r="I424" s="192"/>
      <c r="J424" s="213" t="str">
        <f>基本登録!$B$2</f>
        <v>基本登録シートの学校番号に入力して下さい</v>
      </c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X424" s="205"/>
      <c r="Y424" s="206"/>
      <c r="Z424" s="206"/>
      <c r="AA424" s="207"/>
      <c r="AC424" s="52"/>
      <c r="AF424" s="11"/>
    </row>
    <row r="425" spans="1:32" ht="9.75" customHeight="1">
      <c r="A425" s="214">
        <f>基本登録!$B$1</f>
        <v>0</v>
      </c>
      <c r="B425" s="215"/>
      <c r="C425" s="216"/>
      <c r="D425" s="209"/>
      <c r="E425" s="223" t="s">
        <v>109</v>
      </c>
      <c r="F425" s="211"/>
      <c r="G425" s="226" t="s">
        <v>124</v>
      </c>
      <c r="H425" s="227"/>
      <c r="I425" s="228"/>
      <c r="J425" s="213">
        <f>基本登録!$B$3</f>
        <v>0</v>
      </c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36"/>
      <c r="X425" s="36"/>
      <c r="AC425" s="52"/>
      <c r="AF425" s="11"/>
    </row>
    <row r="426" spans="1:32" ht="16.5" customHeight="1">
      <c r="A426" s="217"/>
      <c r="B426" s="218"/>
      <c r="C426" s="219"/>
      <c r="D426" s="209"/>
      <c r="E426" s="224"/>
      <c r="F426" s="211"/>
      <c r="G426" s="229"/>
      <c r="H426" s="230"/>
      <c r="I426" s="231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X426" s="182" t="s">
        <v>125</v>
      </c>
      <c r="Y426" s="184" t="s">
        <v>126</v>
      </c>
      <c r="Z426" s="185"/>
      <c r="AA426" s="186"/>
      <c r="AC426" s="52"/>
      <c r="AF426" s="11"/>
    </row>
    <row r="427" spans="1:32" ht="27" customHeight="1">
      <c r="A427" s="220"/>
      <c r="B427" s="221"/>
      <c r="C427" s="222"/>
      <c r="D427" s="210"/>
      <c r="E427" s="225"/>
      <c r="F427" s="212"/>
      <c r="G427" s="190" t="s">
        <v>127</v>
      </c>
      <c r="H427" s="191"/>
      <c r="I427" s="192"/>
      <c r="J427" s="28"/>
      <c r="K427" s="29"/>
      <c r="L427" s="29"/>
      <c r="M427" s="29"/>
      <c r="N427" s="29"/>
      <c r="O427" s="29"/>
      <c r="P427" s="22"/>
      <c r="Q427" s="22"/>
      <c r="R427" s="22" t="s">
        <v>128</v>
      </c>
      <c r="S427" s="193" t="str">
        <f t="shared" ref="S427" si="7">AC430</f>
        <v/>
      </c>
      <c r="T427" s="194"/>
      <c r="U427" s="194"/>
      <c r="V427" s="23" t="s">
        <v>129</v>
      </c>
      <c r="X427" s="183"/>
      <c r="Y427" s="187"/>
      <c r="Z427" s="188"/>
      <c r="AA427" s="189"/>
      <c r="AC427" s="52"/>
      <c r="AF427" s="11"/>
    </row>
    <row r="428" spans="1:32" ht="4.5" customHeight="1">
      <c r="AC428" s="52"/>
      <c r="AF428" s="11"/>
    </row>
    <row r="429" spans="1:32" ht="21.75" customHeight="1">
      <c r="A429" s="24" t="s">
        <v>130</v>
      </c>
      <c r="B429" s="174" t="s">
        <v>131</v>
      </c>
      <c r="C429" s="195"/>
      <c r="D429" s="195"/>
      <c r="E429" s="195"/>
      <c r="F429" s="176"/>
      <c r="G429" s="32" t="s">
        <v>102</v>
      </c>
      <c r="H429" s="196" t="str">
        <f ca="1">IFERROR(VLOOKUP(D422,基本登録!$B$8:$I$14,5,FALSE),"")</f>
        <v>予選</v>
      </c>
      <c r="I429" s="197"/>
      <c r="J429" s="197"/>
      <c r="K429" s="197"/>
      <c r="L429" s="198"/>
      <c r="M429" s="196" t="str">
        <f ca="1">IFERROR(VLOOKUP(D422,基本登録!$B$8:$I$14,6,FALSE),"")</f>
        <v>決勝</v>
      </c>
      <c r="N429" s="197"/>
      <c r="O429" s="197"/>
      <c r="P429" s="197"/>
      <c r="Q429" s="198"/>
      <c r="R429" s="196" t="str">
        <f ca="1">IFERROR(IF(VLOOKUP(D422,基本登録!$B$8:$I$14,7,FALSE)="","",VLOOKUP(D422,基本登録!$B$8:$I$14,7,FALSE)),"")</f>
        <v>競射</v>
      </c>
      <c r="S429" s="197"/>
      <c r="T429" s="197"/>
      <c r="U429" s="197"/>
      <c r="V429" s="198"/>
      <c r="W429" s="196" t="str">
        <f ca="1">IFERROR(IF(VLOOKUP(D422,基本登録!$B$8:$I$14,8,FALSE)="","",VLOOKUP(D422,基本登録!$B$8:$I$14,8,FALSE)),"")</f>
        <v/>
      </c>
      <c r="X429" s="197"/>
      <c r="Y429" s="197"/>
      <c r="Z429" s="197"/>
      <c r="AA429" s="198"/>
      <c r="AC429" s="52"/>
      <c r="AF429" s="11"/>
    </row>
    <row r="430" spans="1:32" ht="21.75" customHeight="1">
      <c r="A430" s="25" t="str">
        <f>基本登録!$A$17</f>
        <v>１</v>
      </c>
      <c r="B430" s="179" t="str">
        <f>IF(AC430="","",VLOOKUP(AC430,都個人!$J:$O,4,FALSE))</f>
        <v/>
      </c>
      <c r="C430" s="180"/>
      <c r="D430" s="180"/>
      <c r="E430" s="180"/>
      <c r="F430" s="181"/>
      <c r="G430" s="26" t="str">
        <f>IF(AC430="","",VLOOKUP(AC430,都個人!$J:$O,5,FALSE))</f>
        <v/>
      </c>
      <c r="H430" s="31"/>
      <c r="I430" s="31"/>
      <c r="J430" s="31"/>
      <c r="K430" s="21"/>
      <c r="L430" s="34"/>
      <c r="M430" s="31"/>
      <c r="N430" s="31"/>
      <c r="O430" s="31"/>
      <c r="P430" s="21"/>
      <c r="Q430" s="34"/>
      <c r="R430" s="31"/>
      <c r="S430" s="31"/>
      <c r="T430" s="31"/>
      <c r="U430" s="21"/>
      <c r="V430" s="34"/>
      <c r="W430" s="31"/>
      <c r="X430" s="31"/>
      <c r="Y430" s="31"/>
      <c r="Z430" s="21"/>
      <c r="AA430" s="34"/>
      <c r="AC430" s="52" t="str">
        <f>都個人!$J$23</f>
        <v/>
      </c>
      <c r="AF430" s="11"/>
    </row>
    <row r="431" spans="1:32" ht="21.75" customHeight="1">
      <c r="A431" s="24" t="str">
        <f>基本登録!$A$18</f>
        <v>２</v>
      </c>
      <c r="B431" s="179" t="str">
        <f>IF(AC431="","",VLOOKUP(AC431,都個人!$J:$O,4,FALSE))</f>
        <v/>
      </c>
      <c r="C431" s="180"/>
      <c r="D431" s="180"/>
      <c r="E431" s="180"/>
      <c r="F431" s="181"/>
      <c r="G431" s="26" t="str">
        <f>IF(AC431="","",VLOOKUP(AC431,都個人!$J:$O,5,FALSE))</f>
        <v/>
      </c>
      <c r="H431" s="31"/>
      <c r="I431" s="31"/>
      <c r="J431" s="31"/>
      <c r="K431" s="21"/>
      <c r="L431" s="34"/>
      <c r="M431" s="31"/>
      <c r="N431" s="31"/>
      <c r="O431" s="31"/>
      <c r="P431" s="21"/>
      <c r="Q431" s="34"/>
      <c r="R431" s="31"/>
      <c r="S431" s="31"/>
      <c r="T431" s="31"/>
      <c r="U431" s="21"/>
      <c r="V431" s="34"/>
      <c r="W431" s="31"/>
      <c r="X431" s="31"/>
      <c r="Y431" s="31"/>
      <c r="Z431" s="21"/>
      <c r="AA431" s="34"/>
      <c r="AC431" s="52"/>
      <c r="AF431" s="11"/>
    </row>
    <row r="432" spans="1:32" ht="21.75" customHeight="1">
      <c r="A432" s="24" t="str">
        <f>基本登録!$A$19</f>
        <v>３</v>
      </c>
      <c r="B432" s="179" t="str">
        <f>IF(AC432="","",VLOOKUP(AC432,都個人!$J:$O,4,FALSE))</f>
        <v/>
      </c>
      <c r="C432" s="180"/>
      <c r="D432" s="180"/>
      <c r="E432" s="180"/>
      <c r="F432" s="181"/>
      <c r="G432" s="26" t="str">
        <f>IF(AC432="","",VLOOKUP(AC432,都個人!$J:$O,5,FALSE))</f>
        <v/>
      </c>
      <c r="H432" s="31"/>
      <c r="I432" s="31"/>
      <c r="J432" s="31"/>
      <c r="K432" s="21"/>
      <c r="L432" s="34"/>
      <c r="M432" s="31"/>
      <c r="N432" s="31"/>
      <c r="O432" s="31"/>
      <c r="P432" s="21"/>
      <c r="Q432" s="34"/>
      <c r="R432" s="31"/>
      <c r="S432" s="31"/>
      <c r="T432" s="31"/>
      <c r="U432" s="21"/>
      <c r="V432" s="34"/>
      <c r="W432" s="31"/>
      <c r="X432" s="31"/>
      <c r="Y432" s="31"/>
      <c r="Z432" s="21"/>
      <c r="AA432" s="34"/>
      <c r="AC432" s="52"/>
      <c r="AF432" s="11"/>
    </row>
    <row r="433" spans="1:32" ht="21.75" customHeight="1">
      <c r="A433" s="24" t="str">
        <f>基本登録!$A$20</f>
        <v>４</v>
      </c>
      <c r="B433" s="179" t="str">
        <f>IF(AC433="","",VLOOKUP(AC433,都個人!$J:$O,4,FALSE))</f>
        <v/>
      </c>
      <c r="C433" s="180"/>
      <c r="D433" s="180"/>
      <c r="E433" s="180"/>
      <c r="F433" s="181"/>
      <c r="G433" s="26" t="str">
        <f>IF(AC433="","",VLOOKUP(AC433,都個人!$J:$O,5,FALSE))</f>
        <v/>
      </c>
      <c r="H433" s="31"/>
      <c r="I433" s="31"/>
      <c r="J433" s="31"/>
      <c r="K433" s="21"/>
      <c r="L433" s="34"/>
      <c r="M433" s="31"/>
      <c r="N433" s="31"/>
      <c r="O433" s="31"/>
      <c r="P433" s="21"/>
      <c r="Q433" s="34"/>
      <c r="R433" s="31"/>
      <c r="S433" s="31"/>
      <c r="T433" s="31"/>
      <c r="U433" s="21"/>
      <c r="V433" s="34"/>
      <c r="W433" s="31"/>
      <c r="X433" s="31"/>
      <c r="Y433" s="31"/>
      <c r="Z433" s="21"/>
      <c r="AA433" s="34"/>
      <c r="AC433" s="52"/>
      <c r="AF433" s="11"/>
    </row>
    <row r="434" spans="1:32" ht="21.75" customHeight="1">
      <c r="A434" s="24" t="str">
        <f>基本登録!$A$21</f>
        <v>５</v>
      </c>
      <c r="B434" s="179" t="str">
        <f>IF(AC434="","",VLOOKUP(AC434,都個人!$J:$O,4,FALSE))</f>
        <v/>
      </c>
      <c r="C434" s="180"/>
      <c r="D434" s="180"/>
      <c r="E434" s="180"/>
      <c r="F434" s="181"/>
      <c r="G434" s="26" t="str">
        <f>IF(AC434="","",VLOOKUP(AC434,都個人!$J:$O,5,FALSE))</f>
        <v/>
      </c>
      <c r="H434" s="31"/>
      <c r="I434" s="31"/>
      <c r="J434" s="31"/>
      <c r="K434" s="21"/>
      <c r="L434" s="34"/>
      <c r="M434" s="31"/>
      <c r="N434" s="31"/>
      <c r="O434" s="31"/>
      <c r="P434" s="21"/>
      <c r="Q434" s="34"/>
      <c r="R434" s="31"/>
      <c r="S434" s="31"/>
      <c r="T434" s="31"/>
      <c r="U434" s="21"/>
      <c r="V434" s="34"/>
      <c r="W434" s="31"/>
      <c r="X434" s="31"/>
      <c r="Y434" s="31"/>
      <c r="Z434" s="21"/>
      <c r="AA434" s="34"/>
      <c r="AC434" s="52"/>
      <c r="AF434" s="11"/>
    </row>
    <row r="435" spans="1:32" ht="21.75" customHeight="1">
      <c r="A435" s="24" t="str">
        <f>基本登録!$A$22</f>
        <v>補</v>
      </c>
      <c r="B435" s="179" t="str">
        <f>IF(AC435="","",VLOOKUP(AC435,都個人!$J:$O,4,FALSE))</f>
        <v/>
      </c>
      <c r="C435" s="180"/>
      <c r="D435" s="180"/>
      <c r="E435" s="180"/>
      <c r="F435" s="181"/>
      <c r="G435" s="26" t="str">
        <f>IF(AC435="","",VLOOKUP(AC435,都個人!$J:$O,5,FALSE))</f>
        <v/>
      </c>
      <c r="H435" s="24"/>
      <c r="I435" s="24"/>
      <c r="J435" s="24"/>
      <c r="K435" s="33"/>
      <c r="L435" s="34"/>
      <c r="M435" s="24"/>
      <c r="N435" s="24"/>
      <c r="O435" s="24"/>
      <c r="P435" s="33"/>
      <c r="Q435" s="34"/>
      <c r="R435" s="24"/>
      <c r="S435" s="24"/>
      <c r="T435" s="24"/>
      <c r="U435" s="33"/>
      <c r="V435" s="34"/>
      <c r="W435" s="24"/>
      <c r="X435" s="24"/>
      <c r="Y435" s="24"/>
      <c r="Z435" s="33"/>
      <c r="AA435" s="34"/>
      <c r="AC435" s="52"/>
      <c r="AF435" s="11"/>
    </row>
    <row r="436" spans="1:32" ht="19.5" customHeight="1">
      <c r="A436" s="169"/>
      <c r="B436" s="170"/>
      <c r="C436" s="170"/>
      <c r="D436" s="170"/>
      <c r="E436" s="170"/>
      <c r="F436" s="170"/>
      <c r="G436" s="171"/>
      <c r="H436" s="172" t="s">
        <v>132</v>
      </c>
      <c r="I436" s="173"/>
      <c r="J436" s="173"/>
      <c r="K436" s="173"/>
      <c r="L436" s="34"/>
      <c r="M436" s="172" t="s">
        <v>132</v>
      </c>
      <c r="N436" s="173"/>
      <c r="O436" s="173"/>
      <c r="P436" s="173"/>
      <c r="Q436" s="34"/>
      <c r="R436" s="172" t="s">
        <v>132</v>
      </c>
      <c r="S436" s="173"/>
      <c r="T436" s="173"/>
      <c r="U436" s="173"/>
      <c r="V436" s="34"/>
      <c r="W436" s="172" t="s">
        <v>132</v>
      </c>
      <c r="X436" s="173"/>
      <c r="Y436" s="173"/>
      <c r="Z436" s="173"/>
      <c r="AA436" s="34"/>
      <c r="AC436" s="52"/>
      <c r="AF436" s="11"/>
    </row>
    <row r="437" spans="1:32" ht="24.75" customHeight="1">
      <c r="A437" s="174"/>
      <c r="B437" s="175"/>
      <c r="C437" s="175"/>
      <c r="D437" s="175"/>
      <c r="E437" s="175"/>
      <c r="F437" s="175"/>
      <c r="G437" s="176"/>
      <c r="H437" s="169"/>
      <c r="I437" s="177"/>
      <c r="J437" s="177"/>
      <c r="K437" s="177"/>
      <c r="L437" s="178"/>
      <c r="M437" s="169"/>
      <c r="N437" s="177"/>
      <c r="O437" s="177"/>
      <c r="P437" s="177"/>
      <c r="Q437" s="178"/>
      <c r="R437" s="169"/>
      <c r="S437" s="177"/>
      <c r="T437" s="177"/>
      <c r="U437" s="177"/>
      <c r="V437" s="178"/>
      <c r="W437" s="169"/>
      <c r="X437" s="177"/>
      <c r="Y437" s="177"/>
      <c r="Z437" s="177"/>
      <c r="AA437" s="178"/>
      <c r="AC437" s="52"/>
      <c r="AF437" s="11"/>
    </row>
    <row r="438" spans="1:32" ht="4.5" customHeight="1">
      <c r="A438" s="165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AC438" s="52"/>
      <c r="AF438" s="11"/>
    </row>
    <row r="439" spans="1:32">
      <c r="A439" s="167" t="s">
        <v>136</v>
      </c>
      <c r="B439" s="167"/>
      <c r="C439" s="47" t="str">
        <f>基本登録!$A$23</f>
        <v>①（　）内の大会の個人の部は一人１枚使用すること（関東予選・総合体育大会・個人選手権大会）</v>
      </c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4"/>
      <c r="R439" s="45"/>
      <c r="S439" s="44"/>
      <c r="T439" s="44"/>
      <c r="U439" s="40"/>
      <c r="V439" s="40"/>
      <c r="W439" s="40"/>
      <c r="X439" s="40"/>
      <c r="Y439" s="40"/>
      <c r="Z439" s="40"/>
      <c r="AA439" s="40"/>
    </row>
    <row r="440" spans="1:32">
      <c r="A440" s="43"/>
      <c r="B440" s="43"/>
      <c r="C440" s="47" t="str">
        <f>基本登録!$A$24</f>
        <v>②顧問の捺印のないものは無効</v>
      </c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6"/>
      <c r="R440" s="44"/>
      <c r="S440" s="44"/>
      <c r="T440" s="44"/>
      <c r="U440" s="168" t="s">
        <v>139</v>
      </c>
      <c r="V440" s="168"/>
      <c r="W440" s="168"/>
      <c r="X440" s="168"/>
      <c r="Y440" s="168"/>
      <c r="Z440" s="168"/>
      <c r="AA440" s="168"/>
    </row>
    <row r="441" spans="1:32" s="37" customFormat="1">
      <c r="A441" s="41"/>
      <c r="B441" s="41"/>
      <c r="C441" s="42" t="str">
        <f>基本登録!$A$25</f>
        <v>③A4用紙に印刷すること（A4用紙1枚につき立順票は二部出力。切り取って使用すること）</v>
      </c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168"/>
      <c r="V441" s="168"/>
      <c r="W441" s="168"/>
      <c r="X441" s="168"/>
      <c r="Y441" s="168"/>
      <c r="Z441" s="168"/>
      <c r="AA441" s="168"/>
      <c r="AC441" s="53"/>
    </row>
    <row r="442" spans="1:32" ht="34.5" customHeight="1">
      <c r="AC442" s="52"/>
      <c r="AF442" s="11"/>
    </row>
    <row r="443" spans="1:32" ht="24.75" customHeight="1">
      <c r="A443" s="199" t="s">
        <v>119</v>
      </c>
      <c r="B443" s="199"/>
      <c r="C443" s="199"/>
      <c r="D443" s="201" t="str">
        <f ca="1">基本登録!$B$11</f>
        <v>令和8年度　東京都個人選手権大会　立順票</v>
      </c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190" t="s">
        <v>120</v>
      </c>
      <c r="Y443" s="191"/>
      <c r="Z443" s="191"/>
      <c r="AA443" s="192"/>
      <c r="AC443" s="52"/>
      <c r="AF443" s="11"/>
    </row>
    <row r="444" spans="1:32" ht="26.25" customHeight="1">
      <c r="A444" s="200"/>
      <c r="B444" s="200"/>
      <c r="C444" s="200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2" t="str">
        <f>IF(VLOOKUP(AC451,都個人!$J:$O,2,FALSE)="","",VLOOKUP(AC451,都個人!$J:$O,2,FALSE))</f>
        <v/>
      </c>
      <c r="Y444" s="203"/>
      <c r="Z444" s="203"/>
      <c r="AA444" s="204"/>
      <c r="AC444" s="52"/>
      <c r="AF444" s="11"/>
    </row>
    <row r="445" spans="1:32" ht="27" customHeight="1">
      <c r="A445" s="169" t="s">
        <v>121</v>
      </c>
      <c r="B445" s="177"/>
      <c r="C445" s="178"/>
      <c r="D445" s="208"/>
      <c r="E445" s="30" t="s">
        <v>122</v>
      </c>
      <c r="F445" s="208"/>
      <c r="G445" s="190" t="s">
        <v>123</v>
      </c>
      <c r="H445" s="191"/>
      <c r="I445" s="192"/>
      <c r="J445" s="213" t="str">
        <f>基本登録!$B$2</f>
        <v>基本登録シートの学校番号に入力して下さい</v>
      </c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X445" s="205"/>
      <c r="Y445" s="206"/>
      <c r="Z445" s="206"/>
      <c r="AA445" s="207"/>
      <c r="AC445" s="52"/>
      <c r="AF445" s="11"/>
    </row>
    <row r="446" spans="1:32" ht="9.75" customHeight="1">
      <c r="A446" s="214">
        <f>基本登録!$B$1</f>
        <v>0</v>
      </c>
      <c r="B446" s="215"/>
      <c r="C446" s="216"/>
      <c r="D446" s="209"/>
      <c r="E446" s="223" t="s">
        <v>109</v>
      </c>
      <c r="F446" s="211"/>
      <c r="G446" s="226" t="s">
        <v>124</v>
      </c>
      <c r="H446" s="227"/>
      <c r="I446" s="228"/>
      <c r="J446" s="213">
        <f>基本登録!$B$3</f>
        <v>0</v>
      </c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36"/>
      <c r="X446" s="36"/>
      <c r="AC446" s="52"/>
      <c r="AF446" s="11"/>
    </row>
    <row r="447" spans="1:32" ht="16.5" customHeight="1">
      <c r="A447" s="217"/>
      <c r="B447" s="218"/>
      <c r="C447" s="219"/>
      <c r="D447" s="209"/>
      <c r="E447" s="224"/>
      <c r="F447" s="211"/>
      <c r="G447" s="229"/>
      <c r="H447" s="230"/>
      <c r="I447" s="231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X447" s="182" t="s">
        <v>125</v>
      </c>
      <c r="Y447" s="184" t="s">
        <v>126</v>
      </c>
      <c r="Z447" s="185"/>
      <c r="AA447" s="186"/>
      <c r="AC447" s="52"/>
      <c r="AF447" s="11"/>
    </row>
    <row r="448" spans="1:32" ht="27" customHeight="1">
      <c r="A448" s="220"/>
      <c r="B448" s="221"/>
      <c r="C448" s="222"/>
      <c r="D448" s="210"/>
      <c r="E448" s="225"/>
      <c r="F448" s="212"/>
      <c r="G448" s="190" t="s">
        <v>127</v>
      </c>
      <c r="H448" s="191"/>
      <c r="I448" s="192"/>
      <c r="J448" s="28"/>
      <c r="K448" s="29"/>
      <c r="L448" s="29"/>
      <c r="M448" s="29"/>
      <c r="N448" s="29"/>
      <c r="O448" s="29"/>
      <c r="P448" s="22"/>
      <c r="Q448" s="22"/>
      <c r="R448" s="22" t="s">
        <v>128</v>
      </c>
      <c r="S448" s="193" t="str">
        <f t="shared" ref="S448" si="8">AC451</f>
        <v/>
      </c>
      <c r="T448" s="194"/>
      <c r="U448" s="194"/>
      <c r="V448" s="23" t="s">
        <v>129</v>
      </c>
      <c r="X448" s="183"/>
      <c r="Y448" s="187"/>
      <c r="Z448" s="188"/>
      <c r="AA448" s="189"/>
      <c r="AC448" s="52"/>
      <c r="AF448" s="11"/>
    </row>
    <row r="449" spans="1:32" ht="4.5" customHeight="1">
      <c r="AC449" s="52"/>
      <c r="AF449" s="11"/>
    </row>
    <row r="450" spans="1:32" ht="21.75" customHeight="1">
      <c r="A450" s="24" t="s">
        <v>130</v>
      </c>
      <c r="B450" s="174" t="s">
        <v>131</v>
      </c>
      <c r="C450" s="195"/>
      <c r="D450" s="195"/>
      <c r="E450" s="195"/>
      <c r="F450" s="176"/>
      <c r="G450" s="32" t="s">
        <v>102</v>
      </c>
      <c r="H450" s="196" t="str">
        <f ca="1">IFERROR(VLOOKUP(D443,基本登録!$B$8:$I$14,5,FALSE),"")</f>
        <v>予選</v>
      </c>
      <c r="I450" s="197"/>
      <c r="J450" s="197"/>
      <c r="K450" s="197"/>
      <c r="L450" s="198"/>
      <c r="M450" s="196" t="str">
        <f ca="1">IFERROR(VLOOKUP(D443,基本登録!$B$8:$I$14,6,FALSE),"")</f>
        <v>決勝</v>
      </c>
      <c r="N450" s="197"/>
      <c r="O450" s="197"/>
      <c r="P450" s="197"/>
      <c r="Q450" s="198"/>
      <c r="R450" s="196" t="str">
        <f ca="1">IFERROR(IF(VLOOKUP(D443,基本登録!$B$8:$I$14,7,FALSE)="","",VLOOKUP(D443,基本登録!$B$8:$I$14,7,FALSE)),"")</f>
        <v>競射</v>
      </c>
      <c r="S450" s="197"/>
      <c r="T450" s="197"/>
      <c r="U450" s="197"/>
      <c r="V450" s="198"/>
      <c r="W450" s="196" t="str">
        <f ca="1">IFERROR(IF(VLOOKUP(D443,基本登録!$B$8:$I$14,8,FALSE)="","",VLOOKUP(D443,基本登録!$B$8:$I$14,8,FALSE)),"")</f>
        <v/>
      </c>
      <c r="X450" s="197"/>
      <c r="Y450" s="197"/>
      <c r="Z450" s="197"/>
      <c r="AA450" s="198"/>
      <c r="AC450" s="52"/>
      <c r="AF450" s="11"/>
    </row>
    <row r="451" spans="1:32" ht="21.75" customHeight="1">
      <c r="A451" s="25" t="str">
        <f>基本登録!$A$17</f>
        <v>１</v>
      </c>
      <c r="B451" s="179" t="str">
        <f>IF(AC451="","",VLOOKUP(AC451,都個人!$J:$O,4,FALSE))</f>
        <v/>
      </c>
      <c r="C451" s="180"/>
      <c r="D451" s="180"/>
      <c r="E451" s="180"/>
      <c r="F451" s="181"/>
      <c r="G451" s="26" t="str">
        <f>IF(AC451="","",VLOOKUP(AC451,都個人!$J:$O,5,FALSE))</f>
        <v/>
      </c>
      <c r="H451" s="31"/>
      <c r="I451" s="31"/>
      <c r="J451" s="31"/>
      <c r="K451" s="21"/>
      <c r="L451" s="34"/>
      <c r="M451" s="31"/>
      <c r="N451" s="31"/>
      <c r="O451" s="31"/>
      <c r="P451" s="21"/>
      <c r="Q451" s="34"/>
      <c r="R451" s="31"/>
      <c r="S451" s="31"/>
      <c r="T451" s="31"/>
      <c r="U451" s="21"/>
      <c r="V451" s="34"/>
      <c r="W451" s="31"/>
      <c r="X451" s="31"/>
      <c r="Y451" s="31"/>
      <c r="Z451" s="21"/>
      <c r="AA451" s="34"/>
      <c r="AC451" s="52" t="str">
        <f>都個人!$J$24</f>
        <v/>
      </c>
      <c r="AF451" s="11"/>
    </row>
    <row r="452" spans="1:32" ht="21.75" customHeight="1">
      <c r="A452" s="24" t="str">
        <f>基本登録!$A$18</f>
        <v>２</v>
      </c>
      <c r="B452" s="179" t="str">
        <f>IF(AC452="","",VLOOKUP(AC452,都個人!$J:$O,4,FALSE))</f>
        <v/>
      </c>
      <c r="C452" s="180"/>
      <c r="D452" s="180"/>
      <c r="E452" s="180"/>
      <c r="F452" s="181"/>
      <c r="G452" s="26" t="str">
        <f>IF(AC452="","",VLOOKUP(AC452,都個人!$J:$O,5,FALSE))</f>
        <v/>
      </c>
      <c r="H452" s="31"/>
      <c r="I452" s="31"/>
      <c r="J452" s="31"/>
      <c r="K452" s="21"/>
      <c r="L452" s="34"/>
      <c r="M452" s="31"/>
      <c r="N452" s="31"/>
      <c r="O452" s="31"/>
      <c r="P452" s="21"/>
      <c r="Q452" s="34"/>
      <c r="R452" s="31"/>
      <c r="S452" s="31"/>
      <c r="T452" s="31"/>
      <c r="U452" s="21"/>
      <c r="V452" s="34"/>
      <c r="W452" s="31"/>
      <c r="X452" s="31"/>
      <c r="Y452" s="31"/>
      <c r="Z452" s="21"/>
      <c r="AA452" s="34"/>
      <c r="AC452" s="52"/>
      <c r="AF452" s="11"/>
    </row>
    <row r="453" spans="1:32" ht="21.75" customHeight="1">
      <c r="A453" s="24" t="str">
        <f>基本登録!$A$19</f>
        <v>３</v>
      </c>
      <c r="B453" s="179" t="str">
        <f>IF(AC453="","",VLOOKUP(AC453,都個人!$J:$O,4,FALSE))</f>
        <v/>
      </c>
      <c r="C453" s="180"/>
      <c r="D453" s="180"/>
      <c r="E453" s="180"/>
      <c r="F453" s="181"/>
      <c r="G453" s="26" t="str">
        <f>IF(AC453="","",VLOOKUP(AC453,都個人!$J:$O,5,FALSE))</f>
        <v/>
      </c>
      <c r="H453" s="31"/>
      <c r="I453" s="31"/>
      <c r="J453" s="31"/>
      <c r="K453" s="21"/>
      <c r="L453" s="34"/>
      <c r="M453" s="31"/>
      <c r="N453" s="31"/>
      <c r="O453" s="31"/>
      <c r="P453" s="21"/>
      <c r="Q453" s="34"/>
      <c r="R453" s="31"/>
      <c r="S453" s="31"/>
      <c r="T453" s="31"/>
      <c r="U453" s="21"/>
      <c r="V453" s="34"/>
      <c r="W453" s="31"/>
      <c r="X453" s="31"/>
      <c r="Y453" s="31"/>
      <c r="Z453" s="21"/>
      <c r="AA453" s="34"/>
      <c r="AC453" s="52"/>
      <c r="AF453" s="11"/>
    </row>
    <row r="454" spans="1:32" ht="21.75" customHeight="1">
      <c r="A454" s="24" t="str">
        <f>基本登録!$A$20</f>
        <v>４</v>
      </c>
      <c r="B454" s="179" t="str">
        <f>IF(AC454="","",VLOOKUP(AC454,都個人!$J:$O,4,FALSE))</f>
        <v/>
      </c>
      <c r="C454" s="180"/>
      <c r="D454" s="180"/>
      <c r="E454" s="180"/>
      <c r="F454" s="181"/>
      <c r="G454" s="26" t="str">
        <f>IF(AC454="","",VLOOKUP(AC454,都個人!$J:$O,5,FALSE))</f>
        <v/>
      </c>
      <c r="H454" s="31"/>
      <c r="I454" s="31"/>
      <c r="J454" s="31"/>
      <c r="K454" s="21"/>
      <c r="L454" s="34"/>
      <c r="M454" s="31"/>
      <c r="N454" s="31"/>
      <c r="O454" s="31"/>
      <c r="P454" s="21"/>
      <c r="Q454" s="34"/>
      <c r="R454" s="31"/>
      <c r="S454" s="31"/>
      <c r="T454" s="31"/>
      <c r="U454" s="21"/>
      <c r="V454" s="34"/>
      <c r="W454" s="31"/>
      <c r="X454" s="31"/>
      <c r="Y454" s="31"/>
      <c r="Z454" s="21"/>
      <c r="AA454" s="34"/>
      <c r="AC454" s="52"/>
      <c r="AF454" s="11"/>
    </row>
    <row r="455" spans="1:32" ht="21.75" customHeight="1">
      <c r="A455" s="24" t="str">
        <f>基本登録!$A$21</f>
        <v>５</v>
      </c>
      <c r="B455" s="179" t="str">
        <f>IF(AC455="","",VLOOKUP(AC455,都個人!$J:$O,4,FALSE))</f>
        <v/>
      </c>
      <c r="C455" s="180"/>
      <c r="D455" s="180"/>
      <c r="E455" s="180"/>
      <c r="F455" s="181"/>
      <c r="G455" s="26" t="str">
        <f>IF(AC455="","",VLOOKUP(AC455,都個人!$J:$O,5,FALSE))</f>
        <v/>
      </c>
      <c r="H455" s="31"/>
      <c r="I455" s="31"/>
      <c r="J455" s="31"/>
      <c r="K455" s="21"/>
      <c r="L455" s="34"/>
      <c r="M455" s="31"/>
      <c r="N455" s="31"/>
      <c r="O455" s="31"/>
      <c r="P455" s="21"/>
      <c r="Q455" s="34"/>
      <c r="R455" s="31"/>
      <c r="S455" s="31"/>
      <c r="T455" s="31"/>
      <c r="U455" s="21"/>
      <c r="V455" s="34"/>
      <c r="W455" s="31"/>
      <c r="X455" s="31"/>
      <c r="Y455" s="31"/>
      <c r="Z455" s="21"/>
      <c r="AA455" s="34"/>
      <c r="AC455" s="52"/>
      <c r="AF455" s="11"/>
    </row>
    <row r="456" spans="1:32" ht="21.75" customHeight="1">
      <c r="A456" s="24" t="str">
        <f>基本登録!$A$22</f>
        <v>補</v>
      </c>
      <c r="B456" s="179" t="str">
        <f>IF(AC456="","",VLOOKUP(AC456,都個人!$J:$O,4,FALSE))</f>
        <v/>
      </c>
      <c r="C456" s="180"/>
      <c r="D456" s="180"/>
      <c r="E456" s="180"/>
      <c r="F456" s="181"/>
      <c r="G456" s="26" t="str">
        <f>IF(AC456="","",VLOOKUP(AC456,都個人!$J:$O,5,FALSE))</f>
        <v/>
      </c>
      <c r="H456" s="24"/>
      <c r="I456" s="24"/>
      <c r="J456" s="24"/>
      <c r="K456" s="33"/>
      <c r="L456" s="34"/>
      <c r="M456" s="24"/>
      <c r="N456" s="24"/>
      <c r="O456" s="24"/>
      <c r="P456" s="33"/>
      <c r="Q456" s="34"/>
      <c r="R456" s="24"/>
      <c r="S456" s="24"/>
      <c r="T456" s="24"/>
      <c r="U456" s="33"/>
      <c r="V456" s="34"/>
      <c r="W456" s="24"/>
      <c r="X456" s="24"/>
      <c r="Y456" s="24"/>
      <c r="Z456" s="33"/>
      <c r="AA456" s="34"/>
      <c r="AC456" s="52"/>
      <c r="AF456" s="11"/>
    </row>
    <row r="457" spans="1:32" ht="19.5" customHeight="1">
      <c r="A457" s="169"/>
      <c r="B457" s="170"/>
      <c r="C457" s="170"/>
      <c r="D457" s="170"/>
      <c r="E457" s="170"/>
      <c r="F457" s="170"/>
      <c r="G457" s="171"/>
      <c r="H457" s="172" t="s">
        <v>132</v>
      </c>
      <c r="I457" s="173"/>
      <c r="J457" s="173"/>
      <c r="K457" s="173"/>
      <c r="L457" s="34"/>
      <c r="M457" s="172" t="s">
        <v>132</v>
      </c>
      <c r="N457" s="173"/>
      <c r="O457" s="173"/>
      <c r="P457" s="173"/>
      <c r="Q457" s="34"/>
      <c r="R457" s="172" t="s">
        <v>132</v>
      </c>
      <c r="S457" s="173"/>
      <c r="T457" s="173"/>
      <c r="U457" s="173"/>
      <c r="V457" s="34"/>
      <c r="W457" s="172" t="s">
        <v>132</v>
      </c>
      <c r="X457" s="173"/>
      <c r="Y457" s="173"/>
      <c r="Z457" s="173"/>
      <c r="AA457" s="34"/>
      <c r="AC457" s="52"/>
      <c r="AF457" s="11"/>
    </row>
    <row r="458" spans="1:32" ht="24.75" customHeight="1">
      <c r="A458" s="174"/>
      <c r="B458" s="175"/>
      <c r="C458" s="175"/>
      <c r="D458" s="175"/>
      <c r="E458" s="175"/>
      <c r="F458" s="175"/>
      <c r="G458" s="176"/>
      <c r="H458" s="169"/>
      <c r="I458" s="177"/>
      <c r="J458" s="177"/>
      <c r="K458" s="177"/>
      <c r="L458" s="178"/>
      <c r="M458" s="169"/>
      <c r="N458" s="177"/>
      <c r="O458" s="177"/>
      <c r="P458" s="177"/>
      <c r="Q458" s="178"/>
      <c r="R458" s="169"/>
      <c r="S458" s="177"/>
      <c r="T458" s="177"/>
      <c r="U458" s="177"/>
      <c r="V458" s="178"/>
      <c r="W458" s="169"/>
      <c r="X458" s="177"/>
      <c r="Y458" s="177"/>
      <c r="Z458" s="177"/>
      <c r="AA458" s="178"/>
      <c r="AC458" s="52"/>
      <c r="AF458" s="11"/>
    </row>
    <row r="459" spans="1:32" ht="4.5" customHeight="1">
      <c r="A459" s="165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AC459" s="52"/>
      <c r="AF459" s="11"/>
    </row>
    <row r="460" spans="1:32">
      <c r="A460" s="167" t="s">
        <v>136</v>
      </c>
      <c r="B460" s="167"/>
      <c r="C460" s="47" t="str">
        <f>基本登録!$A$23</f>
        <v>①（　）内の大会の個人の部は一人１枚使用すること（関東予選・総合体育大会・個人選手権大会）</v>
      </c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4"/>
      <c r="R460" s="45"/>
      <c r="S460" s="44"/>
      <c r="T460" s="44"/>
      <c r="U460" s="40"/>
      <c r="V460" s="40"/>
      <c r="W460" s="40"/>
      <c r="X460" s="40"/>
      <c r="Y460" s="40"/>
      <c r="Z460" s="40"/>
      <c r="AA460" s="40"/>
    </row>
    <row r="461" spans="1:32">
      <c r="A461" s="43"/>
      <c r="B461" s="43"/>
      <c r="C461" s="47" t="str">
        <f>基本登録!$A$24</f>
        <v>②顧問の捺印のないものは無効</v>
      </c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6"/>
      <c r="R461" s="44"/>
      <c r="S461" s="44"/>
      <c r="T461" s="44"/>
      <c r="U461" s="168" t="s">
        <v>139</v>
      </c>
      <c r="V461" s="168"/>
      <c r="W461" s="168"/>
      <c r="X461" s="168"/>
      <c r="Y461" s="168"/>
      <c r="Z461" s="168"/>
      <c r="AA461" s="168"/>
    </row>
    <row r="462" spans="1:32" s="37" customFormat="1">
      <c r="A462" s="41"/>
      <c r="B462" s="41"/>
      <c r="C462" s="42" t="str">
        <f>基本登録!$A$25</f>
        <v>③A4用紙に印刷すること（A4用紙1枚につき立順票は二部出力。切り取って使用すること）</v>
      </c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168"/>
      <c r="V462" s="168"/>
      <c r="W462" s="168"/>
      <c r="X462" s="168"/>
      <c r="Y462" s="168"/>
      <c r="Z462" s="168"/>
      <c r="AA462" s="168"/>
      <c r="AC462" s="53"/>
    </row>
    <row r="463" spans="1:32" ht="34.5" customHeight="1">
      <c r="AC463" s="52"/>
      <c r="AF463" s="11"/>
    </row>
    <row r="464" spans="1:32" ht="24.75" customHeight="1">
      <c r="A464" s="240" t="s">
        <v>119</v>
      </c>
      <c r="B464" s="240"/>
      <c r="C464" s="240"/>
      <c r="D464" s="201" t="str">
        <f ca="1">基本登録!$B$11</f>
        <v>令和8年度　東京都個人選手権大会　立順票</v>
      </c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190" t="s">
        <v>120</v>
      </c>
      <c r="Y464" s="191"/>
      <c r="Z464" s="191"/>
      <c r="AA464" s="192"/>
      <c r="AC464" s="52"/>
      <c r="AF464" s="11"/>
    </row>
    <row r="465" spans="1:32" ht="26.25" customHeight="1">
      <c r="A465" s="241"/>
      <c r="B465" s="241"/>
      <c r="C465" s="24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2" t="str">
        <f>IF(VLOOKUP(AC472,都個人!$J:$O,2,FALSE)="","",VLOOKUP(AC472,都個人!$J:$O,2,FALSE))</f>
        <v/>
      </c>
      <c r="Y465" s="203"/>
      <c r="Z465" s="203"/>
      <c r="AA465" s="204"/>
      <c r="AC465" s="52"/>
      <c r="AF465" s="11"/>
    </row>
    <row r="466" spans="1:32" ht="27" customHeight="1">
      <c r="A466" s="169" t="s">
        <v>121</v>
      </c>
      <c r="B466" s="177"/>
      <c r="C466" s="178"/>
      <c r="D466" s="208"/>
      <c r="E466" s="30" t="s">
        <v>122</v>
      </c>
      <c r="F466" s="208"/>
      <c r="G466" s="190" t="s">
        <v>123</v>
      </c>
      <c r="H466" s="191"/>
      <c r="I466" s="192"/>
      <c r="J466" s="213" t="str">
        <f>基本登録!$B$2</f>
        <v>基本登録シートの学校番号に入力して下さい</v>
      </c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X466" s="205"/>
      <c r="Y466" s="206"/>
      <c r="Z466" s="206"/>
      <c r="AA466" s="207"/>
      <c r="AC466" s="52"/>
      <c r="AF466" s="11"/>
    </row>
    <row r="467" spans="1:32" ht="9.75" customHeight="1">
      <c r="A467" s="214">
        <f>基本登録!$B$1</f>
        <v>0</v>
      </c>
      <c r="B467" s="215"/>
      <c r="C467" s="216"/>
      <c r="D467" s="209"/>
      <c r="E467" s="223" t="s">
        <v>109</v>
      </c>
      <c r="F467" s="211"/>
      <c r="G467" s="226" t="s">
        <v>124</v>
      </c>
      <c r="H467" s="227"/>
      <c r="I467" s="228"/>
      <c r="J467" s="213">
        <f>基本登録!$B$3</f>
        <v>0</v>
      </c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36"/>
      <c r="X467" s="36"/>
      <c r="AC467" s="52"/>
      <c r="AF467" s="11"/>
    </row>
    <row r="468" spans="1:32" ht="16.5" customHeight="1">
      <c r="A468" s="217"/>
      <c r="B468" s="218"/>
      <c r="C468" s="219"/>
      <c r="D468" s="209"/>
      <c r="E468" s="224"/>
      <c r="F468" s="211"/>
      <c r="G468" s="229"/>
      <c r="H468" s="230"/>
      <c r="I468" s="231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X468" s="182" t="s">
        <v>125</v>
      </c>
      <c r="Y468" s="184" t="s">
        <v>126</v>
      </c>
      <c r="Z468" s="185"/>
      <c r="AA468" s="186"/>
      <c r="AC468" s="52"/>
      <c r="AF468" s="11"/>
    </row>
    <row r="469" spans="1:32" ht="27" customHeight="1">
      <c r="A469" s="220"/>
      <c r="B469" s="221"/>
      <c r="C469" s="222"/>
      <c r="D469" s="210"/>
      <c r="E469" s="225"/>
      <c r="F469" s="212"/>
      <c r="G469" s="190" t="s">
        <v>127</v>
      </c>
      <c r="H469" s="191"/>
      <c r="I469" s="192"/>
      <c r="J469" s="28"/>
      <c r="K469" s="29"/>
      <c r="L469" s="29"/>
      <c r="M469" s="29"/>
      <c r="N469" s="29"/>
      <c r="O469" s="29"/>
      <c r="P469" s="22"/>
      <c r="Q469" s="22"/>
      <c r="R469" s="22" t="s">
        <v>128</v>
      </c>
      <c r="S469" s="193" t="str">
        <f t="shared" ref="S469" si="9">AC472</f>
        <v/>
      </c>
      <c r="T469" s="194"/>
      <c r="U469" s="194"/>
      <c r="V469" s="23" t="s">
        <v>129</v>
      </c>
      <c r="X469" s="183"/>
      <c r="Y469" s="187"/>
      <c r="Z469" s="188"/>
      <c r="AA469" s="189"/>
      <c r="AC469" s="52"/>
      <c r="AF469" s="11"/>
    </row>
    <row r="470" spans="1:32" ht="4.5" customHeight="1">
      <c r="AC470" s="52"/>
      <c r="AF470" s="11"/>
    </row>
    <row r="471" spans="1:32" ht="21.75" customHeight="1">
      <c r="A471" s="24" t="s">
        <v>130</v>
      </c>
      <c r="B471" s="174" t="s">
        <v>131</v>
      </c>
      <c r="C471" s="195"/>
      <c r="D471" s="195"/>
      <c r="E471" s="195"/>
      <c r="F471" s="176"/>
      <c r="G471" s="32" t="s">
        <v>102</v>
      </c>
      <c r="H471" s="196" t="str">
        <f ca="1">IFERROR(VLOOKUP(D464,基本登録!$B$8:$I$14,5,FALSE),"")</f>
        <v>予選</v>
      </c>
      <c r="I471" s="197"/>
      <c r="J471" s="197"/>
      <c r="K471" s="197"/>
      <c r="L471" s="198"/>
      <c r="M471" s="196" t="str">
        <f ca="1">IFERROR(VLOOKUP(D464,基本登録!$B$8:$I$14,6,FALSE),"")</f>
        <v>決勝</v>
      </c>
      <c r="N471" s="197"/>
      <c r="O471" s="197"/>
      <c r="P471" s="197"/>
      <c r="Q471" s="198"/>
      <c r="R471" s="196" t="str">
        <f ca="1">IFERROR(IF(VLOOKUP(D464,基本登録!$B$8:$I$14,7,FALSE)="","",VLOOKUP(D464,基本登録!$B$8:$I$14,7,FALSE)),"")</f>
        <v>競射</v>
      </c>
      <c r="S471" s="197"/>
      <c r="T471" s="197"/>
      <c r="U471" s="197"/>
      <c r="V471" s="198"/>
      <c r="W471" s="196" t="str">
        <f ca="1">IFERROR(IF(VLOOKUP(D464,基本登録!$B$8:$I$14,8,FALSE)="","",VLOOKUP(D464,基本登録!$B$8:$I$14,8,FALSE)),"")</f>
        <v/>
      </c>
      <c r="X471" s="197"/>
      <c r="Y471" s="197"/>
      <c r="Z471" s="197"/>
      <c r="AA471" s="198"/>
      <c r="AC471" s="52"/>
      <c r="AF471" s="11"/>
    </row>
    <row r="472" spans="1:32" ht="21.75" customHeight="1">
      <c r="A472" s="25" t="str">
        <f>基本登録!$A$17</f>
        <v>１</v>
      </c>
      <c r="B472" s="179" t="str">
        <f>IF(AC472="","",VLOOKUP(AC472,都個人!$J:$O,4,FALSE))</f>
        <v/>
      </c>
      <c r="C472" s="180"/>
      <c r="D472" s="180"/>
      <c r="E472" s="180"/>
      <c r="F472" s="181"/>
      <c r="G472" s="26" t="str">
        <f>IF(AC472="","",VLOOKUP(AC472,都個人!$J:$O,5,FALSE))</f>
        <v/>
      </c>
      <c r="H472" s="31"/>
      <c r="I472" s="31"/>
      <c r="J472" s="31"/>
      <c r="K472" s="21"/>
      <c r="L472" s="34"/>
      <c r="M472" s="31"/>
      <c r="N472" s="31"/>
      <c r="O472" s="31"/>
      <c r="P472" s="21"/>
      <c r="Q472" s="34"/>
      <c r="R472" s="31"/>
      <c r="S472" s="31"/>
      <c r="T472" s="31"/>
      <c r="U472" s="21"/>
      <c r="V472" s="34"/>
      <c r="W472" s="31"/>
      <c r="X472" s="31"/>
      <c r="Y472" s="31"/>
      <c r="Z472" s="21"/>
      <c r="AA472" s="34"/>
      <c r="AC472" s="52" t="str">
        <f>都個人!$J$25</f>
        <v/>
      </c>
      <c r="AF472" s="11"/>
    </row>
    <row r="473" spans="1:32" ht="21.75" customHeight="1">
      <c r="A473" s="24" t="str">
        <f>基本登録!$A$18</f>
        <v>２</v>
      </c>
      <c r="B473" s="179" t="str">
        <f>IF(AC473="","",VLOOKUP(AC473,都個人!$J:$O,4,FALSE))</f>
        <v/>
      </c>
      <c r="C473" s="180"/>
      <c r="D473" s="180"/>
      <c r="E473" s="180"/>
      <c r="F473" s="181"/>
      <c r="G473" s="26" t="str">
        <f>IF(AC473="","",VLOOKUP(AC473,都個人!$J:$O,5,FALSE))</f>
        <v/>
      </c>
      <c r="H473" s="31"/>
      <c r="I473" s="31"/>
      <c r="J473" s="31"/>
      <c r="K473" s="21"/>
      <c r="L473" s="34"/>
      <c r="M473" s="31"/>
      <c r="N473" s="31"/>
      <c r="O473" s="31"/>
      <c r="P473" s="21"/>
      <c r="Q473" s="34"/>
      <c r="R473" s="31"/>
      <c r="S473" s="31"/>
      <c r="T473" s="31"/>
      <c r="U473" s="21"/>
      <c r="V473" s="34"/>
      <c r="W473" s="31"/>
      <c r="X473" s="31"/>
      <c r="Y473" s="31"/>
      <c r="Z473" s="21"/>
      <c r="AA473" s="34"/>
      <c r="AC473" s="52"/>
      <c r="AF473" s="11"/>
    </row>
    <row r="474" spans="1:32" ht="21.75" customHeight="1">
      <c r="A474" s="24" t="str">
        <f>基本登録!$A$19</f>
        <v>３</v>
      </c>
      <c r="B474" s="179" t="str">
        <f>IF(AC474="","",VLOOKUP(AC474,都個人!$J:$O,4,FALSE))</f>
        <v/>
      </c>
      <c r="C474" s="180"/>
      <c r="D474" s="180"/>
      <c r="E474" s="180"/>
      <c r="F474" s="181"/>
      <c r="G474" s="26" t="str">
        <f>IF(AC474="","",VLOOKUP(AC474,都個人!$J:$O,5,FALSE))</f>
        <v/>
      </c>
      <c r="H474" s="31"/>
      <c r="I474" s="31"/>
      <c r="J474" s="31"/>
      <c r="K474" s="21"/>
      <c r="L474" s="34"/>
      <c r="M474" s="31"/>
      <c r="N474" s="31"/>
      <c r="O474" s="31"/>
      <c r="P474" s="21"/>
      <c r="Q474" s="34"/>
      <c r="R474" s="31"/>
      <c r="S474" s="31"/>
      <c r="T474" s="31"/>
      <c r="U474" s="21"/>
      <c r="V474" s="34"/>
      <c r="W474" s="31"/>
      <c r="X474" s="31"/>
      <c r="Y474" s="31"/>
      <c r="Z474" s="21"/>
      <c r="AA474" s="34"/>
      <c r="AC474" s="52"/>
      <c r="AF474" s="11"/>
    </row>
    <row r="475" spans="1:32" ht="21.75" customHeight="1">
      <c r="A475" s="24" t="str">
        <f>基本登録!$A$20</f>
        <v>４</v>
      </c>
      <c r="B475" s="179" t="str">
        <f>IF(AC475="","",VLOOKUP(AC475,都個人!$J:$O,4,FALSE))</f>
        <v/>
      </c>
      <c r="C475" s="180"/>
      <c r="D475" s="180"/>
      <c r="E475" s="180"/>
      <c r="F475" s="181"/>
      <c r="G475" s="26" t="str">
        <f>IF(AC475="","",VLOOKUP(AC475,都個人!$J:$O,5,FALSE))</f>
        <v/>
      </c>
      <c r="H475" s="31"/>
      <c r="I475" s="31"/>
      <c r="J475" s="31"/>
      <c r="K475" s="21"/>
      <c r="L475" s="34"/>
      <c r="M475" s="31"/>
      <c r="N475" s="31"/>
      <c r="O475" s="31"/>
      <c r="P475" s="21"/>
      <c r="Q475" s="34"/>
      <c r="R475" s="31"/>
      <c r="S475" s="31"/>
      <c r="T475" s="31"/>
      <c r="U475" s="21"/>
      <c r="V475" s="34"/>
      <c r="W475" s="31"/>
      <c r="X475" s="31"/>
      <c r="Y475" s="31"/>
      <c r="Z475" s="21"/>
      <c r="AA475" s="34"/>
      <c r="AC475" s="52"/>
      <c r="AF475" s="11"/>
    </row>
    <row r="476" spans="1:32" ht="21.75" customHeight="1">
      <c r="A476" s="24" t="str">
        <f>基本登録!$A$21</f>
        <v>５</v>
      </c>
      <c r="B476" s="179" t="str">
        <f>IF(AC476="","",VLOOKUP(AC476,都個人!$J:$O,4,FALSE))</f>
        <v/>
      </c>
      <c r="C476" s="180"/>
      <c r="D476" s="180"/>
      <c r="E476" s="180"/>
      <c r="F476" s="181"/>
      <c r="G476" s="26" t="str">
        <f>IF(AC476="","",VLOOKUP(AC476,都個人!$J:$O,5,FALSE))</f>
        <v/>
      </c>
      <c r="H476" s="31"/>
      <c r="I476" s="31"/>
      <c r="J476" s="31"/>
      <c r="K476" s="21"/>
      <c r="L476" s="34"/>
      <c r="M476" s="31"/>
      <c r="N476" s="31"/>
      <c r="O476" s="31"/>
      <c r="P476" s="21"/>
      <c r="Q476" s="34"/>
      <c r="R476" s="31"/>
      <c r="S476" s="31"/>
      <c r="T476" s="31"/>
      <c r="U476" s="21"/>
      <c r="V476" s="34"/>
      <c r="W476" s="31"/>
      <c r="X476" s="31"/>
      <c r="Y476" s="31"/>
      <c r="Z476" s="21"/>
      <c r="AA476" s="34"/>
      <c r="AC476" s="52"/>
      <c r="AF476" s="11"/>
    </row>
    <row r="477" spans="1:32" ht="21.75" customHeight="1">
      <c r="A477" s="24" t="str">
        <f>基本登録!$A$22</f>
        <v>補</v>
      </c>
      <c r="B477" s="179" t="str">
        <f>IF(AC477="","",VLOOKUP(AC477,都個人!$J:$O,4,FALSE))</f>
        <v/>
      </c>
      <c r="C477" s="180"/>
      <c r="D477" s="180"/>
      <c r="E477" s="180"/>
      <c r="F477" s="181"/>
      <c r="G477" s="26" t="str">
        <f>IF(AC477="","",VLOOKUP(AC477,都個人!$J:$O,5,FALSE))</f>
        <v/>
      </c>
      <c r="H477" s="24"/>
      <c r="I477" s="24"/>
      <c r="J477" s="24"/>
      <c r="K477" s="33"/>
      <c r="L477" s="34"/>
      <c r="M477" s="24"/>
      <c r="N477" s="24"/>
      <c r="O477" s="24"/>
      <c r="P477" s="33"/>
      <c r="Q477" s="34"/>
      <c r="R477" s="24"/>
      <c r="S477" s="24"/>
      <c r="T477" s="24"/>
      <c r="U477" s="33"/>
      <c r="V477" s="34"/>
      <c r="W477" s="24"/>
      <c r="X477" s="24"/>
      <c r="Y477" s="24"/>
      <c r="Z477" s="33"/>
      <c r="AA477" s="34"/>
      <c r="AC477" s="52"/>
      <c r="AF477" s="11"/>
    </row>
    <row r="478" spans="1:32" ht="19.5" customHeight="1">
      <c r="A478" s="169"/>
      <c r="B478" s="170"/>
      <c r="C478" s="170"/>
      <c r="D478" s="170"/>
      <c r="E478" s="170"/>
      <c r="F478" s="170"/>
      <c r="G478" s="171"/>
      <c r="H478" s="172" t="s">
        <v>132</v>
      </c>
      <c r="I478" s="173"/>
      <c r="J478" s="173"/>
      <c r="K478" s="173"/>
      <c r="L478" s="34"/>
      <c r="M478" s="172" t="s">
        <v>132</v>
      </c>
      <c r="N478" s="173"/>
      <c r="O478" s="173"/>
      <c r="P478" s="173"/>
      <c r="Q478" s="34"/>
      <c r="R478" s="172" t="s">
        <v>132</v>
      </c>
      <c r="S478" s="173"/>
      <c r="T478" s="173"/>
      <c r="U478" s="173"/>
      <c r="V478" s="34"/>
      <c r="W478" s="172" t="s">
        <v>132</v>
      </c>
      <c r="X478" s="173"/>
      <c r="Y478" s="173"/>
      <c r="Z478" s="173"/>
      <c r="AA478" s="34"/>
      <c r="AC478" s="52"/>
      <c r="AF478" s="11"/>
    </row>
    <row r="479" spans="1:32" ht="24.75" customHeight="1">
      <c r="A479" s="174"/>
      <c r="B479" s="175"/>
      <c r="C479" s="175"/>
      <c r="D479" s="175"/>
      <c r="E479" s="175"/>
      <c r="F479" s="175"/>
      <c r="G479" s="176"/>
      <c r="H479" s="169"/>
      <c r="I479" s="177"/>
      <c r="J479" s="177"/>
      <c r="K479" s="177"/>
      <c r="L479" s="178"/>
      <c r="M479" s="169"/>
      <c r="N479" s="177"/>
      <c r="O479" s="177"/>
      <c r="P479" s="177"/>
      <c r="Q479" s="178"/>
      <c r="R479" s="169"/>
      <c r="S479" s="177"/>
      <c r="T479" s="177"/>
      <c r="U479" s="177"/>
      <c r="V479" s="178"/>
      <c r="W479" s="169"/>
      <c r="X479" s="177"/>
      <c r="Y479" s="177"/>
      <c r="Z479" s="177"/>
      <c r="AA479" s="178"/>
      <c r="AC479" s="52"/>
      <c r="AF479" s="11"/>
    </row>
    <row r="480" spans="1:32" ht="4.5" customHeight="1">
      <c r="A480" s="165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AC480" s="52"/>
      <c r="AF480" s="11"/>
    </row>
    <row r="481" spans="1:32">
      <c r="A481" s="167" t="s">
        <v>136</v>
      </c>
      <c r="B481" s="167"/>
      <c r="C481" s="47" t="str">
        <f>基本登録!$A$23</f>
        <v>①（　）内の大会の個人の部は一人１枚使用すること（関東予選・総合体育大会・個人選手権大会）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4"/>
      <c r="R481" s="45"/>
      <c r="S481" s="44"/>
      <c r="T481" s="44"/>
      <c r="U481" s="40"/>
      <c r="V481" s="40"/>
      <c r="W481" s="40"/>
      <c r="X481" s="40"/>
      <c r="Y481" s="40"/>
      <c r="Z481" s="40"/>
      <c r="AA481" s="40"/>
    </row>
    <row r="482" spans="1:32">
      <c r="A482" s="43"/>
      <c r="B482" s="43"/>
      <c r="C482" s="47" t="str">
        <f>基本登録!$A$24</f>
        <v>②顧問の捺印のないものは無効</v>
      </c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6"/>
      <c r="R482" s="44"/>
      <c r="S482" s="44"/>
      <c r="T482" s="44"/>
      <c r="U482" s="168" t="s">
        <v>139</v>
      </c>
      <c r="V482" s="168"/>
      <c r="W482" s="168"/>
      <c r="X482" s="168"/>
      <c r="Y482" s="168"/>
      <c r="Z482" s="168"/>
      <c r="AA482" s="168"/>
    </row>
    <row r="483" spans="1:32" s="37" customFormat="1">
      <c r="A483" s="41"/>
      <c r="B483" s="41"/>
      <c r="C483" s="42" t="str">
        <f>基本登録!$A$25</f>
        <v>③A4用紙に印刷すること（A4用紙1枚につき立順票は二部出力。切り取って使用すること）</v>
      </c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168"/>
      <c r="V483" s="168"/>
      <c r="W483" s="168"/>
      <c r="X483" s="168"/>
      <c r="Y483" s="168"/>
      <c r="Z483" s="168"/>
      <c r="AA483" s="168"/>
      <c r="AC483" s="53"/>
    </row>
    <row r="484" spans="1:32" ht="34.5" customHeight="1">
      <c r="AC484" s="52"/>
      <c r="AF484" s="11"/>
    </row>
    <row r="485" spans="1:32" ht="24.75" customHeight="1">
      <c r="A485" s="240" t="s">
        <v>119</v>
      </c>
      <c r="B485" s="240"/>
      <c r="C485" s="240"/>
      <c r="D485" s="201" t="str">
        <f ca="1">基本登録!$B$11</f>
        <v>令和8年度　東京都個人選手権大会　立順票</v>
      </c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190" t="s">
        <v>120</v>
      </c>
      <c r="Y485" s="191"/>
      <c r="Z485" s="191"/>
      <c r="AA485" s="192"/>
      <c r="AC485" s="52"/>
      <c r="AF485" s="11"/>
    </row>
    <row r="486" spans="1:32" ht="26.25" customHeight="1">
      <c r="A486" s="241"/>
      <c r="B486" s="241"/>
      <c r="C486" s="24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2" t="str">
        <f>IF(VLOOKUP(AC493,都個人!$J:$O,2,FALSE)="","",VLOOKUP(AC493,都個人!$J:$O,2,FALSE))</f>
        <v/>
      </c>
      <c r="Y486" s="203"/>
      <c r="Z486" s="203"/>
      <c r="AA486" s="204"/>
      <c r="AC486" s="52"/>
      <c r="AF486" s="11"/>
    </row>
    <row r="487" spans="1:32" ht="27" customHeight="1">
      <c r="A487" s="169" t="s">
        <v>121</v>
      </c>
      <c r="B487" s="177"/>
      <c r="C487" s="178"/>
      <c r="D487" s="208"/>
      <c r="E487" s="30" t="s">
        <v>122</v>
      </c>
      <c r="F487" s="208"/>
      <c r="G487" s="190" t="s">
        <v>123</v>
      </c>
      <c r="H487" s="191"/>
      <c r="I487" s="192"/>
      <c r="J487" s="213" t="str">
        <f>基本登録!$B$2</f>
        <v>基本登録シートの学校番号に入力して下さい</v>
      </c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X487" s="205"/>
      <c r="Y487" s="206"/>
      <c r="Z487" s="206"/>
      <c r="AA487" s="207"/>
      <c r="AC487" s="52"/>
      <c r="AF487" s="11"/>
    </row>
    <row r="488" spans="1:32" ht="9.75" customHeight="1">
      <c r="A488" s="214">
        <f>基本登録!$B$1</f>
        <v>0</v>
      </c>
      <c r="B488" s="215"/>
      <c r="C488" s="216"/>
      <c r="D488" s="209"/>
      <c r="E488" s="223" t="s">
        <v>109</v>
      </c>
      <c r="F488" s="211"/>
      <c r="G488" s="226" t="s">
        <v>124</v>
      </c>
      <c r="H488" s="227"/>
      <c r="I488" s="228"/>
      <c r="J488" s="213">
        <f>基本登録!$B$3</f>
        <v>0</v>
      </c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36"/>
      <c r="X488" s="36"/>
      <c r="AC488" s="52"/>
      <c r="AF488" s="11"/>
    </row>
    <row r="489" spans="1:32" ht="16.5" customHeight="1">
      <c r="A489" s="217"/>
      <c r="B489" s="218"/>
      <c r="C489" s="219"/>
      <c r="D489" s="209"/>
      <c r="E489" s="224"/>
      <c r="F489" s="211"/>
      <c r="G489" s="229"/>
      <c r="H489" s="230"/>
      <c r="I489" s="231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X489" s="182" t="s">
        <v>125</v>
      </c>
      <c r="Y489" s="184" t="s">
        <v>126</v>
      </c>
      <c r="Z489" s="185"/>
      <c r="AA489" s="186"/>
      <c r="AC489" s="52"/>
      <c r="AF489" s="11"/>
    </row>
    <row r="490" spans="1:32" ht="27" customHeight="1">
      <c r="A490" s="220"/>
      <c r="B490" s="221"/>
      <c r="C490" s="222"/>
      <c r="D490" s="210"/>
      <c r="E490" s="225"/>
      <c r="F490" s="212"/>
      <c r="G490" s="190" t="s">
        <v>127</v>
      </c>
      <c r="H490" s="191"/>
      <c r="I490" s="192"/>
      <c r="J490" s="28"/>
      <c r="K490" s="29"/>
      <c r="L490" s="29"/>
      <c r="M490" s="29"/>
      <c r="N490" s="29"/>
      <c r="O490" s="29"/>
      <c r="P490" s="22"/>
      <c r="Q490" s="22"/>
      <c r="R490" s="22" t="s">
        <v>128</v>
      </c>
      <c r="S490" s="193" t="str">
        <f t="shared" ref="S490" si="10">AC493</f>
        <v/>
      </c>
      <c r="T490" s="194"/>
      <c r="U490" s="194"/>
      <c r="V490" s="23" t="s">
        <v>129</v>
      </c>
      <c r="X490" s="183"/>
      <c r="Y490" s="187"/>
      <c r="Z490" s="188"/>
      <c r="AA490" s="189"/>
      <c r="AC490" s="52"/>
      <c r="AF490" s="11"/>
    </row>
    <row r="491" spans="1:32" ht="4.5" customHeight="1">
      <c r="AC491" s="52"/>
      <c r="AF491" s="11"/>
    </row>
    <row r="492" spans="1:32" ht="21.75" customHeight="1">
      <c r="A492" s="24" t="s">
        <v>130</v>
      </c>
      <c r="B492" s="174" t="s">
        <v>131</v>
      </c>
      <c r="C492" s="195"/>
      <c r="D492" s="195"/>
      <c r="E492" s="195"/>
      <c r="F492" s="176"/>
      <c r="G492" s="32" t="s">
        <v>102</v>
      </c>
      <c r="H492" s="196" t="str">
        <f ca="1">IFERROR(VLOOKUP(D485,基本登録!$B$8:$I$14,5,FALSE),"")</f>
        <v>予選</v>
      </c>
      <c r="I492" s="197"/>
      <c r="J492" s="197"/>
      <c r="K492" s="197"/>
      <c r="L492" s="198"/>
      <c r="M492" s="196" t="str">
        <f ca="1">IFERROR(VLOOKUP(D485,基本登録!$B$8:$I$14,6,FALSE),"")</f>
        <v>決勝</v>
      </c>
      <c r="N492" s="197"/>
      <c r="O492" s="197"/>
      <c r="P492" s="197"/>
      <c r="Q492" s="198"/>
      <c r="R492" s="196" t="str">
        <f ca="1">IFERROR(IF(VLOOKUP(D485,基本登録!$B$8:$I$14,7,FALSE)="","",VLOOKUP(D485,基本登録!$B$8:$I$14,7,FALSE)),"")</f>
        <v>競射</v>
      </c>
      <c r="S492" s="197"/>
      <c r="T492" s="197"/>
      <c r="U492" s="197"/>
      <c r="V492" s="198"/>
      <c r="W492" s="196" t="str">
        <f ca="1">IFERROR(IF(VLOOKUP(D485,基本登録!$B$8:$I$14,8,FALSE)="","",VLOOKUP(D485,基本登録!$B$8:$I$14,8,FALSE)),"")</f>
        <v/>
      </c>
      <c r="X492" s="197"/>
      <c r="Y492" s="197"/>
      <c r="Z492" s="197"/>
      <c r="AA492" s="198"/>
      <c r="AC492" s="52"/>
      <c r="AF492" s="11"/>
    </row>
    <row r="493" spans="1:32" ht="21.75" customHeight="1">
      <c r="A493" s="25" t="str">
        <f>基本登録!$A$17</f>
        <v>１</v>
      </c>
      <c r="B493" s="179" t="str">
        <f>IF(AC493="","",VLOOKUP(AC493,都個人!$J:$O,4,FALSE))</f>
        <v/>
      </c>
      <c r="C493" s="180"/>
      <c r="D493" s="180"/>
      <c r="E493" s="180"/>
      <c r="F493" s="181"/>
      <c r="G493" s="26" t="str">
        <f>IF(AC493="","",VLOOKUP(AC493,都個人!$J:$O,5,FALSE))</f>
        <v/>
      </c>
      <c r="H493" s="31"/>
      <c r="I493" s="31"/>
      <c r="J493" s="31"/>
      <c r="K493" s="21"/>
      <c r="L493" s="34"/>
      <c r="M493" s="31"/>
      <c r="N493" s="31"/>
      <c r="O493" s="31"/>
      <c r="P493" s="21"/>
      <c r="Q493" s="34"/>
      <c r="R493" s="31"/>
      <c r="S493" s="31"/>
      <c r="T493" s="31"/>
      <c r="U493" s="21"/>
      <c r="V493" s="34"/>
      <c r="W493" s="31"/>
      <c r="X493" s="31"/>
      <c r="Y493" s="31"/>
      <c r="Z493" s="21"/>
      <c r="AA493" s="34"/>
      <c r="AC493" s="52" t="str">
        <f>都個人!$J$26</f>
        <v/>
      </c>
      <c r="AF493" s="11"/>
    </row>
    <row r="494" spans="1:32" ht="21.75" customHeight="1">
      <c r="A494" s="24" t="str">
        <f>基本登録!$A$18</f>
        <v>２</v>
      </c>
      <c r="B494" s="179" t="str">
        <f>IF(AC494="","",VLOOKUP(AC494,都個人!$J:$O,4,FALSE))</f>
        <v/>
      </c>
      <c r="C494" s="180"/>
      <c r="D494" s="180"/>
      <c r="E494" s="180"/>
      <c r="F494" s="181"/>
      <c r="G494" s="26" t="str">
        <f>IF(AC494="","",VLOOKUP(AC494,都個人!$J:$O,5,FALSE))</f>
        <v/>
      </c>
      <c r="H494" s="31"/>
      <c r="I494" s="31"/>
      <c r="J494" s="31"/>
      <c r="K494" s="21"/>
      <c r="L494" s="34"/>
      <c r="M494" s="31"/>
      <c r="N494" s="31"/>
      <c r="O494" s="31"/>
      <c r="P494" s="21"/>
      <c r="Q494" s="34"/>
      <c r="R494" s="31"/>
      <c r="S494" s="31"/>
      <c r="T494" s="31"/>
      <c r="U494" s="21"/>
      <c r="V494" s="34"/>
      <c r="W494" s="31"/>
      <c r="X494" s="31"/>
      <c r="Y494" s="31"/>
      <c r="Z494" s="21"/>
      <c r="AA494" s="34"/>
      <c r="AC494" s="52"/>
      <c r="AF494" s="11"/>
    </row>
    <row r="495" spans="1:32" ht="21.75" customHeight="1">
      <c r="A495" s="24" t="str">
        <f>基本登録!$A$19</f>
        <v>３</v>
      </c>
      <c r="B495" s="179" t="str">
        <f>IF(AC495="","",VLOOKUP(AC495,都個人!$J:$O,4,FALSE))</f>
        <v/>
      </c>
      <c r="C495" s="180"/>
      <c r="D495" s="180"/>
      <c r="E495" s="180"/>
      <c r="F495" s="181"/>
      <c r="G495" s="26" t="str">
        <f>IF(AC495="","",VLOOKUP(AC495,都個人!$J:$O,5,FALSE))</f>
        <v/>
      </c>
      <c r="H495" s="31"/>
      <c r="I495" s="31"/>
      <c r="J495" s="31"/>
      <c r="K495" s="21"/>
      <c r="L495" s="34"/>
      <c r="M495" s="31"/>
      <c r="N495" s="31"/>
      <c r="O495" s="31"/>
      <c r="P495" s="21"/>
      <c r="Q495" s="34"/>
      <c r="R495" s="31"/>
      <c r="S495" s="31"/>
      <c r="T495" s="31"/>
      <c r="U495" s="21"/>
      <c r="V495" s="34"/>
      <c r="W495" s="31"/>
      <c r="X495" s="31"/>
      <c r="Y495" s="31"/>
      <c r="Z495" s="21"/>
      <c r="AA495" s="34"/>
      <c r="AC495" s="52"/>
      <c r="AF495" s="11"/>
    </row>
    <row r="496" spans="1:32" ht="21.75" customHeight="1">
      <c r="A496" s="24" t="str">
        <f>基本登録!$A$20</f>
        <v>４</v>
      </c>
      <c r="B496" s="179" t="str">
        <f>IF(AC496="","",VLOOKUP(AC496,都個人!$J:$O,4,FALSE))</f>
        <v/>
      </c>
      <c r="C496" s="180"/>
      <c r="D496" s="180"/>
      <c r="E496" s="180"/>
      <c r="F496" s="181"/>
      <c r="G496" s="26" t="str">
        <f>IF(AC496="","",VLOOKUP(AC496,都個人!$J:$O,5,FALSE))</f>
        <v/>
      </c>
      <c r="H496" s="31"/>
      <c r="I496" s="31"/>
      <c r="J496" s="31"/>
      <c r="K496" s="21"/>
      <c r="L496" s="34"/>
      <c r="M496" s="31"/>
      <c r="N496" s="31"/>
      <c r="O496" s="31"/>
      <c r="P496" s="21"/>
      <c r="Q496" s="34"/>
      <c r="R496" s="31"/>
      <c r="S496" s="31"/>
      <c r="T496" s="31"/>
      <c r="U496" s="21"/>
      <c r="V496" s="34"/>
      <c r="W496" s="31"/>
      <c r="X496" s="31"/>
      <c r="Y496" s="31"/>
      <c r="Z496" s="21"/>
      <c r="AA496" s="34"/>
      <c r="AC496" s="52"/>
      <c r="AF496" s="11"/>
    </row>
    <row r="497" spans="1:32" ht="21.75" customHeight="1">
      <c r="A497" s="24" t="str">
        <f>基本登録!$A$21</f>
        <v>５</v>
      </c>
      <c r="B497" s="179" t="str">
        <f>IF(AC497="","",VLOOKUP(AC497,都個人!$J:$O,4,FALSE))</f>
        <v/>
      </c>
      <c r="C497" s="180"/>
      <c r="D497" s="180"/>
      <c r="E497" s="180"/>
      <c r="F497" s="181"/>
      <c r="G497" s="26" t="str">
        <f>IF(AC497="","",VLOOKUP(AC497,都個人!$J:$O,5,FALSE))</f>
        <v/>
      </c>
      <c r="H497" s="31"/>
      <c r="I497" s="31"/>
      <c r="J497" s="31"/>
      <c r="K497" s="21"/>
      <c r="L497" s="34"/>
      <c r="M497" s="31"/>
      <c r="N497" s="31"/>
      <c r="O497" s="31"/>
      <c r="P497" s="21"/>
      <c r="Q497" s="34"/>
      <c r="R497" s="31"/>
      <c r="S497" s="31"/>
      <c r="T497" s="31"/>
      <c r="U497" s="21"/>
      <c r="V497" s="34"/>
      <c r="W497" s="31"/>
      <c r="X497" s="31"/>
      <c r="Y497" s="31"/>
      <c r="Z497" s="21"/>
      <c r="AA497" s="34"/>
      <c r="AC497" s="52"/>
      <c r="AF497" s="11"/>
    </row>
    <row r="498" spans="1:32" ht="21.75" customHeight="1">
      <c r="A498" s="24" t="str">
        <f>基本登録!$A$22</f>
        <v>補</v>
      </c>
      <c r="B498" s="179" t="str">
        <f>IF(AC498="","",VLOOKUP(AC498,都個人!$J:$O,4,FALSE))</f>
        <v/>
      </c>
      <c r="C498" s="180"/>
      <c r="D498" s="180"/>
      <c r="E498" s="180"/>
      <c r="F498" s="181"/>
      <c r="G498" s="26" t="str">
        <f>IF(AC498="","",VLOOKUP(AC498,都個人!$J:$O,5,FALSE))</f>
        <v/>
      </c>
      <c r="H498" s="24"/>
      <c r="I498" s="24"/>
      <c r="J498" s="24"/>
      <c r="K498" s="33"/>
      <c r="L498" s="34"/>
      <c r="M498" s="24"/>
      <c r="N498" s="24"/>
      <c r="O498" s="24"/>
      <c r="P498" s="33"/>
      <c r="Q498" s="34"/>
      <c r="R498" s="24"/>
      <c r="S498" s="24"/>
      <c r="T498" s="24"/>
      <c r="U498" s="33"/>
      <c r="V498" s="34"/>
      <c r="W498" s="24"/>
      <c r="X498" s="24"/>
      <c r="Y498" s="24"/>
      <c r="Z498" s="33"/>
      <c r="AA498" s="34"/>
      <c r="AC498" s="52"/>
      <c r="AF498" s="11"/>
    </row>
    <row r="499" spans="1:32" ht="19.5" customHeight="1">
      <c r="A499" s="169"/>
      <c r="B499" s="170"/>
      <c r="C499" s="170"/>
      <c r="D499" s="170"/>
      <c r="E499" s="170"/>
      <c r="F499" s="170"/>
      <c r="G499" s="171"/>
      <c r="H499" s="172" t="s">
        <v>132</v>
      </c>
      <c r="I499" s="173"/>
      <c r="J499" s="173"/>
      <c r="K499" s="173"/>
      <c r="L499" s="34"/>
      <c r="M499" s="172" t="s">
        <v>132</v>
      </c>
      <c r="N499" s="173"/>
      <c r="O499" s="173"/>
      <c r="P499" s="173"/>
      <c r="Q499" s="34"/>
      <c r="R499" s="172" t="s">
        <v>132</v>
      </c>
      <c r="S499" s="173"/>
      <c r="T499" s="173"/>
      <c r="U499" s="173"/>
      <c r="V499" s="34"/>
      <c r="W499" s="172" t="s">
        <v>132</v>
      </c>
      <c r="X499" s="173"/>
      <c r="Y499" s="173"/>
      <c r="Z499" s="173"/>
      <c r="AA499" s="34"/>
      <c r="AC499" s="52"/>
      <c r="AF499" s="11"/>
    </row>
    <row r="500" spans="1:32" ht="24.75" customHeight="1">
      <c r="A500" s="174"/>
      <c r="B500" s="175"/>
      <c r="C500" s="175"/>
      <c r="D500" s="175"/>
      <c r="E500" s="175"/>
      <c r="F500" s="175"/>
      <c r="G500" s="176"/>
      <c r="H500" s="169"/>
      <c r="I500" s="177"/>
      <c r="J500" s="177"/>
      <c r="K500" s="177"/>
      <c r="L500" s="178"/>
      <c r="M500" s="169"/>
      <c r="N500" s="177"/>
      <c r="O500" s="177"/>
      <c r="P500" s="177"/>
      <c r="Q500" s="178"/>
      <c r="R500" s="169"/>
      <c r="S500" s="177"/>
      <c r="T500" s="177"/>
      <c r="U500" s="177"/>
      <c r="V500" s="178"/>
      <c r="W500" s="169"/>
      <c r="X500" s="177"/>
      <c r="Y500" s="177"/>
      <c r="Z500" s="177"/>
      <c r="AA500" s="178"/>
      <c r="AC500" s="52"/>
      <c r="AF500" s="11"/>
    </row>
    <row r="501" spans="1:32" ht="4.5" customHeight="1">
      <c r="A501" s="165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AC501" s="52"/>
      <c r="AF501" s="11"/>
    </row>
    <row r="502" spans="1:32">
      <c r="A502" s="167" t="s">
        <v>136</v>
      </c>
      <c r="B502" s="167"/>
      <c r="C502" s="47" t="str">
        <f>基本登録!$A$23</f>
        <v>①（　）内の大会の個人の部は一人１枚使用すること（関東予選・総合体育大会・個人選手権大会）</v>
      </c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4"/>
      <c r="R502" s="45"/>
      <c r="S502" s="44"/>
      <c r="T502" s="44"/>
      <c r="U502" s="40"/>
      <c r="V502" s="40"/>
      <c r="W502" s="40"/>
      <c r="X502" s="40"/>
      <c r="Y502" s="40"/>
      <c r="Z502" s="40"/>
      <c r="AA502" s="40"/>
    </row>
    <row r="503" spans="1:32">
      <c r="A503" s="43"/>
      <c r="B503" s="43"/>
      <c r="C503" s="47" t="str">
        <f>基本登録!$A$24</f>
        <v>②顧問の捺印のないものは無効</v>
      </c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6"/>
      <c r="R503" s="44"/>
      <c r="S503" s="44"/>
      <c r="T503" s="44"/>
      <c r="U503" s="168" t="s">
        <v>139</v>
      </c>
      <c r="V503" s="168"/>
      <c r="W503" s="168"/>
      <c r="X503" s="168"/>
      <c r="Y503" s="168"/>
      <c r="Z503" s="168"/>
      <c r="AA503" s="168"/>
    </row>
    <row r="504" spans="1:32" s="37" customFormat="1">
      <c r="A504" s="41"/>
      <c r="B504" s="41"/>
      <c r="C504" s="42" t="str">
        <f>基本登録!$A$25</f>
        <v>③A4用紙に印刷すること（A4用紙1枚につき立順票は二部出力。切り取って使用すること）</v>
      </c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168"/>
      <c r="V504" s="168"/>
      <c r="W504" s="168"/>
      <c r="X504" s="168"/>
      <c r="Y504" s="168"/>
      <c r="Z504" s="168"/>
      <c r="AA504" s="168"/>
      <c r="AC504" s="53"/>
    </row>
    <row r="505" spans="1:32" ht="34.5" customHeight="1">
      <c r="AC505" s="52"/>
      <c r="AF505" s="11"/>
    </row>
    <row r="506" spans="1:32" ht="24.75" customHeight="1">
      <c r="A506" s="240" t="s">
        <v>119</v>
      </c>
      <c r="B506" s="240"/>
      <c r="C506" s="240"/>
      <c r="D506" s="201" t="str">
        <f ca="1">基本登録!$B$11</f>
        <v>令和8年度　東京都個人選手権大会　立順票</v>
      </c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90" t="s">
        <v>120</v>
      </c>
      <c r="Y506" s="191"/>
      <c r="Z506" s="191"/>
      <c r="AA506" s="192"/>
      <c r="AC506" s="52"/>
      <c r="AF506" s="11"/>
    </row>
    <row r="507" spans="1:32" ht="26.25" customHeight="1">
      <c r="A507" s="241"/>
      <c r="B507" s="241"/>
      <c r="C507" s="24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2" t="str">
        <f>IF(VLOOKUP(AC514,都個人!$J:$O,2,FALSE)="","",VLOOKUP(AC514,都個人!$J:$O,2,FALSE))</f>
        <v/>
      </c>
      <c r="Y507" s="203"/>
      <c r="Z507" s="203"/>
      <c r="AA507" s="204"/>
      <c r="AC507" s="52"/>
      <c r="AF507" s="11"/>
    </row>
    <row r="508" spans="1:32" ht="27" customHeight="1">
      <c r="A508" s="169" t="s">
        <v>121</v>
      </c>
      <c r="B508" s="177"/>
      <c r="C508" s="178"/>
      <c r="D508" s="208"/>
      <c r="E508" s="30" t="s">
        <v>122</v>
      </c>
      <c r="F508" s="208"/>
      <c r="G508" s="190" t="s">
        <v>123</v>
      </c>
      <c r="H508" s="191"/>
      <c r="I508" s="192"/>
      <c r="J508" s="213" t="str">
        <f>基本登録!$B$2</f>
        <v>基本登録シートの学校番号に入力して下さい</v>
      </c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X508" s="205"/>
      <c r="Y508" s="206"/>
      <c r="Z508" s="206"/>
      <c r="AA508" s="207"/>
      <c r="AC508" s="52"/>
      <c r="AF508" s="11"/>
    </row>
    <row r="509" spans="1:32" ht="9.75" customHeight="1">
      <c r="A509" s="214">
        <f>基本登録!$B$1</f>
        <v>0</v>
      </c>
      <c r="B509" s="215"/>
      <c r="C509" s="216"/>
      <c r="D509" s="209"/>
      <c r="E509" s="223" t="s">
        <v>109</v>
      </c>
      <c r="F509" s="211"/>
      <c r="G509" s="226" t="s">
        <v>124</v>
      </c>
      <c r="H509" s="227"/>
      <c r="I509" s="228"/>
      <c r="J509" s="213">
        <f>基本登録!$B$3</f>
        <v>0</v>
      </c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36"/>
      <c r="X509" s="36"/>
      <c r="AC509" s="52"/>
      <c r="AF509" s="11"/>
    </row>
    <row r="510" spans="1:32" ht="16.5" customHeight="1">
      <c r="A510" s="217"/>
      <c r="B510" s="218"/>
      <c r="C510" s="219"/>
      <c r="D510" s="209"/>
      <c r="E510" s="224"/>
      <c r="F510" s="211"/>
      <c r="G510" s="229"/>
      <c r="H510" s="230"/>
      <c r="I510" s="231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X510" s="182" t="s">
        <v>125</v>
      </c>
      <c r="Y510" s="184" t="s">
        <v>126</v>
      </c>
      <c r="Z510" s="185"/>
      <c r="AA510" s="186"/>
      <c r="AC510" s="52"/>
      <c r="AF510" s="11"/>
    </row>
    <row r="511" spans="1:32" ht="27" customHeight="1">
      <c r="A511" s="220"/>
      <c r="B511" s="221"/>
      <c r="C511" s="222"/>
      <c r="D511" s="210"/>
      <c r="E511" s="225"/>
      <c r="F511" s="212"/>
      <c r="G511" s="190" t="s">
        <v>127</v>
      </c>
      <c r="H511" s="191"/>
      <c r="I511" s="192"/>
      <c r="J511" s="28"/>
      <c r="K511" s="29"/>
      <c r="L511" s="29"/>
      <c r="M511" s="29"/>
      <c r="N511" s="29"/>
      <c r="O511" s="29"/>
      <c r="P511" s="22"/>
      <c r="Q511" s="22"/>
      <c r="R511" s="22" t="s">
        <v>128</v>
      </c>
      <c r="S511" s="193" t="str">
        <f t="shared" ref="S511" si="11">AC514</f>
        <v/>
      </c>
      <c r="T511" s="194"/>
      <c r="U511" s="194"/>
      <c r="V511" s="23" t="s">
        <v>129</v>
      </c>
      <c r="X511" s="183"/>
      <c r="Y511" s="187"/>
      <c r="Z511" s="188"/>
      <c r="AA511" s="189"/>
      <c r="AC511" s="52"/>
      <c r="AF511" s="11"/>
    </row>
    <row r="512" spans="1:32" ht="4.5" customHeight="1">
      <c r="AC512" s="52"/>
      <c r="AF512" s="11"/>
    </row>
    <row r="513" spans="1:32" ht="21.75" customHeight="1">
      <c r="A513" s="24" t="s">
        <v>130</v>
      </c>
      <c r="B513" s="174" t="s">
        <v>131</v>
      </c>
      <c r="C513" s="195"/>
      <c r="D513" s="195"/>
      <c r="E513" s="195"/>
      <c r="F513" s="176"/>
      <c r="G513" s="32" t="s">
        <v>102</v>
      </c>
      <c r="H513" s="196" t="str">
        <f ca="1">IFERROR(VLOOKUP(D506,基本登録!$B$8:$I$14,5,FALSE),"")</f>
        <v>予選</v>
      </c>
      <c r="I513" s="197"/>
      <c r="J513" s="197"/>
      <c r="K513" s="197"/>
      <c r="L513" s="198"/>
      <c r="M513" s="196" t="str">
        <f ca="1">IFERROR(VLOOKUP(D506,基本登録!$B$8:$I$14,6,FALSE),"")</f>
        <v>決勝</v>
      </c>
      <c r="N513" s="197"/>
      <c r="O513" s="197"/>
      <c r="P513" s="197"/>
      <c r="Q513" s="198"/>
      <c r="R513" s="196" t="str">
        <f ca="1">IFERROR(IF(VLOOKUP(D506,基本登録!$B$8:$I$14,7,FALSE)="","",VLOOKUP(D506,基本登録!$B$8:$I$14,7,FALSE)),"")</f>
        <v>競射</v>
      </c>
      <c r="S513" s="197"/>
      <c r="T513" s="197"/>
      <c r="U513" s="197"/>
      <c r="V513" s="198"/>
      <c r="W513" s="196" t="str">
        <f ca="1">IFERROR(IF(VLOOKUP(D506,基本登録!$B$8:$I$14,8,FALSE)="","",VLOOKUP(D506,基本登録!$B$8:$I$14,8,FALSE)),"")</f>
        <v/>
      </c>
      <c r="X513" s="197"/>
      <c r="Y513" s="197"/>
      <c r="Z513" s="197"/>
      <c r="AA513" s="198"/>
      <c r="AC513" s="52"/>
      <c r="AF513" s="11"/>
    </row>
    <row r="514" spans="1:32" ht="21.75" customHeight="1">
      <c r="A514" s="25" t="str">
        <f>基本登録!$A$17</f>
        <v>１</v>
      </c>
      <c r="B514" s="179" t="str">
        <f>IF(AC514="","",VLOOKUP(AC514,都個人!$J:$O,4,FALSE))</f>
        <v/>
      </c>
      <c r="C514" s="180"/>
      <c r="D514" s="180"/>
      <c r="E514" s="180"/>
      <c r="F514" s="181"/>
      <c r="G514" s="26" t="str">
        <f>IF(AC514="","",VLOOKUP(AC514,都個人!$J:$O,5,FALSE))</f>
        <v/>
      </c>
      <c r="H514" s="31"/>
      <c r="I514" s="31"/>
      <c r="J514" s="31"/>
      <c r="K514" s="21"/>
      <c r="L514" s="34"/>
      <c r="M514" s="31"/>
      <c r="N514" s="31"/>
      <c r="O514" s="31"/>
      <c r="P514" s="21"/>
      <c r="Q514" s="34"/>
      <c r="R514" s="31"/>
      <c r="S514" s="31"/>
      <c r="T514" s="31"/>
      <c r="U514" s="21"/>
      <c r="V514" s="34"/>
      <c r="W514" s="31"/>
      <c r="X514" s="31"/>
      <c r="Y514" s="31"/>
      <c r="Z514" s="21"/>
      <c r="AA514" s="34"/>
      <c r="AC514" s="52" t="str">
        <f>都個人!$J$27</f>
        <v/>
      </c>
      <c r="AF514" s="11"/>
    </row>
    <row r="515" spans="1:32" ht="21.75" customHeight="1">
      <c r="A515" s="24" t="str">
        <f>基本登録!$A$18</f>
        <v>２</v>
      </c>
      <c r="B515" s="179" t="str">
        <f>IF(AC515="","",VLOOKUP(AC515,都個人!$J:$O,4,FALSE))</f>
        <v/>
      </c>
      <c r="C515" s="180"/>
      <c r="D515" s="180"/>
      <c r="E515" s="180"/>
      <c r="F515" s="181"/>
      <c r="G515" s="26" t="str">
        <f>IF(AC515="","",VLOOKUP(AC515,都個人!$J:$O,5,FALSE))</f>
        <v/>
      </c>
      <c r="H515" s="31"/>
      <c r="I515" s="31"/>
      <c r="J515" s="31"/>
      <c r="K515" s="21"/>
      <c r="L515" s="34"/>
      <c r="M515" s="31"/>
      <c r="N515" s="31"/>
      <c r="O515" s="31"/>
      <c r="P515" s="21"/>
      <c r="Q515" s="34"/>
      <c r="R515" s="31"/>
      <c r="S515" s="31"/>
      <c r="T515" s="31"/>
      <c r="U515" s="21"/>
      <c r="V515" s="34"/>
      <c r="W515" s="31"/>
      <c r="X515" s="31"/>
      <c r="Y515" s="31"/>
      <c r="Z515" s="21"/>
      <c r="AA515" s="34"/>
      <c r="AC515" s="52"/>
      <c r="AF515" s="11"/>
    </row>
    <row r="516" spans="1:32" ht="21.75" customHeight="1">
      <c r="A516" s="24" t="str">
        <f>基本登録!$A$19</f>
        <v>３</v>
      </c>
      <c r="B516" s="179" t="str">
        <f>IF(AC516="","",VLOOKUP(AC516,都個人!$J:$O,4,FALSE))</f>
        <v/>
      </c>
      <c r="C516" s="180"/>
      <c r="D516" s="180"/>
      <c r="E516" s="180"/>
      <c r="F516" s="181"/>
      <c r="G516" s="26" t="str">
        <f>IF(AC516="","",VLOOKUP(AC516,都個人!$J:$O,5,FALSE))</f>
        <v/>
      </c>
      <c r="H516" s="31"/>
      <c r="I516" s="31"/>
      <c r="J516" s="31"/>
      <c r="K516" s="21"/>
      <c r="L516" s="34"/>
      <c r="M516" s="31"/>
      <c r="N516" s="31"/>
      <c r="O516" s="31"/>
      <c r="P516" s="21"/>
      <c r="Q516" s="34"/>
      <c r="R516" s="31"/>
      <c r="S516" s="31"/>
      <c r="T516" s="31"/>
      <c r="U516" s="21"/>
      <c r="V516" s="34"/>
      <c r="W516" s="31"/>
      <c r="X516" s="31"/>
      <c r="Y516" s="31"/>
      <c r="Z516" s="21"/>
      <c r="AA516" s="34"/>
      <c r="AC516" s="52"/>
      <c r="AF516" s="11"/>
    </row>
    <row r="517" spans="1:32" ht="21.75" customHeight="1">
      <c r="A517" s="24" t="str">
        <f>基本登録!$A$20</f>
        <v>４</v>
      </c>
      <c r="B517" s="179" t="str">
        <f>IF(AC517="","",VLOOKUP(AC517,都個人!$J:$O,4,FALSE))</f>
        <v/>
      </c>
      <c r="C517" s="180"/>
      <c r="D517" s="180"/>
      <c r="E517" s="180"/>
      <c r="F517" s="181"/>
      <c r="G517" s="26" t="str">
        <f>IF(AC517="","",VLOOKUP(AC517,都個人!$J:$O,5,FALSE))</f>
        <v/>
      </c>
      <c r="H517" s="31"/>
      <c r="I517" s="31"/>
      <c r="J517" s="31"/>
      <c r="K517" s="21"/>
      <c r="L517" s="34"/>
      <c r="M517" s="31"/>
      <c r="N517" s="31"/>
      <c r="O517" s="31"/>
      <c r="P517" s="21"/>
      <c r="Q517" s="34"/>
      <c r="R517" s="31"/>
      <c r="S517" s="31"/>
      <c r="T517" s="31"/>
      <c r="U517" s="21"/>
      <c r="V517" s="34"/>
      <c r="W517" s="31"/>
      <c r="X517" s="31"/>
      <c r="Y517" s="31"/>
      <c r="Z517" s="21"/>
      <c r="AA517" s="34"/>
      <c r="AC517" s="52"/>
      <c r="AF517" s="11"/>
    </row>
    <row r="518" spans="1:32" ht="21.75" customHeight="1">
      <c r="A518" s="24" t="str">
        <f>基本登録!$A$21</f>
        <v>５</v>
      </c>
      <c r="B518" s="179" t="str">
        <f>IF(AC518="","",VLOOKUP(AC518,都個人!$J:$O,4,FALSE))</f>
        <v/>
      </c>
      <c r="C518" s="180"/>
      <c r="D518" s="180"/>
      <c r="E518" s="180"/>
      <c r="F518" s="181"/>
      <c r="G518" s="26" t="str">
        <f>IF(AC518="","",VLOOKUP(AC518,都個人!$J:$O,5,FALSE))</f>
        <v/>
      </c>
      <c r="H518" s="31"/>
      <c r="I518" s="31"/>
      <c r="J518" s="31"/>
      <c r="K518" s="21"/>
      <c r="L518" s="34"/>
      <c r="M518" s="31"/>
      <c r="N518" s="31"/>
      <c r="O518" s="31"/>
      <c r="P518" s="21"/>
      <c r="Q518" s="34"/>
      <c r="R518" s="31"/>
      <c r="S518" s="31"/>
      <c r="T518" s="31"/>
      <c r="U518" s="21"/>
      <c r="V518" s="34"/>
      <c r="W518" s="31"/>
      <c r="X518" s="31"/>
      <c r="Y518" s="31"/>
      <c r="Z518" s="21"/>
      <c r="AA518" s="34"/>
      <c r="AC518" s="52"/>
      <c r="AF518" s="11"/>
    </row>
    <row r="519" spans="1:32" ht="21.75" customHeight="1">
      <c r="A519" s="24" t="str">
        <f>基本登録!$A$22</f>
        <v>補</v>
      </c>
      <c r="B519" s="179" t="str">
        <f>IF(AC519="","",VLOOKUP(AC519,都個人!$J:$O,4,FALSE))</f>
        <v/>
      </c>
      <c r="C519" s="180"/>
      <c r="D519" s="180"/>
      <c r="E519" s="180"/>
      <c r="F519" s="181"/>
      <c r="G519" s="26" t="str">
        <f>IF(AC519="","",VLOOKUP(AC519,都個人!$J:$O,5,FALSE))</f>
        <v/>
      </c>
      <c r="H519" s="24"/>
      <c r="I519" s="24"/>
      <c r="J519" s="24"/>
      <c r="K519" s="33"/>
      <c r="L519" s="34"/>
      <c r="M519" s="24"/>
      <c r="N519" s="24"/>
      <c r="O519" s="24"/>
      <c r="P519" s="33"/>
      <c r="Q519" s="34"/>
      <c r="R519" s="24"/>
      <c r="S519" s="24"/>
      <c r="T519" s="24"/>
      <c r="U519" s="33"/>
      <c r="V519" s="34"/>
      <c r="W519" s="24"/>
      <c r="X519" s="24"/>
      <c r="Y519" s="24"/>
      <c r="Z519" s="33"/>
      <c r="AA519" s="34"/>
      <c r="AC519" s="52"/>
      <c r="AF519" s="11"/>
    </row>
    <row r="520" spans="1:32" ht="19.5" customHeight="1">
      <c r="A520" s="169"/>
      <c r="B520" s="170"/>
      <c r="C520" s="170"/>
      <c r="D520" s="170"/>
      <c r="E520" s="170"/>
      <c r="F520" s="170"/>
      <c r="G520" s="171"/>
      <c r="H520" s="172" t="s">
        <v>132</v>
      </c>
      <c r="I520" s="173"/>
      <c r="J520" s="173"/>
      <c r="K520" s="173"/>
      <c r="L520" s="34"/>
      <c r="M520" s="172" t="s">
        <v>132</v>
      </c>
      <c r="N520" s="173"/>
      <c r="O520" s="173"/>
      <c r="P520" s="173"/>
      <c r="Q520" s="34"/>
      <c r="R520" s="172" t="s">
        <v>132</v>
      </c>
      <c r="S520" s="173"/>
      <c r="T520" s="173"/>
      <c r="U520" s="173"/>
      <c r="V520" s="34"/>
      <c r="W520" s="172" t="s">
        <v>132</v>
      </c>
      <c r="X520" s="173"/>
      <c r="Y520" s="173"/>
      <c r="Z520" s="173"/>
      <c r="AA520" s="34"/>
      <c r="AC520" s="52"/>
      <c r="AF520" s="11"/>
    </row>
    <row r="521" spans="1:32" ht="24.75" customHeight="1">
      <c r="A521" s="174"/>
      <c r="B521" s="175"/>
      <c r="C521" s="175"/>
      <c r="D521" s="175"/>
      <c r="E521" s="175"/>
      <c r="F521" s="175"/>
      <c r="G521" s="176"/>
      <c r="H521" s="169"/>
      <c r="I521" s="177"/>
      <c r="J521" s="177"/>
      <c r="K521" s="177"/>
      <c r="L521" s="178"/>
      <c r="M521" s="169"/>
      <c r="N521" s="177"/>
      <c r="O521" s="177"/>
      <c r="P521" s="177"/>
      <c r="Q521" s="178"/>
      <c r="R521" s="169"/>
      <c r="S521" s="177"/>
      <c r="T521" s="177"/>
      <c r="U521" s="177"/>
      <c r="V521" s="178"/>
      <c r="W521" s="169"/>
      <c r="X521" s="177"/>
      <c r="Y521" s="177"/>
      <c r="Z521" s="177"/>
      <c r="AA521" s="178"/>
      <c r="AC521" s="52"/>
      <c r="AF521" s="11"/>
    </row>
    <row r="522" spans="1:32" ht="4.5" customHeight="1">
      <c r="A522" s="165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AC522" s="52"/>
      <c r="AF522" s="11"/>
    </row>
    <row r="523" spans="1:32">
      <c r="A523" s="167" t="s">
        <v>136</v>
      </c>
      <c r="B523" s="167"/>
      <c r="C523" s="47" t="str">
        <f>基本登録!$A$23</f>
        <v>①（　）内の大会の個人の部は一人１枚使用すること（関東予選・総合体育大会・個人選手権大会）</v>
      </c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4"/>
      <c r="R523" s="45"/>
      <c r="S523" s="44"/>
      <c r="T523" s="44"/>
      <c r="U523" s="40"/>
      <c r="V523" s="40"/>
      <c r="W523" s="40"/>
      <c r="X523" s="40"/>
      <c r="Y523" s="40"/>
      <c r="Z523" s="40"/>
      <c r="AA523" s="40"/>
    </row>
    <row r="524" spans="1:32">
      <c r="A524" s="43"/>
      <c r="B524" s="43"/>
      <c r="C524" s="47" t="str">
        <f>基本登録!$A$24</f>
        <v>②顧問の捺印のないものは無効</v>
      </c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6"/>
      <c r="R524" s="44"/>
      <c r="S524" s="44"/>
      <c r="T524" s="44"/>
      <c r="U524" s="168" t="s">
        <v>139</v>
      </c>
      <c r="V524" s="168"/>
      <c r="W524" s="168"/>
      <c r="X524" s="168"/>
      <c r="Y524" s="168"/>
      <c r="Z524" s="168"/>
      <c r="AA524" s="168"/>
    </row>
    <row r="525" spans="1:32" s="37" customFormat="1">
      <c r="A525" s="41"/>
      <c r="B525" s="41"/>
      <c r="C525" s="42" t="str">
        <f>基本登録!$A$25</f>
        <v>③A4用紙に印刷すること（A4用紙1枚につき立順票は二部出力。切り取って使用すること）</v>
      </c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168"/>
      <c r="V525" s="168"/>
      <c r="W525" s="168"/>
      <c r="X525" s="168"/>
      <c r="Y525" s="168"/>
      <c r="Z525" s="168"/>
      <c r="AA525" s="168"/>
      <c r="AC525" s="53"/>
    </row>
    <row r="526" spans="1:32" ht="34.5" customHeight="1">
      <c r="AC526" s="52"/>
      <c r="AF526" s="11"/>
    </row>
    <row r="527" spans="1:32" ht="24.75" customHeight="1">
      <c r="A527" s="240" t="s">
        <v>119</v>
      </c>
      <c r="B527" s="240"/>
      <c r="C527" s="240"/>
      <c r="D527" s="201" t="str">
        <f ca="1">基本登録!$B$11</f>
        <v>令和8年度　東京都個人選手権大会　立順票</v>
      </c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190" t="s">
        <v>120</v>
      </c>
      <c r="Y527" s="191"/>
      <c r="Z527" s="191"/>
      <c r="AA527" s="192"/>
      <c r="AC527" s="52"/>
      <c r="AF527" s="11"/>
    </row>
    <row r="528" spans="1:32" ht="26.25" customHeight="1">
      <c r="A528" s="241"/>
      <c r="B528" s="241"/>
      <c r="C528" s="24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2" t="str">
        <f>IF(VLOOKUP(AC535,都個人!$J:$O,2,FALSE)="","",VLOOKUP(AC535,都個人!$J:$O,2,FALSE))</f>
        <v/>
      </c>
      <c r="Y528" s="203"/>
      <c r="Z528" s="203"/>
      <c r="AA528" s="204"/>
      <c r="AC528" s="52"/>
      <c r="AF528" s="11"/>
    </row>
    <row r="529" spans="1:32" ht="27" customHeight="1">
      <c r="A529" s="169" t="s">
        <v>121</v>
      </c>
      <c r="B529" s="177"/>
      <c r="C529" s="178"/>
      <c r="D529" s="208"/>
      <c r="E529" s="30" t="s">
        <v>122</v>
      </c>
      <c r="F529" s="208"/>
      <c r="G529" s="190" t="s">
        <v>123</v>
      </c>
      <c r="H529" s="191"/>
      <c r="I529" s="192"/>
      <c r="J529" s="213" t="str">
        <f>基本登録!$B$2</f>
        <v>基本登録シートの学校番号に入力して下さい</v>
      </c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X529" s="205"/>
      <c r="Y529" s="206"/>
      <c r="Z529" s="206"/>
      <c r="AA529" s="207"/>
      <c r="AC529" s="52"/>
      <c r="AF529" s="11"/>
    </row>
    <row r="530" spans="1:32" ht="9.75" customHeight="1">
      <c r="A530" s="214">
        <f>基本登録!$B$1</f>
        <v>0</v>
      </c>
      <c r="B530" s="215"/>
      <c r="C530" s="216"/>
      <c r="D530" s="209"/>
      <c r="E530" s="223" t="s">
        <v>109</v>
      </c>
      <c r="F530" s="211"/>
      <c r="G530" s="226" t="s">
        <v>124</v>
      </c>
      <c r="H530" s="227"/>
      <c r="I530" s="228"/>
      <c r="J530" s="213">
        <f>基本登録!$B$3</f>
        <v>0</v>
      </c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36"/>
      <c r="X530" s="36"/>
      <c r="AC530" s="52"/>
      <c r="AF530" s="11"/>
    </row>
    <row r="531" spans="1:32" ht="16.5" customHeight="1">
      <c r="A531" s="217"/>
      <c r="B531" s="218"/>
      <c r="C531" s="219"/>
      <c r="D531" s="209"/>
      <c r="E531" s="224"/>
      <c r="F531" s="211"/>
      <c r="G531" s="229"/>
      <c r="H531" s="230"/>
      <c r="I531" s="231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X531" s="182" t="s">
        <v>125</v>
      </c>
      <c r="Y531" s="184" t="s">
        <v>126</v>
      </c>
      <c r="Z531" s="185"/>
      <c r="AA531" s="186"/>
      <c r="AC531" s="52"/>
      <c r="AF531" s="11"/>
    </row>
    <row r="532" spans="1:32" ht="27" customHeight="1">
      <c r="A532" s="220"/>
      <c r="B532" s="221"/>
      <c r="C532" s="222"/>
      <c r="D532" s="210"/>
      <c r="E532" s="225"/>
      <c r="F532" s="212"/>
      <c r="G532" s="190" t="s">
        <v>127</v>
      </c>
      <c r="H532" s="191"/>
      <c r="I532" s="192"/>
      <c r="J532" s="28"/>
      <c r="K532" s="29"/>
      <c r="L532" s="29"/>
      <c r="M532" s="29"/>
      <c r="N532" s="29"/>
      <c r="O532" s="29"/>
      <c r="P532" s="22"/>
      <c r="Q532" s="22"/>
      <c r="R532" s="22" t="s">
        <v>128</v>
      </c>
      <c r="S532" s="193" t="str">
        <f t="shared" ref="S532" si="12">AC535</f>
        <v/>
      </c>
      <c r="T532" s="194"/>
      <c r="U532" s="194"/>
      <c r="V532" s="23" t="s">
        <v>129</v>
      </c>
      <c r="X532" s="183"/>
      <c r="Y532" s="187"/>
      <c r="Z532" s="188"/>
      <c r="AA532" s="189"/>
      <c r="AC532" s="52"/>
      <c r="AF532" s="11"/>
    </row>
    <row r="533" spans="1:32" ht="4.5" customHeight="1">
      <c r="AC533" s="52"/>
      <c r="AF533" s="11"/>
    </row>
    <row r="534" spans="1:32" ht="21.75" customHeight="1">
      <c r="A534" s="24" t="s">
        <v>130</v>
      </c>
      <c r="B534" s="174" t="s">
        <v>131</v>
      </c>
      <c r="C534" s="195"/>
      <c r="D534" s="195"/>
      <c r="E534" s="195"/>
      <c r="F534" s="176"/>
      <c r="G534" s="32" t="s">
        <v>102</v>
      </c>
      <c r="H534" s="196" t="str">
        <f ca="1">IFERROR(VLOOKUP(D527,基本登録!$B$8:$I$14,5,FALSE),"")</f>
        <v>予選</v>
      </c>
      <c r="I534" s="197"/>
      <c r="J534" s="197"/>
      <c r="K534" s="197"/>
      <c r="L534" s="198"/>
      <c r="M534" s="196" t="str">
        <f ca="1">IFERROR(VLOOKUP(D527,基本登録!$B$8:$I$14,6,FALSE),"")</f>
        <v>決勝</v>
      </c>
      <c r="N534" s="197"/>
      <c r="O534" s="197"/>
      <c r="P534" s="197"/>
      <c r="Q534" s="198"/>
      <c r="R534" s="196" t="str">
        <f ca="1">IFERROR(IF(VLOOKUP(D527,基本登録!$B$8:$I$14,7,FALSE)="","",VLOOKUP(D527,基本登録!$B$8:$I$14,7,FALSE)),"")</f>
        <v>競射</v>
      </c>
      <c r="S534" s="197"/>
      <c r="T534" s="197"/>
      <c r="U534" s="197"/>
      <c r="V534" s="198"/>
      <c r="W534" s="196" t="str">
        <f ca="1">IFERROR(IF(VLOOKUP(D527,基本登録!$B$8:$I$14,8,FALSE)="","",VLOOKUP(D527,基本登録!$B$8:$I$14,8,FALSE)),"")</f>
        <v/>
      </c>
      <c r="X534" s="197"/>
      <c r="Y534" s="197"/>
      <c r="Z534" s="197"/>
      <c r="AA534" s="198"/>
      <c r="AC534" s="52"/>
      <c r="AF534" s="11"/>
    </row>
    <row r="535" spans="1:32" ht="21.75" customHeight="1">
      <c r="A535" s="25" t="str">
        <f>基本登録!$A$17</f>
        <v>１</v>
      </c>
      <c r="B535" s="179" t="str">
        <f>IF(AC535="","",VLOOKUP(AC535,都個人!$J:$O,4,FALSE))</f>
        <v/>
      </c>
      <c r="C535" s="180"/>
      <c r="D535" s="180"/>
      <c r="E535" s="180"/>
      <c r="F535" s="181"/>
      <c r="G535" s="26" t="str">
        <f>IF(AC535="","",VLOOKUP(AC535,都個人!$J:$O,5,FALSE))</f>
        <v/>
      </c>
      <c r="H535" s="31"/>
      <c r="I535" s="31"/>
      <c r="J535" s="31"/>
      <c r="K535" s="21"/>
      <c r="L535" s="34"/>
      <c r="M535" s="31"/>
      <c r="N535" s="31"/>
      <c r="O535" s="31"/>
      <c r="P535" s="21"/>
      <c r="Q535" s="34"/>
      <c r="R535" s="31"/>
      <c r="S535" s="31"/>
      <c r="T535" s="31"/>
      <c r="U535" s="21"/>
      <c r="V535" s="34"/>
      <c r="W535" s="31"/>
      <c r="X535" s="31"/>
      <c r="Y535" s="31"/>
      <c r="Z535" s="21"/>
      <c r="AA535" s="34"/>
      <c r="AC535" s="52" t="str">
        <f>都個人!$J$28</f>
        <v/>
      </c>
      <c r="AF535" s="11"/>
    </row>
    <row r="536" spans="1:32" ht="21.75" customHeight="1">
      <c r="A536" s="24" t="str">
        <f>基本登録!$A$18</f>
        <v>２</v>
      </c>
      <c r="B536" s="179" t="str">
        <f>IF(AC536="","",VLOOKUP(AC536,都個人!$J:$O,4,FALSE))</f>
        <v/>
      </c>
      <c r="C536" s="180"/>
      <c r="D536" s="180"/>
      <c r="E536" s="180"/>
      <c r="F536" s="181"/>
      <c r="G536" s="26" t="str">
        <f>IF(AC536="","",VLOOKUP(AC536,都個人!$J:$O,5,FALSE))</f>
        <v/>
      </c>
      <c r="H536" s="31"/>
      <c r="I536" s="31"/>
      <c r="J536" s="31"/>
      <c r="K536" s="21"/>
      <c r="L536" s="34"/>
      <c r="M536" s="31"/>
      <c r="N536" s="31"/>
      <c r="O536" s="31"/>
      <c r="P536" s="21"/>
      <c r="Q536" s="34"/>
      <c r="R536" s="31"/>
      <c r="S536" s="31"/>
      <c r="T536" s="31"/>
      <c r="U536" s="21"/>
      <c r="V536" s="34"/>
      <c r="W536" s="31"/>
      <c r="X536" s="31"/>
      <c r="Y536" s="31"/>
      <c r="Z536" s="21"/>
      <c r="AA536" s="34"/>
      <c r="AC536" s="52"/>
      <c r="AF536" s="11"/>
    </row>
    <row r="537" spans="1:32" ht="21.75" customHeight="1">
      <c r="A537" s="24" t="str">
        <f>基本登録!$A$19</f>
        <v>３</v>
      </c>
      <c r="B537" s="179" t="str">
        <f>IF(AC537="","",VLOOKUP(AC537,都個人!$J:$O,4,FALSE))</f>
        <v/>
      </c>
      <c r="C537" s="180"/>
      <c r="D537" s="180"/>
      <c r="E537" s="180"/>
      <c r="F537" s="181"/>
      <c r="G537" s="26" t="str">
        <f>IF(AC537="","",VLOOKUP(AC537,都個人!$J:$O,5,FALSE))</f>
        <v/>
      </c>
      <c r="H537" s="31"/>
      <c r="I537" s="31"/>
      <c r="J537" s="31"/>
      <c r="K537" s="21"/>
      <c r="L537" s="34"/>
      <c r="M537" s="31"/>
      <c r="N537" s="31"/>
      <c r="O537" s="31"/>
      <c r="P537" s="21"/>
      <c r="Q537" s="34"/>
      <c r="R537" s="31"/>
      <c r="S537" s="31"/>
      <c r="T537" s="31"/>
      <c r="U537" s="21"/>
      <c r="V537" s="34"/>
      <c r="W537" s="31"/>
      <c r="X537" s="31"/>
      <c r="Y537" s="31"/>
      <c r="Z537" s="21"/>
      <c r="AA537" s="34"/>
      <c r="AC537" s="52"/>
      <c r="AF537" s="11"/>
    </row>
    <row r="538" spans="1:32" ht="21.75" customHeight="1">
      <c r="A538" s="24" t="str">
        <f>基本登録!$A$20</f>
        <v>４</v>
      </c>
      <c r="B538" s="179" t="str">
        <f>IF(AC538="","",VLOOKUP(AC538,都個人!$J:$O,4,FALSE))</f>
        <v/>
      </c>
      <c r="C538" s="180"/>
      <c r="D538" s="180"/>
      <c r="E538" s="180"/>
      <c r="F538" s="181"/>
      <c r="G538" s="26" t="str">
        <f>IF(AC538="","",VLOOKUP(AC538,都個人!$J:$O,5,FALSE))</f>
        <v/>
      </c>
      <c r="H538" s="31"/>
      <c r="I538" s="31"/>
      <c r="J538" s="31"/>
      <c r="K538" s="21"/>
      <c r="L538" s="34"/>
      <c r="M538" s="31"/>
      <c r="N538" s="31"/>
      <c r="O538" s="31"/>
      <c r="P538" s="21"/>
      <c r="Q538" s="34"/>
      <c r="R538" s="31"/>
      <c r="S538" s="31"/>
      <c r="T538" s="31"/>
      <c r="U538" s="21"/>
      <c r="V538" s="34"/>
      <c r="W538" s="31"/>
      <c r="X538" s="31"/>
      <c r="Y538" s="31"/>
      <c r="Z538" s="21"/>
      <c r="AA538" s="34"/>
      <c r="AC538" s="52"/>
      <c r="AF538" s="11"/>
    </row>
    <row r="539" spans="1:32" ht="21.75" customHeight="1">
      <c r="A539" s="24" t="str">
        <f>基本登録!$A$21</f>
        <v>５</v>
      </c>
      <c r="B539" s="179" t="str">
        <f>IF(AC539="","",VLOOKUP(AC539,都個人!$J:$O,4,FALSE))</f>
        <v/>
      </c>
      <c r="C539" s="180"/>
      <c r="D539" s="180"/>
      <c r="E539" s="180"/>
      <c r="F539" s="181"/>
      <c r="G539" s="26" t="str">
        <f>IF(AC539="","",VLOOKUP(AC539,都個人!$J:$O,5,FALSE))</f>
        <v/>
      </c>
      <c r="H539" s="31"/>
      <c r="I539" s="31"/>
      <c r="J539" s="31"/>
      <c r="K539" s="21"/>
      <c r="L539" s="34"/>
      <c r="M539" s="31"/>
      <c r="N539" s="31"/>
      <c r="O539" s="31"/>
      <c r="P539" s="21"/>
      <c r="Q539" s="34"/>
      <c r="R539" s="31"/>
      <c r="S539" s="31"/>
      <c r="T539" s="31"/>
      <c r="U539" s="21"/>
      <c r="V539" s="34"/>
      <c r="W539" s="31"/>
      <c r="X539" s="31"/>
      <c r="Y539" s="31"/>
      <c r="Z539" s="21"/>
      <c r="AA539" s="34"/>
      <c r="AC539" s="52"/>
      <c r="AF539" s="11"/>
    </row>
    <row r="540" spans="1:32" ht="21.75" customHeight="1">
      <c r="A540" s="24" t="str">
        <f>基本登録!$A$22</f>
        <v>補</v>
      </c>
      <c r="B540" s="179" t="str">
        <f>IF(AC540="","",VLOOKUP(AC540,都個人!$J:$O,4,FALSE))</f>
        <v/>
      </c>
      <c r="C540" s="180"/>
      <c r="D540" s="180"/>
      <c r="E540" s="180"/>
      <c r="F540" s="181"/>
      <c r="G540" s="26" t="str">
        <f>IF(AC540="","",VLOOKUP(AC540,都個人!$J:$O,5,FALSE))</f>
        <v/>
      </c>
      <c r="H540" s="24"/>
      <c r="I540" s="24"/>
      <c r="J540" s="24"/>
      <c r="K540" s="33"/>
      <c r="L540" s="34"/>
      <c r="M540" s="24"/>
      <c r="N540" s="24"/>
      <c r="O540" s="24"/>
      <c r="P540" s="33"/>
      <c r="Q540" s="34"/>
      <c r="R540" s="24"/>
      <c r="S540" s="24"/>
      <c r="T540" s="24"/>
      <c r="U540" s="33"/>
      <c r="V540" s="34"/>
      <c r="W540" s="24"/>
      <c r="X540" s="24"/>
      <c r="Y540" s="24"/>
      <c r="Z540" s="33"/>
      <c r="AA540" s="34"/>
      <c r="AC540" s="52"/>
      <c r="AF540" s="11"/>
    </row>
    <row r="541" spans="1:32" ht="19.5" customHeight="1">
      <c r="A541" s="169"/>
      <c r="B541" s="170"/>
      <c r="C541" s="170"/>
      <c r="D541" s="170"/>
      <c r="E541" s="170"/>
      <c r="F541" s="170"/>
      <c r="G541" s="171"/>
      <c r="H541" s="172" t="s">
        <v>132</v>
      </c>
      <c r="I541" s="173"/>
      <c r="J541" s="173"/>
      <c r="K541" s="173"/>
      <c r="L541" s="34"/>
      <c r="M541" s="172" t="s">
        <v>132</v>
      </c>
      <c r="N541" s="173"/>
      <c r="O541" s="173"/>
      <c r="P541" s="173"/>
      <c r="Q541" s="34"/>
      <c r="R541" s="172" t="s">
        <v>132</v>
      </c>
      <c r="S541" s="173"/>
      <c r="T541" s="173"/>
      <c r="U541" s="173"/>
      <c r="V541" s="34"/>
      <c r="W541" s="172" t="s">
        <v>132</v>
      </c>
      <c r="X541" s="173"/>
      <c r="Y541" s="173"/>
      <c r="Z541" s="173"/>
      <c r="AA541" s="34"/>
      <c r="AC541" s="52"/>
      <c r="AF541" s="11"/>
    </row>
    <row r="542" spans="1:32" ht="24.75" customHeight="1">
      <c r="A542" s="174"/>
      <c r="B542" s="175"/>
      <c r="C542" s="175"/>
      <c r="D542" s="175"/>
      <c r="E542" s="175"/>
      <c r="F542" s="175"/>
      <c r="G542" s="176"/>
      <c r="H542" s="169"/>
      <c r="I542" s="177"/>
      <c r="J542" s="177"/>
      <c r="K542" s="177"/>
      <c r="L542" s="178"/>
      <c r="M542" s="169"/>
      <c r="N542" s="177"/>
      <c r="O542" s="177"/>
      <c r="P542" s="177"/>
      <c r="Q542" s="178"/>
      <c r="R542" s="169"/>
      <c r="S542" s="177"/>
      <c r="T542" s="177"/>
      <c r="U542" s="177"/>
      <c r="V542" s="178"/>
      <c r="W542" s="169"/>
      <c r="X542" s="177"/>
      <c r="Y542" s="177"/>
      <c r="Z542" s="177"/>
      <c r="AA542" s="178"/>
      <c r="AC542" s="52"/>
      <c r="AF542" s="11"/>
    </row>
    <row r="543" spans="1:32" ht="4.5" customHeight="1">
      <c r="A543" s="165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AC543" s="52"/>
      <c r="AF543" s="11"/>
    </row>
    <row r="544" spans="1:32">
      <c r="A544" s="167" t="s">
        <v>136</v>
      </c>
      <c r="B544" s="167"/>
      <c r="C544" s="47" t="str">
        <f>基本登録!$A$23</f>
        <v>①（　）内の大会の個人の部は一人１枚使用すること（関東予選・総合体育大会・個人選手権大会）</v>
      </c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4"/>
      <c r="R544" s="45"/>
      <c r="S544" s="44"/>
      <c r="T544" s="44"/>
      <c r="U544" s="40"/>
      <c r="V544" s="40"/>
      <c r="W544" s="40"/>
      <c r="X544" s="40"/>
      <c r="Y544" s="40"/>
      <c r="Z544" s="40"/>
      <c r="AA544" s="40"/>
    </row>
    <row r="545" spans="1:32">
      <c r="A545" s="43"/>
      <c r="B545" s="43"/>
      <c r="C545" s="47" t="str">
        <f>基本登録!$A$24</f>
        <v>②顧問の捺印のないものは無効</v>
      </c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6"/>
      <c r="R545" s="44"/>
      <c r="S545" s="44"/>
      <c r="T545" s="44"/>
      <c r="U545" s="168" t="s">
        <v>139</v>
      </c>
      <c r="V545" s="168"/>
      <c r="W545" s="168"/>
      <c r="X545" s="168"/>
      <c r="Y545" s="168"/>
      <c r="Z545" s="168"/>
      <c r="AA545" s="168"/>
    </row>
    <row r="546" spans="1:32" s="37" customFormat="1">
      <c r="A546" s="41"/>
      <c r="B546" s="41"/>
      <c r="C546" s="42" t="str">
        <f>基本登録!$A$25</f>
        <v>③A4用紙に印刷すること（A4用紙1枚につき立順票は二部出力。切り取って使用すること）</v>
      </c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168"/>
      <c r="V546" s="168"/>
      <c r="W546" s="168"/>
      <c r="X546" s="168"/>
      <c r="Y546" s="168"/>
      <c r="Z546" s="168"/>
      <c r="AA546" s="168"/>
      <c r="AC546" s="53"/>
    </row>
    <row r="547" spans="1:32" ht="34.5" customHeight="1">
      <c r="AC547" s="52"/>
      <c r="AF547" s="11"/>
    </row>
    <row r="548" spans="1:32" ht="24.75" customHeight="1">
      <c r="A548" s="240" t="s">
        <v>119</v>
      </c>
      <c r="B548" s="240"/>
      <c r="C548" s="240"/>
      <c r="D548" s="201" t="str">
        <f ca="1">基本登録!$B$11</f>
        <v>令和8年度　東京都個人選手権大会　立順票</v>
      </c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190" t="s">
        <v>120</v>
      </c>
      <c r="Y548" s="191"/>
      <c r="Z548" s="191"/>
      <c r="AA548" s="192"/>
      <c r="AC548" s="52"/>
      <c r="AF548" s="11"/>
    </row>
    <row r="549" spans="1:32" ht="26.25" customHeight="1">
      <c r="A549" s="241"/>
      <c r="B549" s="241"/>
      <c r="C549" s="24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2" t="str">
        <f>IF(VLOOKUP(AC556,都個人!$J:$O,2,FALSE)="","",VLOOKUP(AC556,都個人!$J:$O,2,FALSE))</f>
        <v/>
      </c>
      <c r="Y549" s="203"/>
      <c r="Z549" s="203"/>
      <c r="AA549" s="204"/>
      <c r="AC549" s="52"/>
      <c r="AF549" s="11"/>
    </row>
    <row r="550" spans="1:32" ht="27" customHeight="1">
      <c r="A550" s="169" t="s">
        <v>121</v>
      </c>
      <c r="B550" s="177"/>
      <c r="C550" s="178"/>
      <c r="D550" s="208"/>
      <c r="E550" s="30" t="s">
        <v>122</v>
      </c>
      <c r="F550" s="208"/>
      <c r="G550" s="190" t="s">
        <v>123</v>
      </c>
      <c r="H550" s="191"/>
      <c r="I550" s="192"/>
      <c r="J550" s="213" t="str">
        <f>基本登録!$B$2</f>
        <v>基本登録シートの学校番号に入力して下さい</v>
      </c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X550" s="205"/>
      <c r="Y550" s="206"/>
      <c r="Z550" s="206"/>
      <c r="AA550" s="207"/>
      <c r="AC550" s="52"/>
      <c r="AF550" s="11"/>
    </row>
    <row r="551" spans="1:32" ht="9.75" customHeight="1">
      <c r="A551" s="214">
        <f>基本登録!$B$1</f>
        <v>0</v>
      </c>
      <c r="B551" s="215"/>
      <c r="C551" s="216"/>
      <c r="D551" s="209"/>
      <c r="E551" s="223" t="s">
        <v>109</v>
      </c>
      <c r="F551" s="211"/>
      <c r="G551" s="226" t="s">
        <v>124</v>
      </c>
      <c r="H551" s="227"/>
      <c r="I551" s="228"/>
      <c r="J551" s="213">
        <f>基本登録!$B$3</f>
        <v>0</v>
      </c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36"/>
      <c r="X551" s="36"/>
      <c r="AC551" s="52"/>
      <c r="AF551" s="11"/>
    </row>
    <row r="552" spans="1:32" ht="16.5" customHeight="1">
      <c r="A552" s="217"/>
      <c r="B552" s="218"/>
      <c r="C552" s="219"/>
      <c r="D552" s="209"/>
      <c r="E552" s="224"/>
      <c r="F552" s="211"/>
      <c r="G552" s="229"/>
      <c r="H552" s="230"/>
      <c r="I552" s="231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X552" s="182" t="s">
        <v>125</v>
      </c>
      <c r="Y552" s="184" t="s">
        <v>126</v>
      </c>
      <c r="Z552" s="185"/>
      <c r="AA552" s="186"/>
      <c r="AC552" s="52"/>
      <c r="AF552" s="11"/>
    </row>
    <row r="553" spans="1:32" ht="27" customHeight="1">
      <c r="A553" s="220"/>
      <c r="B553" s="221"/>
      <c r="C553" s="222"/>
      <c r="D553" s="210"/>
      <c r="E553" s="225"/>
      <c r="F553" s="212"/>
      <c r="G553" s="190" t="s">
        <v>127</v>
      </c>
      <c r="H553" s="191"/>
      <c r="I553" s="192"/>
      <c r="J553" s="28"/>
      <c r="K553" s="29"/>
      <c r="L553" s="29"/>
      <c r="M553" s="29"/>
      <c r="N553" s="29"/>
      <c r="O553" s="29"/>
      <c r="P553" s="22"/>
      <c r="Q553" s="22"/>
      <c r="R553" s="22" t="s">
        <v>128</v>
      </c>
      <c r="S553" s="193" t="str">
        <f t="shared" ref="S553" si="13">AC556</f>
        <v/>
      </c>
      <c r="T553" s="194"/>
      <c r="U553" s="194"/>
      <c r="V553" s="23" t="s">
        <v>129</v>
      </c>
      <c r="X553" s="183"/>
      <c r="Y553" s="187"/>
      <c r="Z553" s="188"/>
      <c r="AA553" s="189"/>
      <c r="AC553" s="52"/>
      <c r="AF553" s="11"/>
    </row>
    <row r="554" spans="1:32" ht="4.5" customHeight="1">
      <c r="AC554" s="52"/>
      <c r="AF554" s="11"/>
    </row>
    <row r="555" spans="1:32" ht="21.75" customHeight="1">
      <c r="A555" s="24" t="s">
        <v>130</v>
      </c>
      <c r="B555" s="174" t="s">
        <v>131</v>
      </c>
      <c r="C555" s="195"/>
      <c r="D555" s="195"/>
      <c r="E555" s="195"/>
      <c r="F555" s="176"/>
      <c r="G555" s="32" t="s">
        <v>102</v>
      </c>
      <c r="H555" s="196" t="str">
        <f ca="1">IFERROR(VLOOKUP(D548,基本登録!$B$8:$I$14,5,FALSE),"")</f>
        <v>予選</v>
      </c>
      <c r="I555" s="197"/>
      <c r="J555" s="197"/>
      <c r="K555" s="197"/>
      <c r="L555" s="198"/>
      <c r="M555" s="196" t="str">
        <f ca="1">IFERROR(VLOOKUP(D548,基本登録!$B$8:$I$14,6,FALSE),"")</f>
        <v>決勝</v>
      </c>
      <c r="N555" s="197"/>
      <c r="O555" s="197"/>
      <c r="P555" s="197"/>
      <c r="Q555" s="198"/>
      <c r="R555" s="196" t="str">
        <f ca="1">IFERROR(IF(VLOOKUP(D548,基本登録!$B$8:$I$14,7,FALSE)="","",VLOOKUP(D548,基本登録!$B$8:$I$14,7,FALSE)),"")</f>
        <v>競射</v>
      </c>
      <c r="S555" s="197"/>
      <c r="T555" s="197"/>
      <c r="U555" s="197"/>
      <c r="V555" s="198"/>
      <c r="W555" s="196" t="str">
        <f ca="1">IFERROR(IF(VLOOKUP(D548,基本登録!$B$8:$I$14,8,FALSE)="","",VLOOKUP(D548,基本登録!$B$8:$I$14,8,FALSE)),"")</f>
        <v/>
      </c>
      <c r="X555" s="197"/>
      <c r="Y555" s="197"/>
      <c r="Z555" s="197"/>
      <c r="AA555" s="198"/>
      <c r="AC555" s="52"/>
      <c r="AF555" s="11"/>
    </row>
    <row r="556" spans="1:32" ht="21.75" customHeight="1">
      <c r="A556" s="25" t="str">
        <f>基本登録!$A$17</f>
        <v>１</v>
      </c>
      <c r="B556" s="179" t="str">
        <f>IF(AC556="","",VLOOKUP(AC556,都個人!$J:$O,4,FALSE))</f>
        <v/>
      </c>
      <c r="C556" s="180"/>
      <c r="D556" s="180"/>
      <c r="E556" s="180"/>
      <c r="F556" s="181"/>
      <c r="G556" s="26" t="str">
        <f>IF(AC556="","",VLOOKUP(AC556,都個人!$J:$O,5,FALSE))</f>
        <v/>
      </c>
      <c r="H556" s="31"/>
      <c r="I556" s="31"/>
      <c r="J556" s="31"/>
      <c r="K556" s="21"/>
      <c r="L556" s="34"/>
      <c r="M556" s="31"/>
      <c r="N556" s="31"/>
      <c r="O556" s="31"/>
      <c r="P556" s="21"/>
      <c r="Q556" s="34"/>
      <c r="R556" s="31"/>
      <c r="S556" s="31"/>
      <c r="T556" s="31"/>
      <c r="U556" s="21"/>
      <c r="V556" s="34"/>
      <c r="W556" s="31"/>
      <c r="X556" s="31"/>
      <c r="Y556" s="31"/>
      <c r="Z556" s="21"/>
      <c r="AA556" s="34"/>
      <c r="AC556" s="52" t="str">
        <f>都個人!$J$29</f>
        <v/>
      </c>
      <c r="AF556" s="11"/>
    </row>
    <row r="557" spans="1:32" ht="21.75" customHeight="1">
      <c r="A557" s="24" t="str">
        <f>基本登録!$A$18</f>
        <v>２</v>
      </c>
      <c r="B557" s="179" t="str">
        <f>IF(AC557="","",VLOOKUP(AC557,都個人!$J:$O,4,FALSE))</f>
        <v/>
      </c>
      <c r="C557" s="180"/>
      <c r="D557" s="180"/>
      <c r="E557" s="180"/>
      <c r="F557" s="181"/>
      <c r="G557" s="26" t="str">
        <f>IF(AC557="","",VLOOKUP(AC557,都個人!$J:$O,5,FALSE))</f>
        <v/>
      </c>
      <c r="H557" s="31"/>
      <c r="I557" s="31"/>
      <c r="J557" s="31"/>
      <c r="K557" s="21"/>
      <c r="L557" s="34"/>
      <c r="M557" s="31"/>
      <c r="N557" s="31"/>
      <c r="O557" s="31"/>
      <c r="P557" s="21"/>
      <c r="Q557" s="34"/>
      <c r="R557" s="31"/>
      <c r="S557" s="31"/>
      <c r="T557" s="31"/>
      <c r="U557" s="21"/>
      <c r="V557" s="34"/>
      <c r="W557" s="31"/>
      <c r="X557" s="31"/>
      <c r="Y557" s="31"/>
      <c r="Z557" s="21"/>
      <c r="AA557" s="34"/>
      <c r="AC557" s="52"/>
      <c r="AF557" s="11"/>
    </row>
    <row r="558" spans="1:32" ht="21.75" customHeight="1">
      <c r="A558" s="24" t="str">
        <f>基本登録!$A$19</f>
        <v>３</v>
      </c>
      <c r="B558" s="179" t="str">
        <f>IF(AC558="","",VLOOKUP(AC558,都個人!$J:$O,4,FALSE))</f>
        <v/>
      </c>
      <c r="C558" s="180"/>
      <c r="D558" s="180"/>
      <c r="E558" s="180"/>
      <c r="F558" s="181"/>
      <c r="G558" s="26" t="str">
        <f>IF(AC558="","",VLOOKUP(AC558,都個人!$J:$O,5,FALSE))</f>
        <v/>
      </c>
      <c r="H558" s="31"/>
      <c r="I558" s="31"/>
      <c r="J558" s="31"/>
      <c r="K558" s="21"/>
      <c r="L558" s="34"/>
      <c r="M558" s="31"/>
      <c r="N558" s="31"/>
      <c r="O558" s="31"/>
      <c r="P558" s="21"/>
      <c r="Q558" s="34"/>
      <c r="R558" s="31"/>
      <c r="S558" s="31"/>
      <c r="T558" s="31"/>
      <c r="U558" s="21"/>
      <c r="V558" s="34"/>
      <c r="W558" s="31"/>
      <c r="X558" s="31"/>
      <c r="Y558" s="31"/>
      <c r="Z558" s="21"/>
      <c r="AA558" s="34"/>
      <c r="AC558" s="52"/>
      <c r="AF558" s="11"/>
    </row>
    <row r="559" spans="1:32" ht="21.75" customHeight="1">
      <c r="A559" s="24" t="str">
        <f>基本登録!$A$20</f>
        <v>４</v>
      </c>
      <c r="B559" s="179" t="str">
        <f>IF(AC559="","",VLOOKUP(AC559,都個人!$J:$O,4,FALSE))</f>
        <v/>
      </c>
      <c r="C559" s="180"/>
      <c r="D559" s="180"/>
      <c r="E559" s="180"/>
      <c r="F559" s="181"/>
      <c r="G559" s="26" t="str">
        <f>IF(AC559="","",VLOOKUP(AC559,都個人!$J:$O,5,FALSE))</f>
        <v/>
      </c>
      <c r="H559" s="31"/>
      <c r="I559" s="31"/>
      <c r="J559" s="31"/>
      <c r="K559" s="21"/>
      <c r="L559" s="34"/>
      <c r="M559" s="31"/>
      <c r="N559" s="31"/>
      <c r="O559" s="31"/>
      <c r="P559" s="21"/>
      <c r="Q559" s="34"/>
      <c r="R559" s="31"/>
      <c r="S559" s="31"/>
      <c r="T559" s="31"/>
      <c r="U559" s="21"/>
      <c r="V559" s="34"/>
      <c r="W559" s="31"/>
      <c r="X559" s="31"/>
      <c r="Y559" s="31"/>
      <c r="Z559" s="21"/>
      <c r="AA559" s="34"/>
      <c r="AC559" s="52"/>
      <c r="AF559" s="11"/>
    </row>
    <row r="560" spans="1:32" ht="21.75" customHeight="1">
      <c r="A560" s="24" t="str">
        <f>基本登録!$A$21</f>
        <v>５</v>
      </c>
      <c r="B560" s="179" t="str">
        <f>IF(AC560="","",VLOOKUP(AC560,都個人!$J:$O,4,FALSE))</f>
        <v/>
      </c>
      <c r="C560" s="180"/>
      <c r="D560" s="180"/>
      <c r="E560" s="180"/>
      <c r="F560" s="181"/>
      <c r="G560" s="26" t="str">
        <f>IF(AC560="","",VLOOKUP(AC560,都個人!$J:$O,5,FALSE))</f>
        <v/>
      </c>
      <c r="H560" s="31"/>
      <c r="I560" s="31"/>
      <c r="J560" s="31"/>
      <c r="K560" s="21"/>
      <c r="L560" s="34"/>
      <c r="M560" s="31"/>
      <c r="N560" s="31"/>
      <c r="O560" s="31"/>
      <c r="P560" s="21"/>
      <c r="Q560" s="34"/>
      <c r="R560" s="31"/>
      <c r="S560" s="31"/>
      <c r="T560" s="31"/>
      <c r="U560" s="21"/>
      <c r="V560" s="34"/>
      <c r="W560" s="31"/>
      <c r="X560" s="31"/>
      <c r="Y560" s="31"/>
      <c r="Z560" s="21"/>
      <c r="AA560" s="34"/>
      <c r="AC560" s="52"/>
      <c r="AF560" s="11"/>
    </row>
    <row r="561" spans="1:32" ht="21.75" customHeight="1">
      <c r="A561" s="24" t="str">
        <f>基本登録!$A$22</f>
        <v>補</v>
      </c>
      <c r="B561" s="179" t="str">
        <f>IF(AC561="","",VLOOKUP(AC561,都個人!$J:$O,4,FALSE))</f>
        <v/>
      </c>
      <c r="C561" s="180"/>
      <c r="D561" s="180"/>
      <c r="E561" s="180"/>
      <c r="F561" s="181"/>
      <c r="G561" s="26" t="str">
        <f>IF(AC561="","",VLOOKUP(AC561,都個人!$J:$O,5,FALSE))</f>
        <v/>
      </c>
      <c r="H561" s="24"/>
      <c r="I561" s="24"/>
      <c r="J561" s="24"/>
      <c r="K561" s="33"/>
      <c r="L561" s="34"/>
      <c r="M561" s="24"/>
      <c r="N561" s="24"/>
      <c r="O561" s="24"/>
      <c r="P561" s="33"/>
      <c r="Q561" s="34"/>
      <c r="R561" s="24"/>
      <c r="S561" s="24"/>
      <c r="T561" s="24"/>
      <c r="U561" s="33"/>
      <c r="V561" s="34"/>
      <c r="W561" s="24"/>
      <c r="X561" s="24"/>
      <c r="Y561" s="24"/>
      <c r="Z561" s="33"/>
      <c r="AA561" s="34"/>
      <c r="AC561" s="52"/>
      <c r="AF561" s="11"/>
    </row>
    <row r="562" spans="1:32" ht="19.5" customHeight="1">
      <c r="A562" s="169"/>
      <c r="B562" s="170"/>
      <c r="C562" s="170"/>
      <c r="D562" s="170"/>
      <c r="E562" s="170"/>
      <c r="F562" s="170"/>
      <c r="G562" s="171"/>
      <c r="H562" s="172" t="s">
        <v>132</v>
      </c>
      <c r="I562" s="173"/>
      <c r="J562" s="173"/>
      <c r="K562" s="173"/>
      <c r="L562" s="34"/>
      <c r="M562" s="172" t="s">
        <v>132</v>
      </c>
      <c r="N562" s="173"/>
      <c r="O562" s="173"/>
      <c r="P562" s="173"/>
      <c r="Q562" s="34"/>
      <c r="R562" s="172" t="s">
        <v>132</v>
      </c>
      <c r="S562" s="173"/>
      <c r="T562" s="173"/>
      <c r="U562" s="173"/>
      <c r="V562" s="34"/>
      <c r="W562" s="172" t="s">
        <v>132</v>
      </c>
      <c r="X562" s="173"/>
      <c r="Y562" s="173"/>
      <c r="Z562" s="173"/>
      <c r="AA562" s="34"/>
      <c r="AC562" s="52"/>
      <c r="AF562" s="11"/>
    </row>
    <row r="563" spans="1:32" ht="24.75" customHeight="1">
      <c r="A563" s="174"/>
      <c r="B563" s="175"/>
      <c r="C563" s="175"/>
      <c r="D563" s="175"/>
      <c r="E563" s="175"/>
      <c r="F563" s="175"/>
      <c r="G563" s="176"/>
      <c r="H563" s="169"/>
      <c r="I563" s="177"/>
      <c r="J563" s="177"/>
      <c r="K563" s="177"/>
      <c r="L563" s="178"/>
      <c r="M563" s="169"/>
      <c r="N563" s="177"/>
      <c r="O563" s="177"/>
      <c r="P563" s="177"/>
      <c r="Q563" s="178"/>
      <c r="R563" s="169"/>
      <c r="S563" s="177"/>
      <c r="T563" s="177"/>
      <c r="U563" s="177"/>
      <c r="V563" s="178"/>
      <c r="W563" s="169"/>
      <c r="X563" s="177"/>
      <c r="Y563" s="177"/>
      <c r="Z563" s="177"/>
      <c r="AA563" s="178"/>
      <c r="AC563" s="52"/>
      <c r="AF563" s="11"/>
    </row>
    <row r="564" spans="1:32" ht="4.5" customHeight="1">
      <c r="A564" s="165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AC564" s="52"/>
      <c r="AF564" s="11"/>
    </row>
    <row r="565" spans="1:32">
      <c r="A565" s="167" t="s">
        <v>136</v>
      </c>
      <c r="B565" s="167"/>
      <c r="C565" s="47" t="str">
        <f>基本登録!$A$23</f>
        <v>①（　）内の大会の個人の部は一人１枚使用すること（関東予選・総合体育大会・個人選手権大会）</v>
      </c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4"/>
      <c r="R565" s="45"/>
      <c r="S565" s="44"/>
      <c r="T565" s="44"/>
      <c r="U565" s="40"/>
      <c r="V565" s="40"/>
      <c r="W565" s="40"/>
      <c r="X565" s="40"/>
      <c r="Y565" s="40"/>
      <c r="Z565" s="40"/>
      <c r="AA565" s="40"/>
    </row>
    <row r="566" spans="1:32">
      <c r="A566" s="43"/>
      <c r="B566" s="43"/>
      <c r="C566" s="47" t="str">
        <f>基本登録!$A$24</f>
        <v>②顧問の捺印のないものは無効</v>
      </c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6"/>
      <c r="R566" s="44"/>
      <c r="S566" s="44"/>
      <c r="T566" s="44"/>
      <c r="U566" s="168" t="s">
        <v>139</v>
      </c>
      <c r="V566" s="168"/>
      <c r="W566" s="168"/>
      <c r="X566" s="168"/>
      <c r="Y566" s="168"/>
      <c r="Z566" s="168"/>
      <c r="AA566" s="168"/>
    </row>
    <row r="567" spans="1:32" s="37" customFormat="1">
      <c r="A567" s="41"/>
      <c r="B567" s="41"/>
      <c r="C567" s="42" t="str">
        <f>基本登録!$A$25</f>
        <v>③A4用紙に印刷すること（A4用紙1枚につき立順票は二部出力。切り取って使用すること）</v>
      </c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168"/>
      <c r="V567" s="168"/>
      <c r="W567" s="168"/>
      <c r="X567" s="168"/>
      <c r="Y567" s="168"/>
      <c r="Z567" s="168"/>
      <c r="AA567" s="168"/>
      <c r="AC567" s="53"/>
    </row>
    <row r="568" spans="1:32" ht="34.5" customHeight="1">
      <c r="AC568" s="52"/>
      <c r="AF568" s="11"/>
    </row>
    <row r="569" spans="1:32" ht="24.75" customHeight="1">
      <c r="A569" s="240" t="s">
        <v>119</v>
      </c>
      <c r="B569" s="240"/>
      <c r="C569" s="240"/>
      <c r="D569" s="201" t="str">
        <f ca="1">基本登録!$B$11</f>
        <v>令和8年度　東京都個人選手権大会　立順票</v>
      </c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190" t="s">
        <v>120</v>
      </c>
      <c r="Y569" s="191"/>
      <c r="Z569" s="191"/>
      <c r="AA569" s="192"/>
      <c r="AC569" s="52"/>
      <c r="AF569" s="11"/>
    </row>
    <row r="570" spans="1:32" ht="26.25" customHeight="1">
      <c r="A570" s="241"/>
      <c r="B570" s="241"/>
      <c r="C570" s="24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2" t="str">
        <f>IF(VLOOKUP(AC577,都個人!$J:$O,2,FALSE)="","",VLOOKUP(AC577,都個人!$J:$O,2,FALSE))</f>
        <v/>
      </c>
      <c r="Y570" s="203"/>
      <c r="Z570" s="203"/>
      <c r="AA570" s="204"/>
      <c r="AC570" s="52"/>
      <c r="AF570" s="11"/>
    </row>
    <row r="571" spans="1:32" ht="27" customHeight="1">
      <c r="A571" s="169" t="s">
        <v>121</v>
      </c>
      <c r="B571" s="177"/>
      <c r="C571" s="178"/>
      <c r="D571" s="208"/>
      <c r="E571" s="30" t="s">
        <v>122</v>
      </c>
      <c r="F571" s="208"/>
      <c r="G571" s="190" t="s">
        <v>123</v>
      </c>
      <c r="H571" s="191"/>
      <c r="I571" s="192"/>
      <c r="J571" s="213" t="str">
        <f>基本登録!$B$2</f>
        <v>基本登録シートの学校番号に入力して下さい</v>
      </c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X571" s="205"/>
      <c r="Y571" s="206"/>
      <c r="Z571" s="206"/>
      <c r="AA571" s="207"/>
      <c r="AC571" s="52"/>
      <c r="AF571" s="11"/>
    </row>
    <row r="572" spans="1:32" ht="9.75" customHeight="1">
      <c r="A572" s="214">
        <f>基本登録!$B$1</f>
        <v>0</v>
      </c>
      <c r="B572" s="215"/>
      <c r="C572" s="216"/>
      <c r="D572" s="209"/>
      <c r="E572" s="223" t="s">
        <v>109</v>
      </c>
      <c r="F572" s="211"/>
      <c r="G572" s="226" t="s">
        <v>124</v>
      </c>
      <c r="H572" s="227"/>
      <c r="I572" s="228"/>
      <c r="J572" s="213">
        <f>基本登録!$B$3</f>
        <v>0</v>
      </c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36"/>
      <c r="X572" s="36"/>
      <c r="AC572" s="52"/>
      <c r="AF572" s="11"/>
    </row>
    <row r="573" spans="1:32" ht="16.5" customHeight="1">
      <c r="A573" s="217"/>
      <c r="B573" s="218"/>
      <c r="C573" s="219"/>
      <c r="D573" s="209"/>
      <c r="E573" s="224"/>
      <c r="F573" s="211"/>
      <c r="G573" s="229"/>
      <c r="H573" s="230"/>
      <c r="I573" s="231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X573" s="182" t="s">
        <v>125</v>
      </c>
      <c r="Y573" s="184" t="s">
        <v>126</v>
      </c>
      <c r="Z573" s="185"/>
      <c r="AA573" s="186"/>
      <c r="AC573" s="52"/>
      <c r="AF573" s="11"/>
    </row>
    <row r="574" spans="1:32" ht="27" customHeight="1">
      <c r="A574" s="220"/>
      <c r="B574" s="221"/>
      <c r="C574" s="222"/>
      <c r="D574" s="210"/>
      <c r="E574" s="225"/>
      <c r="F574" s="212"/>
      <c r="G574" s="190" t="s">
        <v>127</v>
      </c>
      <c r="H574" s="191"/>
      <c r="I574" s="192"/>
      <c r="J574" s="28"/>
      <c r="K574" s="29"/>
      <c r="L574" s="29"/>
      <c r="M574" s="29"/>
      <c r="N574" s="29"/>
      <c r="O574" s="29"/>
      <c r="P574" s="22"/>
      <c r="Q574" s="22"/>
      <c r="R574" s="22" t="s">
        <v>128</v>
      </c>
      <c r="S574" s="193" t="str">
        <f t="shared" ref="S574" si="14">AC577</f>
        <v/>
      </c>
      <c r="T574" s="194"/>
      <c r="U574" s="194"/>
      <c r="V574" s="23" t="s">
        <v>129</v>
      </c>
      <c r="X574" s="183"/>
      <c r="Y574" s="187"/>
      <c r="Z574" s="188"/>
      <c r="AA574" s="189"/>
      <c r="AC574" s="52"/>
      <c r="AF574" s="11"/>
    </row>
    <row r="575" spans="1:32" ht="4.5" customHeight="1">
      <c r="AC575" s="52"/>
      <c r="AF575" s="11"/>
    </row>
    <row r="576" spans="1:32" ht="21.75" customHeight="1">
      <c r="A576" s="24" t="s">
        <v>130</v>
      </c>
      <c r="B576" s="174" t="s">
        <v>131</v>
      </c>
      <c r="C576" s="195"/>
      <c r="D576" s="195"/>
      <c r="E576" s="195"/>
      <c r="F576" s="176"/>
      <c r="G576" s="32" t="s">
        <v>102</v>
      </c>
      <c r="H576" s="196" t="str">
        <f ca="1">IFERROR(VLOOKUP(D569,基本登録!$B$8:$I$14,5,FALSE),"")</f>
        <v>予選</v>
      </c>
      <c r="I576" s="197"/>
      <c r="J576" s="197"/>
      <c r="K576" s="197"/>
      <c r="L576" s="198"/>
      <c r="M576" s="196" t="str">
        <f ca="1">IFERROR(VLOOKUP(D569,基本登録!$B$8:$I$14,6,FALSE),"")</f>
        <v>決勝</v>
      </c>
      <c r="N576" s="197"/>
      <c r="O576" s="197"/>
      <c r="P576" s="197"/>
      <c r="Q576" s="198"/>
      <c r="R576" s="196" t="str">
        <f ca="1">IFERROR(IF(VLOOKUP(D569,基本登録!$B$8:$I$14,7,FALSE)="","",VLOOKUP(D569,基本登録!$B$8:$I$14,7,FALSE)),"")</f>
        <v>競射</v>
      </c>
      <c r="S576" s="197"/>
      <c r="T576" s="197"/>
      <c r="U576" s="197"/>
      <c r="V576" s="198"/>
      <c r="W576" s="196" t="str">
        <f ca="1">IFERROR(IF(VLOOKUP(D569,基本登録!$B$8:$I$14,8,FALSE)="","",VLOOKUP(D569,基本登録!$B$8:$I$14,8,FALSE)),"")</f>
        <v/>
      </c>
      <c r="X576" s="197"/>
      <c r="Y576" s="197"/>
      <c r="Z576" s="197"/>
      <c r="AA576" s="198"/>
      <c r="AC576" s="52"/>
      <c r="AF576" s="11"/>
    </row>
    <row r="577" spans="1:32" ht="21.75" customHeight="1">
      <c r="A577" s="25" t="str">
        <f>基本登録!$A$17</f>
        <v>１</v>
      </c>
      <c r="B577" s="179" t="str">
        <f>IF(AC577="","",VLOOKUP(AC577,都個人!$J:$O,4,FALSE))</f>
        <v/>
      </c>
      <c r="C577" s="180"/>
      <c r="D577" s="180"/>
      <c r="E577" s="180"/>
      <c r="F577" s="181"/>
      <c r="G577" s="26" t="str">
        <f>IF(AC577="","",VLOOKUP(AC577,都個人!$J:$O,5,FALSE))</f>
        <v/>
      </c>
      <c r="H577" s="31"/>
      <c r="I577" s="31"/>
      <c r="J577" s="31"/>
      <c r="K577" s="21"/>
      <c r="L577" s="34"/>
      <c r="M577" s="31"/>
      <c r="N577" s="31"/>
      <c r="O577" s="31"/>
      <c r="P577" s="21"/>
      <c r="Q577" s="34"/>
      <c r="R577" s="31"/>
      <c r="S577" s="31"/>
      <c r="T577" s="31"/>
      <c r="U577" s="21"/>
      <c r="V577" s="34"/>
      <c r="W577" s="31"/>
      <c r="X577" s="31"/>
      <c r="Y577" s="31"/>
      <c r="Z577" s="21"/>
      <c r="AA577" s="34"/>
      <c r="AC577" s="52" t="str">
        <f>都個人!$J$30</f>
        <v/>
      </c>
      <c r="AF577" s="11"/>
    </row>
    <row r="578" spans="1:32" ht="21.75" customHeight="1">
      <c r="A578" s="24" t="str">
        <f>基本登録!$A$18</f>
        <v>２</v>
      </c>
      <c r="B578" s="179" t="str">
        <f>IF(AC578="","",VLOOKUP(AC578,都個人!$J:$O,4,FALSE))</f>
        <v/>
      </c>
      <c r="C578" s="180"/>
      <c r="D578" s="180"/>
      <c r="E578" s="180"/>
      <c r="F578" s="181"/>
      <c r="G578" s="26" t="str">
        <f>IF(AC578="","",VLOOKUP(AC578,都個人!$J:$O,5,FALSE))</f>
        <v/>
      </c>
      <c r="H578" s="31"/>
      <c r="I578" s="31"/>
      <c r="J578" s="31"/>
      <c r="K578" s="21"/>
      <c r="L578" s="34"/>
      <c r="M578" s="31"/>
      <c r="N578" s="31"/>
      <c r="O578" s="31"/>
      <c r="P578" s="21"/>
      <c r="Q578" s="34"/>
      <c r="R578" s="31"/>
      <c r="S578" s="31"/>
      <c r="T578" s="31"/>
      <c r="U578" s="21"/>
      <c r="V578" s="34"/>
      <c r="W578" s="31"/>
      <c r="X578" s="31"/>
      <c r="Y578" s="31"/>
      <c r="Z578" s="21"/>
      <c r="AA578" s="34"/>
      <c r="AC578" s="52"/>
      <c r="AF578" s="11"/>
    </row>
    <row r="579" spans="1:32" ht="21.75" customHeight="1">
      <c r="A579" s="24" t="str">
        <f>基本登録!$A$19</f>
        <v>３</v>
      </c>
      <c r="B579" s="179" t="str">
        <f>IF(AC579="","",VLOOKUP(AC579,都個人!$J:$O,4,FALSE))</f>
        <v/>
      </c>
      <c r="C579" s="180"/>
      <c r="D579" s="180"/>
      <c r="E579" s="180"/>
      <c r="F579" s="181"/>
      <c r="G579" s="26" t="str">
        <f>IF(AC579="","",VLOOKUP(AC579,都個人!$J:$O,5,FALSE))</f>
        <v/>
      </c>
      <c r="H579" s="31"/>
      <c r="I579" s="31"/>
      <c r="J579" s="31"/>
      <c r="K579" s="21"/>
      <c r="L579" s="34"/>
      <c r="M579" s="31"/>
      <c r="N579" s="31"/>
      <c r="O579" s="31"/>
      <c r="P579" s="21"/>
      <c r="Q579" s="34"/>
      <c r="R579" s="31"/>
      <c r="S579" s="31"/>
      <c r="T579" s="31"/>
      <c r="U579" s="21"/>
      <c r="V579" s="34"/>
      <c r="W579" s="31"/>
      <c r="X579" s="31"/>
      <c r="Y579" s="31"/>
      <c r="Z579" s="21"/>
      <c r="AA579" s="34"/>
      <c r="AC579" s="52"/>
      <c r="AF579" s="11"/>
    </row>
    <row r="580" spans="1:32" ht="21.75" customHeight="1">
      <c r="A580" s="24" t="str">
        <f>基本登録!$A$20</f>
        <v>４</v>
      </c>
      <c r="B580" s="179" t="str">
        <f>IF(AC580="","",VLOOKUP(AC580,都個人!$J:$O,4,FALSE))</f>
        <v/>
      </c>
      <c r="C580" s="180"/>
      <c r="D580" s="180"/>
      <c r="E580" s="180"/>
      <c r="F580" s="181"/>
      <c r="G580" s="26" t="str">
        <f>IF(AC580="","",VLOOKUP(AC580,都個人!$J:$O,5,FALSE))</f>
        <v/>
      </c>
      <c r="H580" s="31"/>
      <c r="I580" s="31"/>
      <c r="J580" s="31"/>
      <c r="K580" s="21"/>
      <c r="L580" s="34"/>
      <c r="M580" s="31"/>
      <c r="N580" s="31"/>
      <c r="O580" s="31"/>
      <c r="P580" s="21"/>
      <c r="Q580" s="34"/>
      <c r="R580" s="31"/>
      <c r="S580" s="31"/>
      <c r="T580" s="31"/>
      <c r="U580" s="21"/>
      <c r="V580" s="34"/>
      <c r="W580" s="31"/>
      <c r="X580" s="31"/>
      <c r="Y580" s="31"/>
      <c r="Z580" s="21"/>
      <c r="AA580" s="34"/>
      <c r="AC580" s="52"/>
      <c r="AF580" s="11"/>
    </row>
    <row r="581" spans="1:32" ht="21.75" customHeight="1">
      <c r="A581" s="24" t="str">
        <f>基本登録!$A$21</f>
        <v>５</v>
      </c>
      <c r="B581" s="179" t="str">
        <f>IF(AC581="","",VLOOKUP(AC581,都個人!$J:$O,4,FALSE))</f>
        <v/>
      </c>
      <c r="C581" s="180"/>
      <c r="D581" s="180"/>
      <c r="E581" s="180"/>
      <c r="F581" s="181"/>
      <c r="G581" s="26" t="str">
        <f>IF(AC581="","",VLOOKUP(AC581,都個人!$J:$O,5,FALSE))</f>
        <v/>
      </c>
      <c r="H581" s="31"/>
      <c r="I581" s="31"/>
      <c r="J581" s="31"/>
      <c r="K581" s="21"/>
      <c r="L581" s="34"/>
      <c r="M581" s="31"/>
      <c r="N581" s="31"/>
      <c r="O581" s="31"/>
      <c r="P581" s="21"/>
      <c r="Q581" s="34"/>
      <c r="R581" s="31"/>
      <c r="S581" s="31"/>
      <c r="T581" s="31"/>
      <c r="U581" s="21"/>
      <c r="V581" s="34"/>
      <c r="W581" s="31"/>
      <c r="X581" s="31"/>
      <c r="Y581" s="31"/>
      <c r="Z581" s="21"/>
      <c r="AA581" s="34"/>
      <c r="AC581" s="52"/>
      <c r="AF581" s="11"/>
    </row>
    <row r="582" spans="1:32" ht="21.75" customHeight="1">
      <c r="A582" s="24" t="str">
        <f>基本登録!$A$22</f>
        <v>補</v>
      </c>
      <c r="B582" s="179" t="str">
        <f>IF(AC582="","",VLOOKUP(AC582,都個人!$J:$O,4,FALSE))</f>
        <v/>
      </c>
      <c r="C582" s="180"/>
      <c r="D582" s="180"/>
      <c r="E582" s="180"/>
      <c r="F582" s="181"/>
      <c r="G582" s="26" t="str">
        <f>IF(AC582="","",VLOOKUP(AC582,都個人!$J:$O,5,FALSE))</f>
        <v/>
      </c>
      <c r="H582" s="24"/>
      <c r="I582" s="24"/>
      <c r="J582" s="24"/>
      <c r="K582" s="33"/>
      <c r="L582" s="34"/>
      <c r="M582" s="24"/>
      <c r="N582" s="24"/>
      <c r="O582" s="24"/>
      <c r="P582" s="33"/>
      <c r="Q582" s="34"/>
      <c r="R582" s="24"/>
      <c r="S582" s="24"/>
      <c r="T582" s="24"/>
      <c r="U582" s="33"/>
      <c r="V582" s="34"/>
      <c r="W582" s="24"/>
      <c r="X582" s="24"/>
      <c r="Y582" s="24"/>
      <c r="Z582" s="33"/>
      <c r="AA582" s="34"/>
      <c r="AC582" s="52"/>
      <c r="AF582" s="11"/>
    </row>
    <row r="583" spans="1:32" ht="19.5" customHeight="1">
      <c r="A583" s="169"/>
      <c r="B583" s="170"/>
      <c r="C583" s="170"/>
      <c r="D583" s="170"/>
      <c r="E583" s="170"/>
      <c r="F583" s="170"/>
      <c r="G583" s="171"/>
      <c r="H583" s="172" t="s">
        <v>132</v>
      </c>
      <c r="I583" s="173"/>
      <c r="J583" s="173"/>
      <c r="K583" s="173"/>
      <c r="L583" s="34"/>
      <c r="M583" s="172" t="s">
        <v>132</v>
      </c>
      <c r="N583" s="173"/>
      <c r="O583" s="173"/>
      <c r="P583" s="173"/>
      <c r="Q583" s="34"/>
      <c r="R583" s="172" t="s">
        <v>132</v>
      </c>
      <c r="S583" s="173"/>
      <c r="T583" s="173"/>
      <c r="U583" s="173"/>
      <c r="V583" s="34"/>
      <c r="W583" s="172" t="s">
        <v>132</v>
      </c>
      <c r="X583" s="173"/>
      <c r="Y583" s="173"/>
      <c r="Z583" s="173"/>
      <c r="AA583" s="34"/>
      <c r="AC583" s="52"/>
      <c r="AF583" s="11"/>
    </row>
    <row r="584" spans="1:32" ht="24.75" customHeight="1">
      <c r="A584" s="174"/>
      <c r="B584" s="175"/>
      <c r="C584" s="175"/>
      <c r="D584" s="175"/>
      <c r="E584" s="175"/>
      <c r="F584" s="175"/>
      <c r="G584" s="176"/>
      <c r="H584" s="169"/>
      <c r="I584" s="177"/>
      <c r="J584" s="177"/>
      <c r="K584" s="177"/>
      <c r="L584" s="178"/>
      <c r="M584" s="169"/>
      <c r="N584" s="177"/>
      <c r="O584" s="177"/>
      <c r="P584" s="177"/>
      <c r="Q584" s="178"/>
      <c r="R584" s="169"/>
      <c r="S584" s="177"/>
      <c r="T584" s="177"/>
      <c r="U584" s="177"/>
      <c r="V584" s="178"/>
      <c r="W584" s="169"/>
      <c r="X584" s="177"/>
      <c r="Y584" s="177"/>
      <c r="Z584" s="177"/>
      <c r="AA584" s="178"/>
      <c r="AC584" s="52"/>
      <c r="AF584" s="11"/>
    </row>
    <row r="585" spans="1:32" ht="4.5" customHeight="1">
      <c r="A585" s="165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AC585" s="52"/>
      <c r="AF585" s="11"/>
    </row>
    <row r="586" spans="1:32">
      <c r="A586" s="167" t="s">
        <v>136</v>
      </c>
      <c r="B586" s="167"/>
      <c r="C586" s="47" t="str">
        <f>基本登録!$A$23</f>
        <v>①（　）内の大会の個人の部は一人１枚使用すること（関東予選・総合体育大会・個人選手権大会）</v>
      </c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4"/>
      <c r="R586" s="45"/>
      <c r="S586" s="44"/>
      <c r="T586" s="44"/>
      <c r="U586" s="40"/>
      <c r="V586" s="40"/>
      <c r="W586" s="40"/>
      <c r="X586" s="40"/>
      <c r="Y586" s="40"/>
      <c r="Z586" s="40"/>
      <c r="AA586" s="40"/>
    </row>
    <row r="587" spans="1:32">
      <c r="A587" s="43"/>
      <c r="B587" s="43"/>
      <c r="C587" s="47" t="str">
        <f>基本登録!$A$24</f>
        <v>②顧問の捺印のないものは無効</v>
      </c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6"/>
      <c r="R587" s="44"/>
      <c r="S587" s="44"/>
      <c r="T587" s="44"/>
      <c r="U587" s="168" t="s">
        <v>139</v>
      </c>
      <c r="V587" s="168"/>
      <c r="W587" s="168"/>
      <c r="X587" s="168"/>
      <c r="Y587" s="168"/>
      <c r="Z587" s="168"/>
      <c r="AA587" s="168"/>
    </row>
    <row r="588" spans="1:32" s="37" customFormat="1">
      <c r="A588" s="41"/>
      <c r="B588" s="41"/>
      <c r="C588" s="42" t="str">
        <f>基本登録!$A$25</f>
        <v>③A4用紙に印刷すること（A4用紙1枚につき立順票は二部出力。切り取って使用すること）</v>
      </c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168"/>
      <c r="V588" s="168"/>
      <c r="W588" s="168"/>
      <c r="X588" s="168"/>
      <c r="Y588" s="168"/>
      <c r="Z588" s="168"/>
      <c r="AA588" s="168"/>
      <c r="AC588" s="53"/>
    </row>
    <row r="589" spans="1:32" ht="34.5" customHeight="1">
      <c r="AC589" s="52"/>
      <c r="AF589" s="11"/>
    </row>
    <row r="590" spans="1:32" ht="24.75" customHeight="1">
      <c r="A590" s="240" t="s">
        <v>119</v>
      </c>
      <c r="B590" s="240"/>
      <c r="C590" s="240"/>
      <c r="D590" s="201" t="str">
        <f ca="1">基本登録!$B$11</f>
        <v>令和8年度　東京都個人選手権大会　立順票</v>
      </c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190" t="s">
        <v>120</v>
      </c>
      <c r="Y590" s="191"/>
      <c r="Z590" s="191"/>
      <c r="AA590" s="192"/>
      <c r="AC590" s="52"/>
      <c r="AF590" s="11"/>
    </row>
    <row r="591" spans="1:32" ht="26.25" customHeight="1">
      <c r="A591" s="241"/>
      <c r="B591" s="241"/>
      <c r="C591" s="24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2" t="str">
        <f>IF(VLOOKUP(AC598,都個人!$J:$O,2,FALSE)="","",VLOOKUP(AC598,都個人!$J:$O,2,FALSE))</f>
        <v/>
      </c>
      <c r="Y591" s="203"/>
      <c r="Z591" s="203"/>
      <c r="AA591" s="204"/>
      <c r="AC591" s="52"/>
      <c r="AF591" s="11"/>
    </row>
    <row r="592" spans="1:32" ht="27" customHeight="1">
      <c r="A592" s="169" t="s">
        <v>121</v>
      </c>
      <c r="B592" s="177"/>
      <c r="C592" s="178"/>
      <c r="D592" s="208"/>
      <c r="E592" s="30" t="s">
        <v>122</v>
      </c>
      <c r="F592" s="208"/>
      <c r="G592" s="190" t="s">
        <v>123</v>
      </c>
      <c r="H592" s="191"/>
      <c r="I592" s="192"/>
      <c r="J592" s="213" t="str">
        <f>基本登録!$B$2</f>
        <v>基本登録シートの学校番号に入力して下さい</v>
      </c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X592" s="205"/>
      <c r="Y592" s="206"/>
      <c r="Z592" s="206"/>
      <c r="AA592" s="207"/>
      <c r="AC592" s="52"/>
      <c r="AF592" s="11"/>
    </row>
    <row r="593" spans="1:32" ht="9.75" customHeight="1">
      <c r="A593" s="214">
        <f>基本登録!$B$1</f>
        <v>0</v>
      </c>
      <c r="B593" s="215"/>
      <c r="C593" s="216"/>
      <c r="D593" s="209"/>
      <c r="E593" s="223" t="s">
        <v>109</v>
      </c>
      <c r="F593" s="211"/>
      <c r="G593" s="226" t="s">
        <v>124</v>
      </c>
      <c r="H593" s="227"/>
      <c r="I593" s="228"/>
      <c r="J593" s="213">
        <f>基本登録!$B$3</f>
        <v>0</v>
      </c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36"/>
      <c r="X593" s="36"/>
      <c r="AC593" s="52"/>
      <c r="AF593" s="11"/>
    </row>
    <row r="594" spans="1:32" ht="16.5" customHeight="1">
      <c r="A594" s="217"/>
      <c r="B594" s="218"/>
      <c r="C594" s="219"/>
      <c r="D594" s="209"/>
      <c r="E594" s="224"/>
      <c r="F594" s="211"/>
      <c r="G594" s="229"/>
      <c r="H594" s="230"/>
      <c r="I594" s="231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X594" s="182" t="s">
        <v>125</v>
      </c>
      <c r="Y594" s="184" t="s">
        <v>126</v>
      </c>
      <c r="Z594" s="185"/>
      <c r="AA594" s="186"/>
      <c r="AC594" s="52"/>
      <c r="AF594" s="11"/>
    </row>
    <row r="595" spans="1:32" ht="27" customHeight="1">
      <c r="A595" s="220"/>
      <c r="B595" s="221"/>
      <c r="C595" s="222"/>
      <c r="D595" s="210"/>
      <c r="E595" s="225"/>
      <c r="F595" s="212"/>
      <c r="G595" s="190" t="s">
        <v>127</v>
      </c>
      <c r="H595" s="191"/>
      <c r="I595" s="192"/>
      <c r="J595" s="28"/>
      <c r="K595" s="29"/>
      <c r="L595" s="29"/>
      <c r="M595" s="29"/>
      <c r="N595" s="29"/>
      <c r="O595" s="29"/>
      <c r="P595" s="22"/>
      <c r="Q595" s="22"/>
      <c r="R595" s="22" t="s">
        <v>128</v>
      </c>
      <c r="S595" s="193" t="str">
        <f t="shared" ref="S595" si="15">AC598</f>
        <v/>
      </c>
      <c r="T595" s="194"/>
      <c r="U595" s="194"/>
      <c r="V595" s="23" t="s">
        <v>129</v>
      </c>
      <c r="X595" s="183"/>
      <c r="Y595" s="187"/>
      <c r="Z595" s="188"/>
      <c r="AA595" s="189"/>
      <c r="AC595" s="52"/>
      <c r="AF595" s="11"/>
    </row>
    <row r="596" spans="1:32" ht="4.5" customHeight="1">
      <c r="AC596" s="52"/>
      <c r="AF596" s="11"/>
    </row>
    <row r="597" spans="1:32" ht="21.75" customHeight="1">
      <c r="A597" s="24" t="s">
        <v>130</v>
      </c>
      <c r="B597" s="174" t="s">
        <v>131</v>
      </c>
      <c r="C597" s="195"/>
      <c r="D597" s="195"/>
      <c r="E597" s="195"/>
      <c r="F597" s="176"/>
      <c r="G597" s="32" t="s">
        <v>102</v>
      </c>
      <c r="H597" s="196" t="str">
        <f ca="1">IFERROR(VLOOKUP(D590,基本登録!$B$8:$I$14,5,FALSE),"")</f>
        <v>予選</v>
      </c>
      <c r="I597" s="197"/>
      <c r="J597" s="197"/>
      <c r="K597" s="197"/>
      <c r="L597" s="198"/>
      <c r="M597" s="196" t="str">
        <f ca="1">IFERROR(VLOOKUP(D590,基本登録!$B$8:$I$14,6,FALSE),"")</f>
        <v>決勝</v>
      </c>
      <c r="N597" s="197"/>
      <c r="O597" s="197"/>
      <c r="P597" s="197"/>
      <c r="Q597" s="198"/>
      <c r="R597" s="196" t="str">
        <f ca="1">IFERROR(IF(VLOOKUP(D590,基本登録!$B$8:$I$14,7,FALSE)="","",VLOOKUP(D590,基本登録!$B$8:$I$14,7,FALSE)),"")</f>
        <v>競射</v>
      </c>
      <c r="S597" s="197"/>
      <c r="T597" s="197"/>
      <c r="U597" s="197"/>
      <c r="V597" s="198"/>
      <c r="W597" s="196" t="str">
        <f ca="1">IFERROR(IF(VLOOKUP(D590,基本登録!$B$8:$I$14,8,FALSE)="","",VLOOKUP(D590,基本登録!$B$8:$I$14,8,FALSE)),"")</f>
        <v/>
      </c>
      <c r="X597" s="197"/>
      <c r="Y597" s="197"/>
      <c r="Z597" s="197"/>
      <c r="AA597" s="198"/>
      <c r="AC597" s="52"/>
      <c r="AF597" s="11"/>
    </row>
    <row r="598" spans="1:32" ht="21.75" customHeight="1">
      <c r="A598" s="25" t="str">
        <f>基本登録!$A$17</f>
        <v>１</v>
      </c>
      <c r="B598" s="179" t="str">
        <f>IF(AC598="","",VLOOKUP(AC598,都個人!$J:$O,4,FALSE))</f>
        <v/>
      </c>
      <c r="C598" s="180"/>
      <c r="D598" s="180"/>
      <c r="E598" s="180"/>
      <c r="F598" s="181"/>
      <c r="G598" s="26" t="str">
        <f>IF(AC598="","",VLOOKUP(AC598,都個人!$J:$O,5,FALSE))</f>
        <v/>
      </c>
      <c r="H598" s="31"/>
      <c r="I598" s="31"/>
      <c r="J598" s="31"/>
      <c r="K598" s="21"/>
      <c r="L598" s="34"/>
      <c r="M598" s="31"/>
      <c r="N598" s="31"/>
      <c r="O598" s="31"/>
      <c r="P598" s="21"/>
      <c r="Q598" s="34"/>
      <c r="R598" s="31"/>
      <c r="S598" s="31"/>
      <c r="T598" s="31"/>
      <c r="U598" s="21"/>
      <c r="V598" s="34"/>
      <c r="W598" s="31"/>
      <c r="X598" s="31"/>
      <c r="Y598" s="31"/>
      <c r="Z598" s="21"/>
      <c r="AA598" s="34"/>
      <c r="AC598" s="52" t="str">
        <f>都個人!$J$31</f>
        <v/>
      </c>
      <c r="AF598" s="11"/>
    </row>
    <row r="599" spans="1:32" ht="21.75" customHeight="1">
      <c r="A599" s="24" t="str">
        <f>基本登録!$A$18</f>
        <v>２</v>
      </c>
      <c r="B599" s="179" t="str">
        <f>IF(AC599="","",VLOOKUP(AC599,都個人!$J:$O,4,FALSE))</f>
        <v/>
      </c>
      <c r="C599" s="180"/>
      <c r="D599" s="180"/>
      <c r="E599" s="180"/>
      <c r="F599" s="181"/>
      <c r="G599" s="26" t="str">
        <f>IF(AC599="","",VLOOKUP(AC599,都個人!$J:$O,5,FALSE))</f>
        <v/>
      </c>
      <c r="H599" s="31"/>
      <c r="I599" s="31"/>
      <c r="J599" s="31"/>
      <c r="K599" s="21"/>
      <c r="L599" s="34"/>
      <c r="M599" s="31"/>
      <c r="N599" s="31"/>
      <c r="O599" s="31"/>
      <c r="P599" s="21"/>
      <c r="Q599" s="34"/>
      <c r="R599" s="31"/>
      <c r="S599" s="31"/>
      <c r="T599" s="31"/>
      <c r="U599" s="21"/>
      <c r="V599" s="34"/>
      <c r="W599" s="31"/>
      <c r="X599" s="31"/>
      <c r="Y599" s="31"/>
      <c r="Z599" s="21"/>
      <c r="AA599" s="34"/>
      <c r="AC599" s="52"/>
      <c r="AF599" s="11"/>
    </row>
    <row r="600" spans="1:32" ht="21.75" customHeight="1">
      <c r="A600" s="24" t="str">
        <f>基本登録!$A$19</f>
        <v>３</v>
      </c>
      <c r="B600" s="179" t="str">
        <f>IF(AC600="","",VLOOKUP(AC600,都個人!$J:$O,4,FALSE))</f>
        <v/>
      </c>
      <c r="C600" s="180"/>
      <c r="D600" s="180"/>
      <c r="E600" s="180"/>
      <c r="F600" s="181"/>
      <c r="G600" s="26" t="str">
        <f>IF(AC600="","",VLOOKUP(AC600,都個人!$J:$O,5,FALSE))</f>
        <v/>
      </c>
      <c r="H600" s="31"/>
      <c r="I600" s="31"/>
      <c r="J600" s="31"/>
      <c r="K600" s="21"/>
      <c r="L600" s="34"/>
      <c r="M600" s="31"/>
      <c r="N600" s="31"/>
      <c r="O600" s="31"/>
      <c r="P600" s="21"/>
      <c r="Q600" s="34"/>
      <c r="R600" s="31"/>
      <c r="S600" s="31"/>
      <c r="T600" s="31"/>
      <c r="U600" s="21"/>
      <c r="V600" s="34"/>
      <c r="W600" s="31"/>
      <c r="X600" s="31"/>
      <c r="Y600" s="31"/>
      <c r="Z600" s="21"/>
      <c r="AA600" s="34"/>
      <c r="AC600" s="52"/>
      <c r="AF600" s="11"/>
    </row>
    <row r="601" spans="1:32" ht="21.75" customHeight="1">
      <c r="A601" s="24" t="str">
        <f>基本登録!$A$20</f>
        <v>４</v>
      </c>
      <c r="B601" s="179" t="str">
        <f>IF(AC601="","",VLOOKUP(AC601,都個人!$J:$O,4,FALSE))</f>
        <v/>
      </c>
      <c r="C601" s="180"/>
      <c r="D601" s="180"/>
      <c r="E601" s="180"/>
      <c r="F601" s="181"/>
      <c r="G601" s="26" t="str">
        <f>IF(AC601="","",VLOOKUP(AC601,都個人!$J:$O,5,FALSE))</f>
        <v/>
      </c>
      <c r="H601" s="31"/>
      <c r="I601" s="31"/>
      <c r="J601" s="31"/>
      <c r="K601" s="21"/>
      <c r="L601" s="34"/>
      <c r="M601" s="31"/>
      <c r="N601" s="31"/>
      <c r="O601" s="31"/>
      <c r="P601" s="21"/>
      <c r="Q601" s="34"/>
      <c r="R601" s="31"/>
      <c r="S601" s="31"/>
      <c r="T601" s="31"/>
      <c r="U601" s="21"/>
      <c r="V601" s="34"/>
      <c r="W601" s="31"/>
      <c r="X601" s="31"/>
      <c r="Y601" s="31"/>
      <c r="Z601" s="21"/>
      <c r="AA601" s="34"/>
      <c r="AC601" s="52"/>
      <c r="AF601" s="11"/>
    </row>
    <row r="602" spans="1:32" ht="21.75" customHeight="1">
      <c r="A602" s="24" t="str">
        <f>基本登録!$A$21</f>
        <v>５</v>
      </c>
      <c r="B602" s="179" t="str">
        <f>IF(AC602="","",VLOOKUP(AC602,都個人!$J:$O,4,FALSE))</f>
        <v/>
      </c>
      <c r="C602" s="180"/>
      <c r="D602" s="180"/>
      <c r="E602" s="180"/>
      <c r="F602" s="181"/>
      <c r="G602" s="26" t="str">
        <f>IF(AC602="","",VLOOKUP(AC602,都個人!$J:$O,5,FALSE))</f>
        <v/>
      </c>
      <c r="H602" s="31"/>
      <c r="I602" s="31"/>
      <c r="J602" s="31"/>
      <c r="K602" s="21"/>
      <c r="L602" s="34"/>
      <c r="M602" s="31"/>
      <c r="N602" s="31"/>
      <c r="O602" s="31"/>
      <c r="P602" s="21"/>
      <c r="Q602" s="34"/>
      <c r="R602" s="31"/>
      <c r="S602" s="31"/>
      <c r="T602" s="31"/>
      <c r="U602" s="21"/>
      <c r="V602" s="34"/>
      <c r="W602" s="31"/>
      <c r="X602" s="31"/>
      <c r="Y602" s="31"/>
      <c r="Z602" s="21"/>
      <c r="AA602" s="34"/>
      <c r="AC602" s="52"/>
      <c r="AF602" s="11"/>
    </row>
    <row r="603" spans="1:32" ht="21.75" customHeight="1">
      <c r="A603" s="24" t="str">
        <f>基本登録!$A$22</f>
        <v>補</v>
      </c>
      <c r="B603" s="179" t="str">
        <f>IF(AC603="","",VLOOKUP(AC603,都個人!$J:$O,4,FALSE))</f>
        <v/>
      </c>
      <c r="C603" s="180"/>
      <c r="D603" s="180"/>
      <c r="E603" s="180"/>
      <c r="F603" s="181"/>
      <c r="G603" s="26" t="str">
        <f>IF(AC603="","",VLOOKUP(AC603,都個人!$J:$O,5,FALSE))</f>
        <v/>
      </c>
      <c r="H603" s="24"/>
      <c r="I603" s="24"/>
      <c r="J603" s="24"/>
      <c r="K603" s="33"/>
      <c r="L603" s="34"/>
      <c r="M603" s="24"/>
      <c r="N603" s="24"/>
      <c r="O603" s="24"/>
      <c r="P603" s="33"/>
      <c r="Q603" s="34"/>
      <c r="R603" s="24"/>
      <c r="S603" s="24"/>
      <c r="T603" s="24"/>
      <c r="U603" s="33"/>
      <c r="V603" s="34"/>
      <c r="W603" s="24"/>
      <c r="X603" s="24"/>
      <c r="Y603" s="24"/>
      <c r="Z603" s="33"/>
      <c r="AA603" s="34"/>
      <c r="AC603" s="52"/>
      <c r="AF603" s="11"/>
    </row>
    <row r="604" spans="1:32" ht="19.5" customHeight="1">
      <c r="A604" s="169"/>
      <c r="B604" s="170"/>
      <c r="C604" s="170"/>
      <c r="D604" s="170"/>
      <c r="E604" s="170"/>
      <c r="F604" s="170"/>
      <c r="G604" s="171"/>
      <c r="H604" s="172" t="s">
        <v>132</v>
      </c>
      <c r="I604" s="173"/>
      <c r="J604" s="173"/>
      <c r="K604" s="173"/>
      <c r="L604" s="34"/>
      <c r="M604" s="172" t="s">
        <v>132</v>
      </c>
      <c r="N604" s="173"/>
      <c r="O604" s="173"/>
      <c r="P604" s="173"/>
      <c r="Q604" s="34"/>
      <c r="R604" s="172" t="s">
        <v>132</v>
      </c>
      <c r="S604" s="173"/>
      <c r="T604" s="173"/>
      <c r="U604" s="173"/>
      <c r="V604" s="34"/>
      <c r="W604" s="172" t="s">
        <v>132</v>
      </c>
      <c r="X604" s="173"/>
      <c r="Y604" s="173"/>
      <c r="Z604" s="173"/>
      <c r="AA604" s="34"/>
      <c r="AC604" s="52"/>
      <c r="AF604" s="11"/>
    </row>
    <row r="605" spans="1:32" ht="24.75" customHeight="1">
      <c r="A605" s="174"/>
      <c r="B605" s="175"/>
      <c r="C605" s="175"/>
      <c r="D605" s="175"/>
      <c r="E605" s="175"/>
      <c r="F605" s="175"/>
      <c r="G605" s="176"/>
      <c r="H605" s="169"/>
      <c r="I605" s="177"/>
      <c r="J605" s="177"/>
      <c r="K605" s="177"/>
      <c r="L605" s="178"/>
      <c r="M605" s="169"/>
      <c r="N605" s="177"/>
      <c r="O605" s="177"/>
      <c r="P605" s="177"/>
      <c r="Q605" s="178"/>
      <c r="R605" s="169"/>
      <c r="S605" s="177"/>
      <c r="T605" s="177"/>
      <c r="U605" s="177"/>
      <c r="V605" s="178"/>
      <c r="W605" s="169"/>
      <c r="X605" s="177"/>
      <c r="Y605" s="177"/>
      <c r="Z605" s="177"/>
      <c r="AA605" s="178"/>
      <c r="AC605" s="52"/>
      <c r="AF605" s="11"/>
    </row>
    <row r="606" spans="1:32" ht="4.5" customHeight="1">
      <c r="A606" s="165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AC606" s="52"/>
      <c r="AF606" s="11"/>
    </row>
    <row r="607" spans="1:32">
      <c r="A607" s="167" t="s">
        <v>136</v>
      </c>
      <c r="B607" s="167"/>
      <c r="C607" s="47" t="str">
        <f>基本登録!$A$23</f>
        <v>①（　）内の大会の個人の部は一人１枚使用すること（関東予選・総合体育大会・個人選手権大会）</v>
      </c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4"/>
      <c r="R607" s="45"/>
      <c r="S607" s="44"/>
      <c r="T607" s="44"/>
      <c r="U607" s="40"/>
      <c r="V607" s="40"/>
      <c r="W607" s="40"/>
      <c r="X607" s="40"/>
      <c r="Y607" s="40"/>
      <c r="Z607" s="40"/>
      <c r="AA607" s="40"/>
    </row>
    <row r="608" spans="1:32">
      <c r="A608" s="43"/>
      <c r="B608" s="43"/>
      <c r="C608" s="47" t="str">
        <f>基本登録!$A$24</f>
        <v>②顧問の捺印のないものは無効</v>
      </c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6"/>
      <c r="R608" s="44"/>
      <c r="S608" s="44"/>
      <c r="T608" s="44"/>
      <c r="U608" s="168" t="s">
        <v>139</v>
      </c>
      <c r="V608" s="168"/>
      <c r="W608" s="168"/>
      <c r="X608" s="168"/>
      <c r="Y608" s="168"/>
      <c r="Z608" s="168"/>
      <c r="AA608" s="168"/>
    </row>
    <row r="609" spans="1:32" s="37" customFormat="1">
      <c r="A609" s="41"/>
      <c r="B609" s="41"/>
      <c r="C609" s="42" t="str">
        <f>基本登録!$A$25</f>
        <v>③A4用紙に印刷すること（A4用紙1枚につき立順票は二部出力。切り取って使用すること）</v>
      </c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168"/>
      <c r="V609" s="168"/>
      <c r="W609" s="168"/>
      <c r="X609" s="168"/>
      <c r="Y609" s="168"/>
      <c r="Z609" s="168"/>
      <c r="AA609" s="168"/>
      <c r="AC609" s="53"/>
    </row>
    <row r="610" spans="1:32" ht="34.5" customHeight="1">
      <c r="AC610" s="52"/>
      <c r="AF610" s="11"/>
    </row>
    <row r="611" spans="1:32" ht="24.75" customHeight="1">
      <c r="A611" s="240" t="s">
        <v>119</v>
      </c>
      <c r="B611" s="240"/>
      <c r="C611" s="240"/>
      <c r="D611" s="201" t="str">
        <f ca="1">基本登録!$B$11</f>
        <v>令和8年度　東京都個人選手権大会　立順票</v>
      </c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190" t="s">
        <v>120</v>
      </c>
      <c r="Y611" s="191"/>
      <c r="Z611" s="191"/>
      <c r="AA611" s="192"/>
      <c r="AC611" s="52"/>
      <c r="AF611" s="11"/>
    </row>
    <row r="612" spans="1:32" ht="26.25" customHeight="1">
      <c r="A612" s="241"/>
      <c r="B612" s="241"/>
      <c r="C612" s="24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2" t="str">
        <f>IF(VLOOKUP(AC619,都個人!$J:$O,2,FALSE)="","",VLOOKUP(AC619,都個人!$J:$O,2,FALSE))</f>
        <v/>
      </c>
      <c r="Y612" s="203"/>
      <c r="Z612" s="203"/>
      <c r="AA612" s="204"/>
      <c r="AC612" s="52"/>
      <c r="AF612" s="11"/>
    </row>
    <row r="613" spans="1:32" ht="27" customHeight="1">
      <c r="A613" s="169" t="s">
        <v>121</v>
      </c>
      <c r="B613" s="177"/>
      <c r="C613" s="178"/>
      <c r="D613" s="208"/>
      <c r="E613" s="30" t="s">
        <v>122</v>
      </c>
      <c r="F613" s="208"/>
      <c r="G613" s="190" t="s">
        <v>123</v>
      </c>
      <c r="H613" s="191"/>
      <c r="I613" s="192"/>
      <c r="J613" s="213" t="str">
        <f>基本登録!$B$2</f>
        <v>基本登録シートの学校番号に入力して下さい</v>
      </c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X613" s="205"/>
      <c r="Y613" s="206"/>
      <c r="Z613" s="206"/>
      <c r="AA613" s="207"/>
      <c r="AC613" s="52"/>
      <c r="AF613" s="11"/>
    </row>
    <row r="614" spans="1:32" ht="9.75" customHeight="1">
      <c r="A614" s="214">
        <f>基本登録!$B$1</f>
        <v>0</v>
      </c>
      <c r="B614" s="215"/>
      <c r="C614" s="216"/>
      <c r="D614" s="209"/>
      <c r="E614" s="223" t="s">
        <v>109</v>
      </c>
      <c r="F614" s="211"/>
      <c r="G614" s="226" t="s">
        <v>124</v>
      </c>
      <c r="H614" s="227"/>
      <c r="I614" s="228"/>
      <c r="J614" s="213">
        <f>基本登録!$B$3</f>
        <v>0</v>
      </c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36"/>
      <c r="X614" s="36"/>
      <c r="AC614" s="52"/>
      <c r="AF614" s="11"/>
    </row>
    <row r="615" spans="1:32" ht="16.5" customHeight="1">
      <c r="A615" s="217"/>
      <c r="B615" s="218"/>
      <c r="C615" s="219"/>
      <c r="D615" s="209"/>
      <c r="E615" s="224"/>
      <c r="F615" s="211"/>
      <c r="G615" s="229"/>
      <c r="H615" s="230"/>
      <c r="I615" s="231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X615" s="182" t="s">
        <v>125</v>
      </c>
      <c r="Y615" s="184" t="s">
        <v>126</v>
      </c>
      <c r="Z615" s="185"/>
      <c r="AA615" s="186"/>
      <c r="AC615" s="52"/>
      <c r="AF615" s="11"/>
    </row>
    <row r="616" spans="1:32" ht="27" customHeight="1">
      <c r="A616" s="220"/>
      <c r="B616" s="221"/>
      <c r="C616" s="222"/>
      <c r="D616" s="210"/>
      <c r="E616" s="225"/>
      <c r="F616" s="212"/>
      <c r="G616" s="190" t="s">
        <v>127</v>
      </c>
      <c r="H616" s="191"/>
      <c r="I616" s="192"/>
      <c r="J616" s="28"/>
      <c r="K616" s="29"/>
      <c r="L616" s="29"/>
      <c r="M616" s="29"/>
      <c r="N616" s="29"/>
      <c r="O616" s="29"/>
      <c r="P616" s="22"/>
      <c r="Q616" s="22"/>
      <c r="R616" s="22" t="s">
        <v>128</v>
      </c>
      <c r="S616" s="193" t="str">
        <f t="shared" ref="S616" si="16">AC619</f>
        <v/>
      </c>
      <c r="T616" s="194"/>
      <c r="U616" s="194"/>
      <c r="V616" s="23" t="s">
        <v>129</v>
      </c>
      <c r="X616" s="183"/>
      <c r="Y616" s="187"/>
      <c r="Z616" s="188"/>
      <c r="AA616" s="189"/>
      <c r="AC616" s="52"/>
      <c r="AF616" s="11"/>
    </row>
    <row r="617" spans="1:32" ht="4.5" customHeight="1">
      <c r="AC617" s="52"/>
      <c r="AF617" s="11"/>
    </row>
    <row r="618" spans="1:32" ht="21.75" customHeight="1">
      <c r="A618" s="24" t="s">
        <v>130</v>
      </c>
      <c r="B618" s="174" t="s">
        <v>131</v>
      </c>
      <c r="C618" s="195"/>
      <c r="D618" s="195"/>
      <c r="E618" s="195"/>
      <c r="F618" s="176"/>
      <c r="G618" s="32" t="s">
        <v>102</v>
      </c>
      <c r="H618" s="196" t="str">
        <f ca="1">IFERROR(VLOOKUP(D611,基本登録!$B$8:$I$14,5,FALSE),"")</f>
        <v>予選</v>
      </c>
      <c r="I618" s="197"/>
      <c r="J618" s="197"/>
      <c r="K618" s="197"/>
      <c r="L618" s="198"/>
      <c r="M618" s="196" t="str">
        <f ca="1">IFERROR(VLOOKUP(D611,基本登録!$B$8:$I$14,6,FALSE),"")</f>
        <v>決勝</v>
      </c>
      <c r="N618" s="197"/>
      <c r="O618" s="197"/>
      <c r="P618" s="197"/>
      <c r="Q618" s="198"/>
      <c r="R618" s="196" t="str">
        <f ca="1">IFERROR(IF(VLOOKUP(D611,基本登録!$B$8:$I$14,7,FALSE)="","",VLOOKUP(D611,基本登録!$B$8:$I$14,7,FALSE)),"")</f>
        <v>競射</v>
      </c>
      <c r="S618" s="197"/>
      <c r="T618" s="197"/>
      <c r="U618" s="197"/>
      <c r="V618" s="198"/>
      <c r="W618" s="196" t="str">
        <f ca="1">IFERROR(IF(VLOOKUP(D611,基本登録!$B$8:$I$14,8,FALSE)="","",VLOOKUP(D611,基本登録!$B$8:$I$14,8,FALSE)),"")</f>
        <v/>
      </c>
      <c r="X618" s="197"/>
      <c r="Y618" s="197"/>
      <c r="Z618" s="197"/>
      <c r="AA618" s="198"/>
      <c r="AC618" s="52"/>
      <c r="AF618" s="11"/>
    </row>
    <row r="619" spans="1:32" ht="21.75" customHeight="1">
      <c r="A619" s="25" t="str">
        <f>基本登録!$A$17</f>
        <v>１</v>
      </c>
      <c r="B619" s="179" t="str">
        <f>IF(AC619="","",VLOOKUP(AC619,都個人!$J:$O,4,FALSE))</f>
        <v/>
      </c>
      <c r="C619" s="180"/>
      <c r="D619" s="180"/>
      <c r="E619" s="180"/>
      <c r="F619" s="181"/>
      <c r="G619" s="26" t="str">
        <f>IF(AC619="","",VLOOKUP(AC619,都個人!$J:$O,5,FALSE))</f>
        <v/>
      </c>
      <c r="H619" s="31"/>
      <c r="I619" s="31"/>
      <c r="J619" s="31"/>
      <c r="K619" s="21"/>
      <c r="L619" s="34"/>
      <c r="M619" s="31"/>
      <c r="N619" s="31"/>
      <c r="O619" s="31"/>
      <c r="P619" s="21"/>
      <c r="Q619" s="34"/>
      <c r="R619" s="31"/>
      <c r="S619" s="31"/>
      <c r="T619" s="31"/>
      <c r="U619" s="21"/>
      <c r="V619" s="34"/>
      <c r="W619" s="31"/>
      <c r="X619" s="31"/>
      <c r="Y619" s="31"/>
      <c r="Z619" s="21"/>
      <c r="AA619" s="34"/>
      <c r="AC619" s="52" t="str">
        <f>都個人!$J$32</f>
        <v/>
      </c>
      <c r="AF619" s="11"/>
    </row>
    <row r="620" spans="1:32" ht="21.75" customHeight="1">
      <c r="A620" s="24" t="str">
        <f>基本登録!$A$18</f>
        <v>２</v>
      </c>
      <c r="B620" s="179" t="str">
        <f>IF(AC620="","",VLOOKUP(AC620,都個人!$J:$O,4,FALSE))</f>
        <v/>
      </c>
      <c r="C620" s="180"/>
      <c r="D620" s="180"/>
      <c r="E620" s="180"/>
      <c r="F620" s="181"/>
      <c r="G620" s="26" t="str">
        <f>IF(AC620="","",VLOOKUP(AC620,都個人!$J:$O,5,FALSE))</f>
        <v/>
      </c>
      <c r="H620" s="31"/>
      <c r="I620" s="31"/>
      <c r="J620" s="31"/>
      <c r="K620" s="21"/>
      <c r="L620" s="34"/>
      <c r="M620" s="31"/>
      <c r="N620" s="31"/>
      <c r="O620" s="31"/>
      <c r="P620" s="21"/>
      <c r="Q620" s="34"/>
      <c r="R620" s="31"/>
      <c r="S620" s="31"/>
      <c r="T620" s="31"/>
      <c r="U620" s="21"/>
      <c r="V620" s="34"/>
      <c r="W620" s="31"/>
      <c r="X620" s="31"/>
      <c r="Y620" s="31"/>
      <c r="Z620" s="21"/>
      <c r="AA620" s="34"/>
      <c r="AC620" s="52"/>
      <c r="AF620" s="11"/>
    </row>
    <row r="621" spans="1:32" ht="21.75" customHeight="1">
      <c r="A621" s="24" t="str">
        <f>基本登録!$A$19</f>
        <v>３</v>
      </c>
      <c r="B621" s="179" t="str">
        <f>IF(AC621="","",VLOOKUP(AC621,都個人!$J:$O,4,FALSE))</f>
        <v/>
      </c>
      <c r="C621" s="180"/>
      <c r="D621" s="180"/>
      <c r="E621" s="180"/>
      <c r="F621" s="181"/>
      <c r="G621" s="26" t="str">
        <f>IF(AC621="","",VLOOKUP(AC621,都個人!$J:$O,5,FALSE))</f>
        <v/>
      </c>
      <c r="H621" s="31"/>
      <c r="I621" s="31"/>
      <c r="J621" s="31"/>
      <c r="K621" s="21"/>
      <c r="L621" s="34"/>
      <c r="M621" s="31"/>
      <c r="N621" s="31"/>
      <c r="O621" s="31"/>
      <c r="P621" s="21"/>
      <c r="Q621" s="34"/>
      <c r="R621" s="31"/>
      <c r="S621" s="31"/>
      <c r="T621" s="31"/>
      <c r="U621" s="21"/>
      <c r="V621" s="34"/>
      <c r="W621" s="31"/>
      <c r="X621" s="31"/>
      <c r="Y621" s="31"/>
      <c r="Z621" s="21"/>
      <c r="AA621" s="34"/>
      <c r="AC621" s="52"/>
      <c r="AF621" s="11"/>
    </row>
    <row r="622" spans="1:32" ht="21.75" customHeight="1">
      <c r="A622" s="24" t="str">
        <f>基本登録!$A$20</f>
        <v>４</v>
      </c>
      <c r="B622" s="179" t="str">
        <f>IF(AC622="","",VLOOKUP(AC622,都個人!$J:$O,4,FALSE))</f>
        <v/>
      </c>
      <c r="C622" s="180"/>
      <c r="D622" s="180"/>
      <c r="E622" s="180"/>
      <c r="F622" s="181"/>
      <c r="G622" s="26" t="str">
        <f>IF(AC622="","",VLOOKUP(AC622,都個人!$J:$O,5,FALSE))</f>
        <v/>
      </c>
      <c r="H622" s="31"/>
      <c r="I622" s="31"/>
      <c r="J622" s="31"/>
      <c r="K622" s="21"/>
      <c r="L622" s="34"/>
      <c r="M622" s="31"/>
      <c r="N622" s="31"/>
      <c r="O622" s="31"/>
      <c r="P622" s="21"/>
      <c r="Q622" s="34"/>
      <c r="R622" s="31"/>
      <c r="S622" s="31"/>
      <c r="T622" s="31"/>
      <c r="U622" s="21"/>
      <c r="V622" s="34"/>
      <c r="W622" s="31"/>
      <c r="X622" s="31"/>
      <c r="Y622" s="31"/>
      <c r="Z622" s="21"/>
      <c r="AA622" s="34"/>
      <c r="AC622" s="52"/>
      <c r="AF622" s="11"/>
    </row>
    <row r="623" spans="1:32" ht="21.75" customHeight="1">
      <c r="A623" s="24" t="str">
        <f>基本登録!$A$21</f>
        <v>５</v>
      </c>
      <c r="B623" s="179" t="str">
        <f>IF(AC623="","",VLOOKUP(AC623,都個人!$J:$O,4,FALSE))</f>
        <v/>
      </c>
      <c r="C623" s="180"/>
      <c r="D623" s="180"/>
      <c r="E623" s="180"/>
      <c r="F623" s="181"/>
      <c r="G623" s="26" t="str">
        <f>IF(AC623="","",VLOOKUP(AC623,都個人!$J:$O,5,FALSE))</f>
        <v/>
      </c>
      <c r="H623" s="31"/>
      <c r="I623" s="31"/>
      <c r="J623" s="31"/>
      <c r="K623" s="21"/>
      <c r="L623" s="34"/>
      <c r="M623" s="31"/>
      <c r="N623" s="31"/>
      <c r="O623" s="31"/>
      <c r="P623" s="21"/>
      <c r="Q623" s="34"/>
      <c r="R623" s="31"/>
      <c r="S623" s="31"/>
      <c r="T623" s="31"/>
      <c r="U623" s="21"/>
      <c r="V623" s="34"/>
      <c r="W623" s="31"/>
      <c r="X623" s="31"/>
      <c r="Y623" s="31"/>
      <c r="Z623" s="21"/>
      <c r="AA623" s="34"/>
      <c r="AC623" s="52"/>
      <c r="AF623" s="11"/>
    </row>
    <row r="624" spans="1:32" ht="21.75" customHeight="1">
      <c r="A624" s="24" t="str">
        <f>基本登録!$A$22</f>
        <v>補</v>
      </c>
      <c r="B624" s="179" t="str">
        <f>IF(AC624="","",VLOOKUP(AC624,都個人!$J:$O,4,FALSE))</f>
        <v/>
      </c>
      <c r="C624" s="180"/>
      <c r="D624" s="180"/>
      <c r="E624" s="180"/>
      <c r="F624" s="181"/>
      <c r="G624" s="26" t="str">
        <f>IF(AC624="","",VLOOKUP(AC624,都個人!$J:$O,5,FALSE))</f>
        <v/>
      </c>
      <c r="H624" s="24"/>
      <c r="I624" s="24"/>
      <c r="J624" s="24"/>
      <c r="K624" s="33"/>
      <c r="L624" s="34"/>
      <c r="M624" s="24"/>
      <c r="N624" s="24"/>
      <c r="O624" s="24"/>
      <c r="P624" s="33"/>
      <c r="Q624" s="34"/>
      <c r="R624" s="24"/>
      <c r="S624" s="24"/>
      <c r="T624" s="24"/>
      <c r="U624" s="33"/>
      <c r="V624" s="34"/>
      <c r="W624" s="24"/>
      <c r="X624" s="24"/>
      <c r="Y624" s="24"/>
      <c r="Z624" s="33"/>
      <c r="AA624" s="34"/>
      <c r="AC624" s="52"/>
      <c r="AF624" s="11"/>
    </row>
    <row r="625" spans="1:32" ht="19.5" customHeight="1">
      <c r="A625" s="169"/>
      <c r="B625" s="170"/>
      <c r="C625" s="170"/>
      <c r="D625" s="170"/>
      <c r="E625" s="170"/>
      <c r="F625" s="170"/>
      <c r="G625" s="171"/>
      <c r="H625" s="172" t="s">
        <v>132</v>
      </c>
      <c r="I625" s="173"/>
      <c r="J625" s="173"/>
      <c r="K625" s="173"/>
      <c r="L625" s="34"/>
      <c r="M625" s="172" t="s">
        <v>132</v>
      </c>
      <c r="N625" s="173"/>
      <c r="O625" s="173"/>
      <c r="P625" s="173"/>
      <c r="Q625" s="34"/>
      <c r="R625" s="172" t="s">
        <v>132</v>
      </c>
      <c r="S625" s="173"/>
      <c r="T625" s="173"/>
      <c r="U625" s="173"/>
      <c r="V625" s="34"/>
      <c r="W625" s="172" t="s">
        <v>132</v>
      </c>
      <c r="X625" s="173"/>
      <c r="Y625" s="173"/>
      <c r="Z625" s="173"/>
      <c r="AA625" s="34"/>
      <c r="AC625" s="52"/>
      <c r="AF625" s="11"/>
    </row>
    <row r="626" spans="1:32" ht="24.75" customHeight="1">
      <c r="A626" s="174"/>
      <c r="B626" s="175"/>
      <c r="C626" s="175"/>
      <c r="D626" s="175"/>
      <c r="E626" s="175"/>
      <c r="F626" s="175"/>
      <c r="G626" s="176"/>
      <c r="H626" s="169"/>
      <c r="I626" s="177"/>
      <c r="J626" s="177"/>
      <c r="K626" s="177"/>
      <c r="L626" s="178"/>
      <c r="M626" s="169"/>
      <c r="N626" s="177"/>
      <c r="O626" s="177"/>
      <c r="P626" s="177"/>
      <c r="Q626" s="178"/>
      <c r="R626" s="169"/>
      <c r="S626" s="177"/>
      <c r="T626" s="177"/>
      <c r="U626" s="177"/>
      <c r="V626" s="178"/>
      <c r="W626" s="169"/>
      <c r="X626" s="177"/>
      <c r="Y626" s="177"/>
      <c r="Z626" s="177"/>
      <c r="AA626" s="178"/>
      <c r="AC626" s="52"/>
      <c r="AF626" s="11"/>
    </row>
    <row r="627" spans="1:32" ht="4.5" customHeight="1">
      <c r="A627" s="165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AC627" s="52"/>
      <c r="AF627" s="11"/>
    </row>
    <row r="628" spans="1:32">
      <c r="A628" s="167" t="s">
        <v>136</v>
      </c>
      <c r="B628" s="167"/>
      <c r="C628" s="47" t="str">
        <f>基本登録!$A$23</f>
        <v>①（　）内の大会の個人の部は一人１枚使用すること（関東予選・総合体育大会・個人選手権大会）</v>
      </c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4"/>
      <c r="R628" s="45"/>
      <c r="S628" s="44"/>
      <c r="T628" s="44"/>
      <c r="U628" s="40"/>
      <c r="V628" s="40"/>
      <c r="W628" s="40"/>
      <c r="X628" s="40"/>
      <c r="Y628" s="40"/>
      <c r="Z628" s="40"/>
      <c r="AA628" s="40"/>
    </row>
    <row r="629" spans="1:32">
      <c r="A629" s="43"/>
      <c r="B629" s="43"/>
      <c r="C629" s="47" t="str">
        <f>基本登録!$A$24</f>
        <v>②顧問の捺印のないものは無効</v>
      </c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6"/>
      <c r="R629" s="44"/>
      <c r="S629" s="44"/>
      <c r="T629" s="44"/>
      <c r="U629" s="168" t="s">
        <v>139</v>
      </c>
      <c r="V629" s="168"/>
      <c r="W629" s="168"/>
      <c r="X629" s="168"/>
      <c r="Y629" s="168"/>
      <c r="Z629" s="168"/>
      <c r="AA629" s="168"/>
    </row>
    <row r="630" spans="1:32" s="37" customFormat="1">
      <c r="A630" s="41"/>
      <c r="B630" s="41"/>
      <c r="C630" s="42" t="str">
        <f>基本登録!$A$25</f>
        <v>③A4用紙に印刷すること（A4用紙1枚につき立順票は二部出力。切り取って使用すること）</v>
      </c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168"/>
      <c r="V630" s="168"/>
      <c r="W630" s="168"/>
      <c r="X630" s="168"/>
      <c r="Y630" s="168"/>
      <c r="Z630" s="168"/>
      <c r="AA630" s="168"/>
      <c r="AC630" s="53"/>
    </row>
    <row r="631" spans="1:32" ht="34.5" customHeight="1">
      <c r="AC631" s="52"/>
      <c r="AF631" s="11"/>
    </row>
    <row r="632" spans="1:32" ht="24.75" customHeight="1">
      <c r="A632" s="240" t="s">
        <v>119</v>
      </c>
      <c r="B632" s="240"/>
      <c r="C632" s="240"/>
      <c r="D632" s="201" t="str">
        <f ca="1">基本登録!$B$11</f>
        <v>令和8年度　東京都個人選手権大会　立順票</v>
      </c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190" t="s">
        <v>120</v>
      </c>
      <c r="Y632" s="191"/>
      <c r="Z632" s="191"/>
      <c r="AA632" s="192"/>
      <c r="AC632" s="52"/>
      <c r="AF632" s="11"/>
    </row>
    <row r="633" spans="1:32" ht="26.25" customHeight="1">
      <c r="A633" s="241"/>
      <c r="B633" s="241"/>
      <c r="C633" s="24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2" t="str">
        <f>IF(VLOOKUP(AC640,都個人!$J:$O,2,FALSE)="","",VLOOKUP(AC640,都個人!$J:$O,2,FALSE))</f>
        <v/>
      </c>
      <c r="Y633" s="203"/>
      <c r="Z633" s="203"/>
      <c r="AA633" s="204"/>
      <c r="AC633" s="52"/>
      <c r="AF633" s="11"/>
    </row>
    <row r="634" spans="1:32" ht="27" customHeight="1">
      <c r="A634" s="169" t="s">
        <v>121</v>
      </c>
      <c r="B634" s="177"/>
      <c r="C634" s="178"/>
      <c r="D634" s="208"/>
      <c r="E634" s="30" t="s">
        <v>122</v>
      </c>
      <c r="F634" s="208"/>
      <c r="G634" s="190" t="s">
        <v>123</v>
      </c>
      <c r="H634" s="191"/>
      <c r="I634" s="192"/>
      <c r="J634" s="213" t="str">
        <f>基本登録!$B$2</f>
        <v>基本登録シートの学校番号に入力して下さい</v>
      </c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X634" s="205"/>
      <c r="Y634" s="206"/>
      <c r="Z634" s="206"/>
      <c r="AA634" s="207"/>
      <c r="AC634" s="52"/>
      <c r="AF634" s="11"/>
    </row>
    <row r="635" spans="1:32" ht="9.75" customHeight="1">
      <c r="A635" s="214">
        <f>基本登録!$B$1</f>
        <v>0</v>
      </c>
      <c r="B635" s="215"/>
      <c r="C635" s="216"/>
      <c r="D635" s="209"/>
      <c r="E635" s="223" t="s">
        <v>109</v>
      </c>
      <c r="F635" s="211"/>
      <c r="G635" s="226" t="s">
        <v>124</v>
      </c>
      <c r="H635" s="227"/>
      <c r="I635" s="228"/>
      <c r="J635" s="213">
        <f>基本登録!$B$3</f>
        <v>0</v>
      </c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36"/>
      <c r="X635" s="36"/>
      <c r="AC635" s="52"/>
      <c r="AF635" s="11"/>
    </row>
    <row r="636" spans="1:32" ht="16.5" customHeight="1">
      <c r="A636" s="217"/>
      <c r="B636" s="218"/>
      <c r="C636" s="219"/>
      <c r="D636" s="209"/>
      <c r="E636" s="224"/>
      <c r="F636" s="211"/>
      <c r="G636" s="229"/>
      <c r="H636" s="230"/>
      <c r="I636" s="231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X636" s="182" t="s">
        <v>125</v>
      </c>
      <c r="Y636" s="184" t="s">
        <v>126</v>
      </c>
      <c r="Z636" s="185"/>
      <c r="AA636" s="186"/>
      <c r="AC636" s="52"/>
      <c r="AF636" s="11"/>
    </row>
    <row r="637" spans="1:32" ht="27" customHeight="1">
      <c r="A637" s="220"/>
      <c r="B637" s="221"/>
      <c r="C637" s="222"/>
      <c r="D637" s="210"/>
      <c r="E637" s="225"/>
      <c r="F637" s="212"/>
      <c r="G637" s="190" t="s">
        <v>127</v>
      </c>
      <c r="H637" s="191"/>
      <c r="I637" s="192"/>
      <c r="J637" s="28"/>
      <c r="K637" s="29"/>
      <c r="L637" s="29"/>
      <c r="M637" s="29"/>
      <c r="N637" s="29"/>
      <c r="O637" s="29"/>
      <c r="P637" s="22"/>
      <c r="Q637" s="22"/>
      <c r="R637" s="22" t="s">
        <v>128</v>
      </c>
      <c r="S637" s="193" t="str">
        <f t="shared" ref="S637" si="17">AC640</f>
        <v/>
      </c>
      <c r="T637" s="194"/>
      <c r="U637" s="194"/>
      <c r="V637" s="23" t="s">
        <v>129</v>
      </c>
      <c r="X637" s="183"/>
      <c r="Y637" s="187"/>
      <c r="Z637" s="188"/>
      <c r="AA637" s="189"/>
      <c r="AC637" s="52"/>
      <c r="AF637" s="11"/>
    </row>
    <row r="638" spans="1:32" ht="4.5" customHeight="1">
      <c r="AC638" s="52"/>
      <c r="AF638" s="11"/>
    </row>
    <row r="639" spans="1:32" ht="21.75" customHeight="1">
      <c r="A639" s="24" t="s">
        <v>130</v>
      </c>
      <c r="B639" s="174" t="s">
        <v>131</v>
      </c>
      <c r="C639" s="195"/>
      <c r="D639" s="195"/>
      <c r="E639" s="195"/>
      <c r="F639" s="176"/>
      <c r="G639" s="32" t="s">
        <v>102</v>
      </c>
      <c r="H639" s="196" t="str">
        <f ca="1">IFERROR(VLOOKUP(D632,基本登録!$B$8:$I$14,5,FALSE),"")</f>
        <v>予選</v>
      </c>
      <c r="I639" s="197"/>
      <c r="J639" s="197"/>
      <c r="K639" s="197"/>
      <c r="L639" s="198"/>
      <c r="M639" s="196" t="str">
        <f ca="1">IFERROR(VLOOKUP(D632,基本登録!$B$8:$I$14,6,FALSE),"")</f>
        <v>決勝</v>
      </c>
      <c r="N639" s="197"/>
      <c r="O639" s="197"/>
      <c r="P639" s="197"/>
      <c r="Q639" s="198"/>
      <c r="R639" s="196" t="str">
        <f ca="1">IFERROR(IF(VLOOKUP(D632,基本登録!$B$8:$I$14,7,FALSE)="","",VLOOKUP(D632,基本登録!$B$8:$I$14,7,FALSE)),"")</f>
        <v>競射</v>
      </c>
      <c r="S639" s="197"/>
      <c r="T639" s="197"/>
      <c r="U639" s="197"/>
      <c r="V639" s="198"/>
      <c r="W639" s="196" t="str">
        <f ca="1">IFERROR(IF(VLOOKUP(D632,基本登録!$B$8:$I$14,8,FALSE)="","",VLOOKUP(D632,基本登録!$B$8:$I$14,8,FALSE)),"")</f>
        <v/>
      </c>
      <c r="X639" s="197"/>
      <c r="Y639" s="197"/>
      <c r="Z639" s="197"/>
      <c r="AA639" s="198"/>
      <c r="AC639" s="52"/>
      <c r="AF639" s="11"/>
    </row>
    <row r="640" spans="1:32" ht="21.75" customHeight="1">
      <c r="A640" s="25" t="str">
        <f>基本登録!$A$17</f>
        <v>１</v>
      </c>
      <c r="B640" s="179" t="str">
        <f>IF(AC640="","",VLOOKUP(AC640,都個人!$J:$O,4,FALSE))</f>
        <v/>
      </c>
      <c r="C640" s="180"/>
      <c r="D640" s="180"/>
      <c r="E640" s="180"/>
      <c r="F640" s="181"/>
      <c r="G640" s="26" t="str">
        <f>IF(AC640="","",VLOOKUP(AC640,都個人!$J:$O,5,FALSE))</f>
        <v/>
      </c>
      <c r="H640" s="31"/>
      <c r="I640" s="31"/>
      <c r="J640" s="31"/>
      <c r="K640" s="21"/>
      <c r="L640" s="34"/>
      <c r="M640" s="31"/>
      <c r="N640" s="31"/>
      <c r="O640" s="31"/>
      <c r="P640" s="21"/>
      <c r="Q640" s="34"/>
      <c r="R640" s="31"/>
      <c r="S640" s="31"/>
      <c r="T640" s="31"/>
      <c r="U640" s="21"/>
      <c r="V640" s="34"/>
      <c r="W640" s="31"/>
      <c r="X640" s="31"/>
      <c r="Y640" s="31"/>
      <c r="Z640" s="21"/>
      <c r="AA640" s="34"/>
      <c r="AC640" s="52" t="str">
        <f>都個人!$J$33</f>
        <v/>
      </c>
      <c r="AF640" s="11"/>
    </row>
    <row r="641" spans="1:32" ht="21.75" customHeight="1">
      <c r="A641" s="24" t="str">
        <f>基本登録!$A$18</f>
        <v>２</v>
      </c>
      <c r="B641" s="179" t="str">
        <f>IF(AC641="","",VLOOKUP(AC641,都個人!$J:$O,4,FALSE))</f>
        <v/>
      </c>
      <c r="C641" s="180"/>
      <c r="D641" s="180"/>
      <c r="E641" s="180"/>
      <c r="F641" s="181"/>
      <c r="G641" s="26" t="str">
        <f>IF(AC641="","",VLOOKUP(AC641,都個人!$J:$O,5,FALSE))</f>
        <v/>
      </c>
      <c r="H641" s="31"/>
      <c r="I641" s="31"/>
      <c r="J641" s="31"/>
      <c r="K641" s="21"/>
      <c r="L641" s="34"/>
      <c r="M641" s="31"/>
      <c r="N641" s="31"/>
      <c r="O641" s="31"/>
      <c r="P641" s="21"/>
      <c r="Q641" s="34"/>
      <c r="R641" s="31"/>
      <c r="S641" s="31"/>
      <c r="T641" s="31"/>
      <c r="U641" s="21"/>
      <c r="V641" s="34"/>
      <c r="W641" s="31"/>
      <c r="X641" s="31"/>
      <c r="Y641" s="31"/>
      <c r="Z641" s="21"/>
      <c r="AA641" s="34"/>
      <c r="AC641" s="52"/>
      <c r="AF641" s="11"/>
    </row>
    <row r="642" spans="1:32" ht="21.75" customHeight="1">
      <c r="A642" s="24" t="str">
        <f>基本登録!$A$19</f>
        <v>３</v>
      </c>
      <c r="B642" s="179" t="str">
        <f>IF(AC642="","",VLOOKUP(AC642,都個人!$J:$O,4,FALSE))</f>
        <v/>
      </c>
      <c r="C642" s="180"/>
      <c r="D642" s="180"/>
      <c r="E642" s="180"/>
      <c r="F642" s="181"/>
      <c r="G642" s="26" t="str">
        <f>IF(AC642="","",VLOOKUP(AC642,都個人!$J:$O,5,FALSE))</f>
        <v/>
      </c>
      <c r="H642" s="31"/>
      <c r="I642" s="31"/>
      <c r="J642" s="31"/>
      <c r="K642" s="21"/>
      <c r="L642" s="34"/>
      <c r="M642" s="31"/>
      <c r="N642" s="31"/>
      <c r="O642" s="31"/>
      <c r="P642" s="21"/>
      <c r="Q642" s="34"/>
      <c r="R642" s="31"/>
      <c r="S642" s="31"/>
      <c r="T642" s="31"/>
      <c r="U642" s="21"/>
      <c r="V642" s="34"/>
      <c r="W642" s="31"/>
      <c r="X642" s="31"/>
      <c r="Y642" s="31"/>
      <c r="Z642" s="21"/>
      <c r="AA642" s="34"/>
      <c r="AC642" s="52"/>
      <c r="AF642" s="11"/>
    </row>
    <row r="643" spans="1:32" ht="21.75" customHeight="1">
      <c r="A643" s="24" t="str">
        <f>基本登録!$A$20</f>
        <v>４</v>
      </c>
      <c r="B643" s="179" t="str">
        <f>IF(AC643="","",VLOOKUP(AC643,都個人!$J:$O,4,FALSE))</f>
        <v/>
      </c>
      <c r="C643" s="180"/>
      <c r="D643" s="180"/>
      <c r="E643" s="180"/>
      <c r="F643" s="181"/>
      <c r="G643" s="26" t="str">
        <f>IF(AC643="","",VLOOKUP(AC643,都個人!$J:$O,5,FALSE))</f>
        <v/>
      </c>
      <c r="H643" s="31"/>
      <c r="I643" s="31"/>
      <c r="J643" s="31"/>
      <c r="K643" s="21"/>
      <c r="L643" s="34"/>
      <c r="M643" s="31"/>
      <c r="N643" s="31"/>
      <c r="O643" s="31"/>
      <c r="P643" s="21"/>
      <c r="Q643" s="34"/>
      <c r="R643" s="31"/>
      <c r="S643" s="31"/>
      <c r="T643" s="31"/>
      <c r="U643" s="21"/>
      <c r="V643" s="34"/>
      <c r="W643" s="31"/>
      <c r="X643" s="31"/>
      <c r="Y643" s="31"/>
      <c r="Z643" s="21"/>
      <c r="AA643" s="34"/>
      <c r="AC643" s="52"/>
      <c r="AF643" s="11"/>
    </row>
    <row r="644" spans="1:32" ht="21.75" customHeight="1">
      <c r="A644" s="24" t="str">
        <f>基本登録!$A$21</f>
        <v>５</v>
      </c>
      <c r="B644" s="179" t="str">
        <f>IF(AC644="","",VLOOKUP(AC644,都個人!$J:$O,4,FALSE))</f>
        <v/>
      </c>
      <c r="C644" s="180"/>
      <c r="D644" s="180"/>
      <c r="E644" s="180"/>
      <c r="F644" s="181"/>
      <c r="G644" s="26" t="str">
        <f>IF(AC644="","",VLOOKUP(AC644,都個人!$J:$O,5,FALSE))</f>
        <v/>
      </c>
      <c r="H644" s="31"/>
      <c r="I644" s="31"/>
      <c r="J644" s="31"/>
      <c r="K644" s="21"/>
      <c r="L644" s="34"/>
      <c r="M644" s="31"/>
      <c r="N644" s="31"/>
      <c r="O644" s="31"/>
      <c r="P644" s="21"/>
      <c r="Q644" s="34"/>
      <c r="R644" s="31"/>
      <c r="S644" s="31"/>
      <c r="T644" s="31"/>
      <c r="U644" s="21"/>
      <c r="V644" s="34"/>
      <c r="W644" s="31"/>
      <c r="X644" s="31"/>
      <c r="Y644" s="31"/>
      <c r="Z644" s="21"/>
      <c r="AA644" s="34"/>
      <c r="AC644" s="52"/>
      <c r="AF644" s="11"/>
    </row>
    <row r="645" spans="1:32" ht="21.75" customHeight="1">
      <c r="A645" s="24" t="str">
        <f>基本登録!$A$22</f>
        <v>補</v>
      </c>
      <c r="B645" s="179" t="str">
        <f>IF(AC645="","",VLOOKUP(AC645,都個人!$J:$O,4,FALSE))</f>
        <v/>
      </c>
      <c r="C645" s="180"/>
      <c r="D645" s="180"/>
      <c r="E645" s="180"/>
      <c r="F645" s="181"/>
      <c r="G645" s="26" t="str">
        <f>IF(AC645="","",VLOOKUP(AC645,都個人!$J:$O,5,FALSE))</f>
        <v/>
      </c>
      <c r="H645" s="24"/>
      <c r="I645" s="24"/>
      <c r="J645" s="24"/>
      <c r="K645" s="33"/>
      <c r="L645" s="34"/>
      <c r="M645" s="24"/>
      <c r="N645" s="24"/>
      <c r="O645" s="24"/>
      <c r="P645" s="33"/>
      <c r="Q645" s="34"/>
      <c r="R645" s="24"/>
      <c r="S645" s="24"/>
      <c r="T645" s="24"/>
      <c r="U645" s="33"/>
      <c r="V645" s="34"/>
      <c r="W645" s="24"/>
      <c r="X645" s="24"/>
      <c r="Y645" s="24"/>
      <c r="Z645" s="33"/>
      <c r="AA645" s="34"/>
      <c r="AC645" s="52"/>
      <c r="AF645" s="11"/>
    </row>
    <row r="646" spans="1:32" ht="19.5" customHeight="1">
      <c r="A646" s="169"/>
      <c r="B646" s="170"/>
      <c r="C646" s="170"/>
      <c r="D646" s="170"/>
      <c r="E646" s="170"/>
      <c r="F646" s="170"/>
      <c r="G646" s="171"/>
      <c r="H646" s="172" t="s">
        <v>132</v>
      </c>
      <c r="I646" s="173"/>
      <c r="J646" s="173"/>
      <c r="K646" s="173"/>
      <c r="L646" s="34"/>
      <c r="M646" s="172" t="s">
        <v>132</v>
      </c>
      <c r="N646" s="173"/>
      <c r="O646" s="173"/>
      <c r="P646" s="173"/>
      <c r="Q646" s="34"/>
      <c r="R646" s="172" t="s">
        <v>132</v>
      </c>
      <c r="S646" s="173"/>
      <c r="T646" s="173"/>
      <c r="U646" s="173"/>
      <c r="V646" s="34"/>
      <c r="W646" s="172" t="s">
        <v>132</v>
      </c>
      <c r="X646" s="173"/>
      <c r="Y646" s="173"/>
      <c r="Z646" s="173"/>
      <c r="AA646" s="34"/>
      <c r="AC646" s="52"/>
      <c r="AF646" s="11"/>
    </row>
    <row r="647" spans="1:32" ht="24.75" customHeight="1">
      <c r="A647" s="174"/>
      <c r="B647" s="175"/>
      <c r="C647" s="175"/>
      <c r="D647" s="175"/>
      <c r="E647" s="175"/>
      <c r="F647" s="175"/>
      <c r="G647" s="176"/>
      <c r="H647" s="169"/>
      <c r="I647" s="177"/>
      <c r="J647" s="177"/>
      <c r="K647" s="177"/>
      <c r="L647" s="178"/>
      <c r="M647" s="169"/>
      <c r="N647" s="177"/>
      <c r="O647" s="177"/>
      <c r="P647" s="177"/>
      <c r="Q647" s="178"/>
      <c r="R647" s="169"/>
      <c r="S647" s="177"/>
      <c r="T647" s="177"/>
      <c r="U647" s="177"/>
      <c r="V647" s="178"/>
      <c r="W647" s="169"/>
      <c r="X647" s="177"/>
      <c r="Y647" s="177"/>
      <c r="Z647" s="177"/>
      <c r="AA647" s="178"/>
      <c r="AC647" s="52"/>
      <c r="AF647" s="11"/>
    </row>
    <row r="648" spans="1:32" ht="4.5" customHeight="1">
      <c r="A648" s="165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AC648" s="52"/>
      <c r="AF648" s="11"/>
    </row>
    <row r="649" spans="1:32">
      <c r="A649" s="167" t="s">
        <v>136</v>
      </c>
      <c r="B649" s="167"/>
      <c r="C649" s="47" t="str">
        <f>基本登録!$A$23</f>
        <v>①（　）内の大会の個人の部は一人１枚使用すること（関東予選・総合体育大会・個人選手権大会）</v>
      </c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4"/>
      <c r="R649" s="45"/>
      <c r="S649" s="44"/>
      <c r="T649" s="44"/>
      <c r="U649" s="40"/>
      <c r="V649" s="40"/>
      <c r="W649" s="40"/>
      <c r="X649" s="40"/>
      <c r="Y649" s="40"/>
      <c r="Z649" s="40"/>
      <c r="AA649" s="40"/>
    </row>
    <row r="650" spans="1:32">
      <c r="A650" s="43"/>
      <c r="B650" s="43"/>
      <c r="C650" s="47" t="str">
        <f>基本登録!$A$24</f>
        <v>②顧問の捺印のないものは無効</v>
      </c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6"/>
      <c r="R650" s="44"/>
      <c r="S650" s="44"/>
      <c r="T650" s="44"/>
      <c r="U650" s="168" t="s">
        <v>139</v>
      </c>
      <c r="V650" s="168"/>
      <c r="W650" s="168"/>
      <c r="X650" s="168"/>
      <c r="Y650" s="168"/>
      <c r="Z650" s="168"/>
      <c r="AA650" s="168"/>
    </row>
    <row r="651" spans="1:32" s="37" customFormat="1">
      <c r="A651" s="41"/>
      <c r="B651" s="41"/>
      <c r="C651" s="42" t="str">
        <f>基本登録!$A$25</f>
        <v>③A4用紙に印刷すること（A4用紙1枚につき立順票は二部出力。切り取って使用すること）</v>
      </c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168"/>
      <c r="V651" s="168"/>
      <c r="W651" s="168"/>
      <c r="X651" s="168"/>
      <c r="Y651" s="168"/>
      <c r="Z651" s="168"/>
      <c r="AA651" s="168"/>
      <c r="AC651" s="53"/>
    </row>
    <row r="652" spans="1:32" ht="34.5" customHeight="1">
      <c r="AC652" s="52"/>
      <c r="AF652" s="11"/>
    </row>
    <row r="653" spans="1:32" ht="24.75" customHeight="1">
      <c r="A653" s="240" t="s">
        <v>119</v>
      </c>
      <c r="B653" s="240"/>
      <c r="C653" s="240"/>
      <c r="D653" s="201" t="str">
        <f ca="1">基本登録!$B$11</f>
        <v>令和8年度　東京都個人選手権大会　立順票</v>
      </c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190" t="s">
        <v>120</v>
      </c>
      <c r="Y653" s="191"/>
      <c r="Z653" s="191"/>
      <c r="AA653" s="192"/>
      <c r="AC653" s="52"/>
      <c r="AF653" s="11"/>
    </row>
    <row r="654" spans="1:32" ht="26.25" customHeight="1">
      <c r="A654" s="241"/>
      <c r="B654" s="241"/>
      <c r="C654" s="24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2" t="str">
        <f>IF(VLOOKUP(AC661,都個人!$J:$O,2,FALSE)="","",VLOOKUP(AC661,都個人!$J:$O,2,FALSE))</f>
        <v/>
      </c>
      <c r="Y654" s="203"/>
      <c r="Z654" s="203"/>
      <c r="AA654" s="204"/>
      <c r="AC654" s="52"/>
      <c r="AF654" s="11"/>
    </row>
    <row r="655" spans="1:32" ht="27" customHeight="1">
      <c r="A655" s="169" t="s">
        <v>121</v>
      </c>
      <c r="B655" s="177"/>
      <c r="C655" s="178"/>
      <c r="D655" s="208"/>
      <c r="E655" s="30" t="s">
        <v>122</v>
      </c>
      <c r="F655" s="208"/>
      <c r="G655" s="190" t="s">
        <v>123</v>
      </c>
      <c r="H655" s="191"/>
      <c r="I655" s="192"/>
      <c r="J655" s="213" t="str">
        <f>基本登録!$B$2</f>
        <v>基本登録シートの学校番号に入力して下さい</v>
      </c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X655" s="205"/>
      <c r="Y655" s="206"/>
      <c r="Z655" s="206"/>
      <c r="AA655" s="207"/>
      <c r="AC655" s="52"/>
      <c r="AF655" s="11"/>
    </row>
    <row r="656" spans="1:32" ht="9.75" customHeight="1">
      <c r="A656" s="214">
        <f>基本登録!$B$1</f>
        <v>0</v>
      </c>
      <c r="B656" s="215"/>
      <c r="C656" s="216"/>
      <c r="D656" s="209"/>
      <c r="E656" s="223" t="s">
        <v>109</v>
      </c>
      <c r="F656" s="211"/>
      <c r="G656" s="226" t="s">
        <v>124</v>
      </c>
      <c r="H656" s="227"/>
      <c r="I656" s="228"/>
      <c r="J656" s="213">
        <f>基本登録!$B$3</f>
        <v>0</v>
      </c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36"/>
      <c r="X656" s="36"/>
      <c r="AC656" s="52"/>
      <c r="AF656" s="11"/>
    </row>
    <row r="657" spans="1:32" ht="16.5" customHeight="1">
      <c r="A657" s="217"/>
      <c r="B657" s="218"/>
      <c r="C657" s="219"/>
      <c r="D657" s="209"/>
      <c r="E657" s="224"/>
      <c r="F657" s="211"/>
      <c r="G657" s="229"/>
      <c r="H657" s="230"/>
      <c r="I657" s="231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X657" s="182" t="s">
        <v>125</v>
      </c>
      <c r="Y657" s="184" t="s">
        <v>126</v>
      </c>
      <c r="Z657" s="185"/>
      <c r="AA657" s="186"/>
      <c r="AC657" s="52"/>
      <c r="AF657" s="11"/>
    </row>
    <row r="658" spans="1:32" ht="27" customHeight="1">
      <c r="A658" s="220"/>
      <c r="B658" s="221"/>
      <c r="C658" s="222"/>
      <c r="D658" s="210"/>
      <c r="E658" s="225"/>
      <c r="F658" s="212"/>
      <c r="G658" s="190" t="s">
        <v>127</v>
      </c>
      <c r="H658" s="191"/>
      <c r="I658" s="192"/>
      <c r="J658" s="28"/>
      <c r="K658" s="29"/>
      <c r="L658" s="29"/>
      <c r="M658" s="29"/>
      <c r="N658" s="29"/>
      <c r="O658" s="29"/>
      <c r="P658" s="22"/>
      <c r="Q658" s="22"/>
      <c r="R658" s="22" t="s">
        <v>128</v>
      </c>
      <c r="S658" s="193" t="str">
        <f t="shared" ref="S658" si="18">AC661</f>
        <v/>
      </c>
      <c r="T658" s="194"/>
      <c r="U658" s="194"/>
      <c r="V658" s="23" t="s">
        <v>129</v>
      </c>
      <c r="X658" s="183"/>
      <c r="Y658" s="187"/>
      <c r="Z658" s="188"/>
      <c r="AA658" s="189"/>
      <c r="AC658" s="52"/>
      <c r="AF658" s="11"/>
    </row>
    <row r="659" spans="1:32" ht="4.5" customHeight="1">
      <c r="AC659" s="52"/>
      <c r="AF659" s="11"/>
    </row>
    <row r="660" spans="1:32" ht="21.75" customHeight="1">
      <c r="A660" s="24" t="s">
        <v>130</v>
      </c>
      <c r="B660" s="174" t="s">
        <v>131</v>
      </c>
      <c r="C660" s="195"/>
      <c r="D660" s="195"/>
      <c r="E660" s="195"/>
      <c r="F660" s="176"/>
      <c r="G660" s="32" t="s">
        <v>102</v>
      </c>
      <c r="H660" s="196" t="str">
        <f ca="1">IFERROR(VLOOKUP(D653,基本登録!$B$8:$I$14,5,FALSE),"")</f>
        <v>予選</v>
      </c>
      <c r="I660" s="197"/>
      <c r="J660" s="197"/>
      <c r="K660" s="197"/>
      <c r="L660" s="198"/>
      <c r="M660" s="196" t="str">
        <f ca="1">IFERROR(VLOOKUP(D653,基本登録!$B$8:$I$14,6,FALSE),"")</f>
        <v>決勝</v>
      </c>
      <c r="N660" s="197"/>
      <c r="O660" s="197"/>
      <c r="P660" s="197"/>
      <c r="Q660" s="198"/>
      <c r="R660" s="196" t="str">
        <f ca="1">IFERROR(IF(VLOOKUP(D653,基本登録!$B$8:$I$14,7,FALSE)="","",VLOOKUP(D653,基本登録!$B$8:$I$14,7,FALSE)),"")</f>
        <v>競射</v>
      </c>
      <c r="S660" s="197"/>
      <c r="T660" s="197"/>
      <c r="U660" s="197"/>
      <c r="V660" s="198"/>
      <c r="W660" s="196" t="str">
        <f ca="1">IFERROR(IF(VLOOKUP(D653,基本登録!$B$8:$I$14,8,FALSE)="","",VLOOKUP(D653,基本登録!$B$8:$I$14,8,FALSE)),"")</f>
        <v/>
      </c>
      <c r="X660" s="197"/>
      <c r="Y660" s="197"/>
      <c r="Z660" s="197"/>
      <c r="AA660" s="198"/>
      <c r="AC660" s="52"/>
      <c r="AF660" s="11"/>
    </row>
    <row r="661" spans="1:32" ht="21.75" customHeight="1">
      <c r="A661" s="25" t="str">
        <f>基本登録!$A$17</f>
        <v>１</v>
      </c>
      <c r="B661" s="179" t="str">
        <f>IF(AC661="","",VLOOKUP(AC661,都個人!$J:$O,4,FALSE))</f>
        <v/>
      </c>
      <c r="C661" s="180"/>
      <c r="D661" s="180"/>
      <c r="E661" s="180"/>
      <c r="F661" s="181"/>
      <c r="G661" s="26" t="str">
        <f>IF(AC661="","",VLOOKUP(AC661,都個人!$J:$O,5,FALSE))</f>
        <v/>
      </c>
      <c r="H661" s="31"/>
      <c r="I661" s="31"/>
      <c r="J661" s="31"/>
      <c r="K661" s="21"/>
      <c r="L661" s="34"/>
      <c r="M661" s="31"/>
      <c r="N661" s="31"/>
      <c r="O661" s="31"/>
      <c r="P661" s="21"/>
      <c r="Q661" s="34"/>
      <c r="R661" s="31"/>
      <c r="S661" s="31"/>
      <c r="T661" s="31"/>
      <c r="U661" s="21"/>
      <c r="V661" s="34"/>
      <c r="W661" s="31"/>
      <c r="X661" s="31"/>
      <c r="Y661" s="31"/>
      <c r="Z661" s="21"/>
      <c r="AA661" s="34"/>
      <c r="AC661" s="52" t="str">
        <f>都個人!$J$34</f>
        <v/>
      </c>
      <c r="AF661" s="11"/>
    </row>
    <row r="662" spans="1:32" ht="21.75" customHeight="1">
      <c r="A662" s="24" t="str">
        <f>基本登録!$A$18</f>
        <v>２</v>
      </c>
      <c r="B662" s="179" t="str">
        <f>IF(AC662="","",VLOOKUP(AC662,都個人!$J:$O,4,FALSE))</f>
        <v/>
      </c>
      <c r="C662" s="180"/>
      <c r="D662" s="180"/>
      <c r="E662" s="180"/>
      <c r="F662" s="181"/>
      <c r="G662" s="26" t="str">
        <f>IF(AC662="","",VLOOKUP(AC662,都個人!$J:$O,5,FALSE))</f>
        <v/>
      </c>
      <c r="H662" s="31"/>
      <c r="I662" s="31"/>
      <c r="J662" s="31"/>
      <c r="K662" s="21"/>
      <c r="L662" s="34"/>
      <c r="M662" s="31"/>
      <c r="N662" s="31"/>
      <c r="O662" s="31"/>
      <c r="P662" s="21"/>
      <c r="Q662" s="34"/>
      <c r="R662" s="31"/>
      <c r="S662" s="31"/>
      <c r="T662" s="31"/>
      <c r="U662" s="21"/>
      <c r="V662" s="34"/>
      <c r="W662" s="31"/>
      <c r="X662" s="31"/>
      <c r="Y662" s="31"/>
      <c r="Z662" s="21"/>
      <c r="AA662" s="34"/>
      <c r="AC662" s="52"/>
      <c r="AF662" s="11"/>
    </row>
    <row r="663" spans="1:32" ht="21.75" customHeight="1">
      <c r="A663" s="24" t="str">
        <f>基本登録!$A$19</f>
        <v>３</v>
      </c>
      <c r="B663" s="179" t="str">
        <f>IF(AC663="","",VLOOKUP(AC663,都個人!$J:$O,4,FALSE))</f>
        <v/>
      </c>
      <c r="C663" s="180"/>
      <c r="D663" s="180"/>
      <c r="E663" s="180"/>
      <c r="F663" s="181"/>
      <c r="G663" s="26" t="str">
        <f>IF(AC663="","",VLOOKUP(AC663,都個人!$J:$O,5,FALSE))</f>
        <v/>
      </c>
      <c r="H663" s="31"/>
      <c r="I663" s="31"/>
      <c r="J663" s="31"/>
      <c r="K663" s="21"/>
      <c r="L663" s="34"/>
      <c r="M663" s="31"/>
      <c r="N663" s="31"/>
      <c r="O663" s="31"/>
      <c r="P663" s="21"/>
      <c r="Q663" s="34"/>
      <c r="R663" s="31"/>
      <c r="S663" s="31"/>
      <c r="T663" s="31"/>
      <c r="U663" s="21"/>
      <c r="V663" s="34"/>
      <c r="W663" s="31"/>
      <c r="X663" s="31"/>
      <c r="Y663" s="31"/>
      <c r="Z663" s="21"/>
      <c r="AA663" s="34"/>
      <c r="AC663" s="52"/>
      <c r="AF663" s="11"/>
    </row>
    <row r="664" spans="1:32" ht="21.75" customHeight="1">
      <c r="A664" s="24" t="str">
        <f>基本登録!$A$20</f>
        <v>４</v>
      </c>
      <c r="B664" s="179" t="str">
        <f>IF(AC664="","",VLOOKUP(AC664,都個人!$J:$O,4,FALSE))</f>
        <v/>
      </c>
      <c r="C664" s="180"/>
      <c r="D664" s="180"/>
      <c r="E664" s="180"/>
      <c r="F664" s="181"/>
      <c r="G664" s="26" t="str">
        <f>IF(AC664="","",VLOOKUP(AC664,都個人!$J:$O,5,FALSE))</f>
        <v/>
      </c>
      <c r="H664" s="31"/>
      <c r="I664" s="31"/>
      <c r="J664" s="31"/>
      <c r="K664" s="21"/>
      <c r="L664" s="34"/>
      <c r="M664" s="31"/>
      <c r="N664" s="31"/>
      <c r="O664" s="31"/>
      <c r="P664" s="21"/>
      <c r="Q664" s="34"/>
      <c r="R664" s="31"/>
      <c r="S664" s="31"/>
      <c r="T664" s="31"/>
      <c r="U664" s="21"/>
      <c r="V664" s="34"/>
      <c r="W664" s="31"/>
      <c r="X664" s="31"/>
      <c r="Y664" s="31"/>
      <c r="Z664" s="21"/>
      <c r="AA664" s="34"/>
      <c r="AC664" s="52"/>
      <c r="AF664" s="11"/>
    </row>
    <row r="665" spans="1:32" ht="21.75" customHeight="1">
      <c r="A665" s="24" t="str">
        <f>基本登録!$A$21</f>
        <v>５</v>
      </c>
      <c r="B665" s="179" t="str">
        <f>IF(AC665="","",VLOOKUP(AC665,都個人!$J:$O,4,FALSE))</f>
        <v/>
      </c>
      <c r="C665" s="180"/>
      <c r="D665" s="180"/>
      <c r="E665" s="180"/>
      <c r="F665" s="181"/>
      <c r="G665" s="26" t="str">
        <f>IF(AC665="","",VLOOKUP(AC665,都個人!$J:$O,5,FALSE))</f>
        <v/>
      </c>
      <c r="H665" s="31"/>
      <c r="I665" s="31"/>
      <c r="J665" s="31"/>
      <c r="K665" s="21"/>
      <c r="L665" s="34"/>
      <c r="M665" s="31"/>
      <c r="N665" s="31"/>
      <c r="O665" s="31"/>
      <c r="P665" s="21"/>
      <c r="Q665" s="34"/>
      <c r="R665" s="31"/>
      <c r="S665" s="31"/>
      <c r="T665" s="31"/>
      <c r="U665" s="21"/>
      <c r="V665" s="34"/>
      <c r="W665" s="31"/>
      <c r="X665" s="31"/>
      <c r="Y665" s="31"/>
      <c r="Z665" s="21"/>
      <c r="AA665" s="34"/>
      <c r="AC665" s="52"/>
      <c r="AF665" s="11"/>
    </row>
    <row r="666" spans="1:32" ht="21.75" customHeight="1">
      <c r="A666" s="24" t="str">
        <f>基本登録!$A$22</f>
        <v>補</v>
      </c>
      <c r="B666" s="179" t="str">
        <f>IF(AC666="","",VLOOKUP(AC666,都個人!$J:$O,4,FALSE))</f>
        <v/>
      </c>
      <c r="C666" s="180"/>
      <c r="D666" s="180"/>
      <c r="E666" s="180"/>
      <c r="F666" s="181"/>
      <c r="G666" s="26" t="str">
        <f>IF(AC666="","",VLOOKUP(AC666,都個人!$J:$O,5,FALSE))</f>
        <v/>
      </c>
      <c r="H666" s="24"/>
      <c r="I666" s="24"/>
      <c r="J666" s="24"/>
      <c r="K666" s="33"/>
      <c r="L666" s="34"/>
      <c r="M666" s="24"/>
      <c r="N666" s="24"/>
      <c r="O666" s="24"/>
      <c r="P666" s="33"/>
      <c r="Q666" s="34"/>
      <c r="R666" s="24"/>
      <c r="S666" s="24"/>
      <c r="T666" s="24"/>
      <c r="U666" s="33"/>
      <c r="V666" s="34"/>
      <c r="W666" s="24"/>
      <c r="X666" s="24"/>
      <c r="Y666" s="24"/>
      <c r="Z666" s="33"/>
      <c r="AA666" s="34"/>
      <c r="AC666" s="52"/>
      <c r="AF666" s="11"/>
    </row>
    <row r="667" spans="1:32" ht="19.5" customHeight="1">
      <c r="A667" s="169"/>
      <c r="B667" s="170"/>
      <c r="C667" s="170"/>
      <c r="D667" s="170"/>
      <c r="E667" s="170"/>
      <c r="F667" s="170"/>
      <c r="G667" s="171"/>
      <c r="H667" s="172" t="s">
        <v>132</v>
      </c>
      <c r="I667" s="173"/>
      <c r="J667" s="173"/>
      <c r="K667" s="173"/>
      <c r="L667" s="34"/>
      <c r="M667" s="172" t="s">
        <v>132</v>
      </c>
      <c r="N667" s="173"/>
      <c r="O667" s="173"/>
      <c r="P667" s="173"/>
      <c r="Q667" s="34"/>
      <c r="R667" s="172" t="s">
        <v>132</v>
      </c>
      <c r="S667" s="173"/>
      <c r="T667" s="173"/>
      <c r="U667" s="173"/>
      <c r="V667" s="34"/>
      <c r="W667" s="172" t="s">
        <v>132</v>
      </c>
      <c r="X667" s="173"/>
      <c r="Y667" s="173"/>
      <c r="Z667" s="173"/>
      <c r="AA667" s="34"/>
      <c r="AC667" s="52"/>
      <c r="AF667" s="11"/>
    </row>
    <row r="668" spans="1:32" ht="24.75" customHeight="1">
      <c r="A668" s="174"/>
      <c r="B668" s="175"/>
      <c r="C668" s="175"/>
      <c r="D668" s="175"/>
      <c r="E668" s="175"/>
      <c r="F668" s="175"/>
      <c r="G668" s="176"/>
      <c r="H668" s="169"/>
      <c r="I668" s="177"/>
      <c r="J668" s="177"/>
      <c r="K668" s="177"/>
      <c r="L668" s="178"/>
      <c r="M668" s="169"/>
      <c r="N668" s="177"/>
      <c r="O668" s="177"/>
      <c r="P668" s="177"/>
      <c r="Q668" s="178"/>
      <c r="R668" s="169"/>
      <c r="S668" s="177"/>
      <c r="T668" s="177"/>
      <c r="U668" s="177"/>
      <c r="V668" s="178"/>
      <c r="W668" s="169"/>
      <c r="X668" s="177"/>
      <c r="Y668" s="177"/>
      <c r="Z668" s="177"/>
      <c r="AA668" s="178"/>
      <c r="AC668" s="52"/>
      <c r="AF668" s="11"/>
    </row>
    <row r="669" spans="1:32" ht="4.5" customHeight="1">
      <c r="A669" s="165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AC669" s="52"/>
      <c r="AF669" s="11"/>
    </row>
    <row r="670" spans="1:32">
      <c r="A670" s="167" t="s">
        <v>136</v>
      </c>
      <c r="B670" s="167"/>
      <c r="C670" s="47" t="str">
        <f>基本登録!$A$23</f>
        <v>①（　）内の大会の個人の部は一人１枚使用すること（関東予選・総合体育大会・個人選手権大会）</v>
      </c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4"/>
      <c r="R670" s="45"/>
      <c r="S670" s="44"/>
      <c r="T670" s="44"/>
      <c r="U670" s="40"/>
      <c r="V670" s="40"/>
      <c r="W670" s="40"/>
      <c r="X670" s="40"/>
      <c r="Y670" s="40"/>
      <c r="Z670" s="40"/>
      <c r="AA670" s="40"/>
    </row>
    <row r="671" spans="1:32">
      <c r="A671" s="43"/>
      <c r="B671" s="43"/>
      <c r="C671" s="47" t="str">
        <f>基本登録!$A$24</f>
        <v>②顧問の捺印のないものは無効</v>
      </c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6"/>
      <c r="R671" s="44"/>
      <c r="S671" s="44"/>
      <c r="T671" s="44"/>
      <c r="U671" s="168" t="s">
        <v>139</v>
      </c>
      <c r="V671" s="168"/>
      <c r="W671" s="168"/>
      <c r="X671" s="168"/>
      <c r="Y671" s="168"/>
      <c r="Z671" s="168"/>
      <c r="AA671" s="168"/>
    </row>
    <row r="672" spans="1:32" s="37" customFormat="1">
      <c r="A672" s="41"/>
      <c r="B672" s="41"/>
      <c r="C672" s="42" t="str">
        <f>基本登録!$A$25</f>
        <v>③A4用紙に印刷すること（A4用紙1枚につき立順票は二部出力。切り取って使用すること）</v>
      </c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168"/>
      <c r="V672" s="168"/>
      <c r="W672" s="168"/>
      <c r="X672" s="168"/>
      <c r="Y672" s="168"/>
      <c r="Z672" s="168"/>
      <c r="AA672" s="168"/>
      <c r="AC672" s="53"/>
    </row>
    <row r="673" spans="1:32" ht="34.5" customHeight="1">
      <c r="AC673" s="52"/>
      <c r="AF673" s="11"/>
    </row>
    <row r="674" spans="1:32" ht="24.75" customHeight="1">
      <c r="A674" s="240" t="s">
        <v>119</v>
      </c>
      <c r="B674" s="240"/>
      <c r="C674" s="240"/>
      <c r="D674" s="201" t="str">
        <f ca="1">基本登録!$B$11</f>
        <v>令和8年度　東京都個人選手権大会　立順票</v>
      </c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190" t="s">
        <v>120</v>
      </c>
      <c r="Y674" s="191"/>
      <c r="Z674" s="191"/>
      <c r="AA674" s="192"/>
      <c r="AC674" s="52"/>
      <c r="AF674" s="11"/>
    </row>
    <row r="675" spans="1:32" ht="26.25" customHeight="1">
      <c r="A675" s="241"/>
      <c r="B675" s="241"/>
      <c r="C675" s="24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2" t="str">
        <f>IF(VLOOKUP(AC682,都個人!$J:$O,2,FALSE)="","",VLOOKUP(AC682,都個人!$J:$O,2,FALSE))</f>
        <v/>
      </c>
      <c r="Y675" s="203"/>
      <c r="Z675" s="203"/>
      <c r="AA675" s="204"/>
      <c r="AC675" s="52"/>
      <c r="AF675" s="11"/>
    </row>
    <row r="676" spans="1:32" ht="27" customHeight="1">
      <c r="A676" s="169" t="s">
        <v>121</v>
      </c>
      <c r="B676" s="177"/>
      <c r="C676" s="178"/>
      <c r="D676" s="208"/>
      <c r="E676" s="30" t="s">
        <v>122</v>
      </c>
      <c r="F676" s="208"/>
      <c r="G676" s="190" t="s">
        <v>123</v>
      </c>
      <c r="H676" s="191"/>
      <c r="I676" s="192"/>
      <c r="J676" s="213" t="str">
        <f>基本登録!$B$2</f>
        <v>基本登録シートの学校番号に入力して下さい</v>
      </c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X676" s="205"/>
      <c r="Y676" s="206"/>
      <c r="Z676" s="206"/>
      <c r="AA676" s="207"/>
      <c r="AC676" s="52"/>
      <c r="AF676" s="11"/>
    </row>
    <row r="677" spans="1:32" ht="9.75" customHeight="1">
      <c r="A677" s="214">
        <f>基本登録!$B$1</f>
        <v>0</v>
      </c>
      <c r="B677" s="215"/>
      <c r="C677" s="216"/>
      <c r="D677" s="209"/>
      <c r="E677" s="223" t="s">
        <v>109</v>
      </c>
      <c r="F677" s="211"/>
      <c r="G677" s="226" t="s">
        <v>124</v>
      </c>
      <c r="H677" s="227"/>
      <c r="I677" s="228"/>
      <c r="J677" s="213">
        <f>基本登録!$B$3</f>
        <v>0</v>
      </c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36"/>
      <c r="X677" s="36"/>
      <c r="AC677" s="52"/>
      <c r="AF677" s="11"/>
    </row>
    <row r="678" spans="1:32" ht="16.5" customHeight="1">
      <c r="A678" s="217"/>
      <c r="B678" s="218"/>
      <c r="C678" s="219"/>
      <c r="D678" s="209"/>
      <c r="E678" s="224"/>
      <c r="F678" s="211"/>
      <c r="G678" s="229"/>
      <c r="H678" s="230"/>
      <c r="I678" s="231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X678" s="182" t="s">
        <v>125</v>
      </c>
      <c r="Y678" s="184" t="s">
        <v>126</v>
      </c>
      <c r="Z678" s="185"/>
      <c r="AA678" s="186"/>
      <c r="AC678" s="52"/>
      <c r="AF678" s="11"/>
    </row>
    <row r="679" spans="1:32" ht="27" customHeight="1">
      <c r="A679" s="220"/>
      <c r="B679" s="221"/>
      <c r="C679" s="222"/>
      <c r="D679" s="210"/>
      <c r="E679" s="225"/>
      <c r="F679" s="212"/>
      <c r="G679" s="190" t="s">
        <v>127</v>
      </c>
      <c r="H679" s="191"/>
      <c r="I679" s="192"/>
      <c r="J679" s="28"/>
      <c r="K679" s="29"/>
      <c r="L679" s="29"/>
      <c r="M679" s="29"/>
      <c r="N679" s="29"/>
      <c r="O679" s="29"/>
      <c r="P679" s="22"/>
      <c r="Q679" s="22"/>
      <c r="R679" s="22" t="s">
        <v>128</v>
      </c>
      <c r="S679" s="193" t="str">
        <f t="shared" ref="S679" si="19">AC682</f>
        <v/>
      </c>
      <c r="T679" s="194"/>
      <c r="U679" s="194"/>
      <c r="V679" s="23" t="s">
        <v>129</v>
      </c>
      <c r="X679" s="183"/>
      <c r="Y679" s="187"/>
      <c r="Z679" s="188"/>
      <c r="AA679" s="189"/>
      <c r="AC679" s="52"/>
      <c r="AF679" s="11"/>
    </row>
    <row r="680" spans="1:32" ht="4.5" customHeight="1">
      <c r="AC680" s="52"/>
      <c r="AF680" s="11"/>
    </row>
    <row r="681" spans="1:32" ht="21.75" customHeight="1">
      <c r="A681" s="24" t="s">
        <v>130</v>
      </c>
      <c r="B681" s="174" t="s">
        <v>131</v>
      </c>
      <c r="C681" s="195"/>
      <c r="D681" s="195"/>
      <c r="E681" s="195"/>
      <c r="F681" s="176"/>
      <c r="G681" s="32" t="s">
        <v>102</v>
      </c>
      <c r="H681" s="196" t="str">
        <f ca="1">IFERROR(VLOOKUP(D674,基本登録!$B$8:$I$14,5,FALSE),"")</f>
        <v>予選</v>
      </c>
      <c r="I681" s="197"/>
      <c r="J681" s="197"/>
      <c r="K681" s="197"/>
      <c r="L681" s="198"/>
      <c r="M681" s="196" t="str">
        <f ca="1">IFERROR(VLOOKUP(D674,基本登録!$B$8:$I$14,6,FALSE),"")</f>
        <v>決勝</v>
      </c>
      <c r="N681" s="197"/>
      <c r="O681" s="197"/>
      <c r="P681" s="197"/>
      <c r="Q681" s="198"/>
      <c r="R681" s="196" t="str">
        <f ca="1">IFERROR(IF(VLOOKUP(D674,基本登録!$B$8:$I$14,7,FALSE)="","",VLOOKUP(D674,基本登録!$B$8:$I$14,7,FALSE)),"")</f>
        <v>競射</v>
      </c>
      <c r="S681" s="197"/>
      <c r="T681" s="197"/>
      <c r="U681" s="197"/>
      <c r="V681" s="198"/>
      <c r="W681" s="196" t="str">
        <f ca="1">IFERROR(IF(VLOOKUP(D674,基本登録!$B$8:$I$14,8,FALSE)="","",VLOOKUP(D674,基本登録!$B$8:$I$14,8,FALSE)),"")</f>
        <v/>
      </c>
      <c r="X681" s="197"/>
      <c r="Y681" s="197"/>
      <c r="Z681" s="197"/>
      <c r="AA681" s="198"/>
      <c r="AC681" s="52"/>
      <c r="AF681" s="11"/>
    </row>
    <row r="682" spans="1:32" ht="21.75" customHeight="1">
      <c r="A682" s="25" t="str">
        <f>基本登録!$A$17</f>
        <v>１</v>
      </c>
      <c r="B682" s="179" t="str">
        <f>IF(AC682="","",VLOOKUP(AC682,都個人!$J:$O,4,FALSE))</f>
        <v/>
      </c>
      <c r="C682" s="180"/>
      <c r="D682" s="180"/>
      <c r="E682" s="180"/>
      <c r="F682" s="181"/>
      <c r="G682" s="26" t="str">
        <f>IF(AC682="","",VLOOKUP(AC682,都個人!$J:$O,5,FALSE))</f>
        <v/>
      </c>
      <c r="H682" s="31"/>
      <c r="I682" s="31"/>
      <c r="J682" s="31"/>
      <c r="K682" s="21"/>
      <c r="L682" s="34"/>
      <c r="M682" s="31"/>
      <c r="N682" s="31"/>
      <c r="O682" s="31"/>
      <c r="P682" s="21"/>
      <c r="Q682" s="34"/>
      <c r="R682" s="31"/>
      <c r="S682" s="31"/>
      <c r="T682" s="31"/>
      <c r="U682" s="21"/>
      <c r="V682" s="34"/>
      <c r="W682" s="31"/>
      <c r="X682" s="31"/>
      <c r="Y682" s="31"/>
      <c r="Z682" s="21"/>
      <c r="AA682" s="34"/>
      <c r="AC682" s="52" t="str">
        <f>都個人!$J$35</f>
        <v/>
      </c>
      <c r="AF682" s="11"/>
    </row>
    <row r="683" spans="1:32" ht="21.75" customHeight="1">
      <c r="A683" s="24" t="str">
        <f>基本登録!$A$18</f>
        <v>２</v>
      </c>
      <c r="B683" s="179" t="str">
        <f>IF(AC683="","",VLOOKUP(AC683,都個人!$J:$O,4,FALSE))</f>
        <v/>
      </c>
      <c r="C683" s="180"/>
      <c r="D683" s="180"/>
      <c r="E683" s="180"/>
      <c r="F683" s="181"/>
      <c r="G683" s="26" t="str">
        <f>IF(AC683="","",VLOOKUP(AC683,都個人!$J:$O,5,FALSE))</f>
        <v/>
      </c>
      <c r="H683" s="31"/>
      <c r="I683" s="31"/>
      <c r="J683" s="31"/>
      <c r="K683" s="21"/>
      <c r="L683" s="34"/>
      <c r="M683" s="31"/>
      <c r="N683" s="31"/>
      <c r="O683" s="31"/>
      <c r="P683" s="21"/>
      <c r="Q683" s="34"/>
      <c r="R683" s="31"/>
      <c r="S683" s="31"/>
      <c r="T683" s="31"/>
      <c r="U683" s="21"/>
      <c r="V683" s="34"/>
      <c r="W683" s="31"/>
      <c r="X683" s="31"/>
      <c r="Y683" s="31"/>
      <c r="Z683" s="21"/>
      <c r="AA683" s="34"/>
      <c r="AC683" s="52"/>
      <c r="AF683" s="11"/>
    </row>
    <row r="684" spans="1:32" ht="21.75" customHeight="1">
      <c r="A684" s="24" t="str">
        <f>基本登録!$A$19</f>
        <v>３</v>
      </c>
      <c r="B684" s="179" t="str">
        <f>IF(AC684="","",VLOOKUP(AC684,都個人!$J:$O,4,FALSE))</f>
        <v/>
      </c>
      <c r="C684" s="180"/>
      <c r="D684" s="180"/>
      <c r="E684" s="180"/>
      <c r="F684" s="181"/>
      <c r="G684" s="26" t="str">
        <f>IF(AC684="","",VLOOKUP(AC684,都個人!$J:$O,5,FALSE))</f>
        <v/>
      </c>
      <c r="H684" s="31"/>
      <c r="I684" s="31"/>
      <c r="J684" s="31"/>
      <c r="K684" s="21"/>
      <c r="L684" s="34"/>
      <c r="M684" s="31"/>
      <c r="N684" s="31"/>
      <c r="O684" s="31"/>
      <c r="P684" s="21"/>
      <c r="Q684" s="34"/>
      <c r="R684" s="31"/>
      <c r="S684" s="31"/>
      <c r="T684" s="31"/>
      <c r="U684" s="21"/>
      <c r="V684" s="34"/>
      <c r="W684" s="31"/>
      <c r="X684" s="31"/>
      <c r="Y684" s="31"/>
      <c r="Z684" s="21"/>
      <c r="AA684" s="34"/>
      <c r="AC684" s="52"/>
      <c r="AF684" s="11"/>
    </row>
    <row r="685" spans="1:32" ht="21.75" customHeight="1">
      <c r="A685" s="24" t="str">
        <f>基本登録!$A$20</f>
        <v>４</v>
      </c>
      <c r="B685" s="179" t="str">
        <f>IF(AC685="","",VLOOKUP(AC685,都個人!$J:$O,4,FALSE))</f>
        <v/>
      </c>
      <c r="C685" s="180"/>
      <c r="D685" s="180"/>
      <c r="E685" s="180"/>
      <c r="F685" s="181"/>
      <c r="G685" s="26" t="str">
        <f>IF(AC685="","",VLOOKUP(AC685,都個人!$J:$O,5,FALSE))</f>
        <v/>
      </c>
      <c r="H685" s="31"/>
      <c r="I685" s="31"/>
      <c r="J685" s="31"/>
      <c r="K685" s="21"/>
      <c r="L685" s="34"/>
      <c r="M685" s="31"/>
      <c r="N685" s="31"/>
      <c r="O685" s="31"/>
      <c r="P685" s="21"/>
      <c r="Q685" s="34"/>
      <c r="R685" s="31"/>
      <c r="S685" s="31"/>
      <c r="T685" s="31"/>
      <c r="U685" s="21"/>
      <c r="V685" s="34"/>
      <c r="W685" s="31"/>
      <c r="X685" s="31"/>
      <c r="Y685" s="31"/>
      <c r="Z685" s="21"/>
      <c r="AA685" s="34"/>
      <c r="AC685" s="52"/>
      <c r="AF685" s="11"/>
    </row>
    <row r="686" spans="1:32" ht="21.75" customHeight="1">
      <c r="A686" s="24" t="str">
        <f>基本登録!$A$21</f>
        <v>５</v>
      </c>
      <c r="B686" s="179" t="str">
        <f>IF(AC686="","",VLOOKUP(AC686,都個人!$J:$O,4,FALSE))</f>
        <v/>
      </c>
      <c r="C686" s="180"/>
      <c r="D686" s="180"/>
      <c r="E686" s="180"/>
      <c r="F686" s="181"/>
      <c r="G686" s="26" t="str">
        <f>IF(AC686="","",VLOOKUP(AC686,都個人!$J:$O,5,FALSE))</f>
        <v/>
      </c>
      <c r="H686" s="31"/>
      <c r="I686" s="31"/>
      <c r="J686" s="31"/>
      <c r="K686" s="21"/>
      <c r="L686" s="34"/>
      <c r="M686" s="31"/>
      <c r="N686" s="31"/>
      <c r="O686" s="31"/>
      <c r="P686" s="21"/>
      <c r="Q686" s="34"/>
      <c r="R686" s="31"/>
      <c r="S686" s="31"/>
      <c r="T686" s="31"/>
      <c r="U686" s="21"/>
      <c r="V686" s="34"/>
      <c r="W686" s="31"/>
      <c r="X686" s="31"/>
      <c r="Y686" s="31"/>
      <c r="Z686" s="21"/>
      <c r="AA686" s="34"/>
      <c r="AC686" s="52"/>
      <c r="AF686" s="11"/>
    </row>
    <row r="687" spans="1:32" ht="21.75" customHeight="1">
      <c r="A687" s="24" t="str">
        <f>基本登録!$A$22</f>
        <v>補</v>
      </c>
      <c r="B687" s="179" t="str">
        <f>IF(AC687="","",VLOOKUP(AC687,都個人!$J:$O,4,FALSE))</f>
        <v/>
      </c>
      <c r="C687" s="180"/>
      <c r="D687" s="180"/>
      <c r="E687" s="180"/>
      <c r="F687" s="181"/>
      <c r="G687" s="26" t="str">
        <f>IF(AC687="","",VLOOKUP(AC687,都個人!$J:$O,5,FALSE))</f>
        <v/>
      </c>
      <c r="H687" s="24"/>
      <c r="I687" s="24"/>
      <c r="J687" s="24"/>
      <c r="K687" s="33"/>
      <c r="L687" s="34"/>
      <c r="M687" s="24"/>
      <c r="N687" s="24"/>
      <c r="O687" s="24"/>
      <c r="P687" s="33"/>
      <c r="Q687" s="34"/>
      <c r="R687" s="24"/>
      <c r="S687" s="24"/>
      <c r="T687" s="24"/>
      <c r="U687" s="33"/>
      <c r="V687" s="34"/>
      <c r="W687" s="24"/>
      <c r="X687" s="24"/>
      <c r="Y687" s="24"/>
      <c r="Z687" s="33"/>
      <c r="AA687" s="34"/>
      <c r="AC687" s="52"/>
      <c r="AF687" s="11"/>
    </row>
    <row r="688" spans="1:32" ht="19.5" customHeight="1">
      <c r="A688" s="169"/>
      <c r="B688" s="170"/>
      <c r="C688" s="170"/>
      <c r="D688" s="170"/>
      <c r="E688" s="170"/>
      <c r="F688" s="170"/>
      <c r="G688" s="171"/>
      <c r="H688" s="172" t="s">
        <v>132</v>
      </c>
      <c r="I688" s="173"/>
      <c r="J688" s="173"/>
      <c r="K688" s="173"/>
      <c r="L688" s="34"/>
      <c r="M688" s="172" t="s">
        <v>132</v>
      </c>
      <c r="N688" s="173"/>
      <c r="O688" s="173"/>
      <c r="P688" s="173"/>
      <c r="Q688" s="34"/>
      <c r="R688" s="172" t="s">
        <v>132</v>
      </c>
      <c r="S688" s="173"/>
      <c r="T688" s="173"/>
      <c r="U688" s="173"/>
      <c r="V688" s="34"/>
      <c r="W688" s="172" t="s">
        <v>132</v>
      </c>
      <c r="X688" s="173"/>
      <c r="Y688" s="173"/>
      <c r="Z688" s="173"/>
      <c r="AA688" s="34"/>
      <c r="AC688" s="52"/>
      <c r="AF688" s="11"/>
    </row>
    <row r="689" spans="1:32" ht="24.75" customHeight="1">
      <c r="A689" s="174"/>
      <c r="B689" s="175"/>
      <c r="C689" s="175"/>
      <c r="D689" s="175"/>
      <c r="E689" s="175"/>
      <c r="F689" s="175"/>
      <c r="G689" s="176"/>
      <c r="H689" s="169"/>
      <c r="I689" s="177"/>
      <c r="J689" s="177"/>
      <c r="K689" s="177"/>
      <c r="L689" s="178"/>
      <c r="M689" s="169"/>
      <c r="N689" s="177"/>
      <c r="O689" s="177"/>
      <c r="P689" s="177"/>
      <c r="Q689" s="178"/>
      <c r="R689" s="169"/>
      <c r="S689" s="177"/>
      <c r="T689" s="177"/>
      <c r="U689" s="177"/>
      <c r="V689" s="178"/>
      <c r="W689" s="169"/>
      <c r="X689" s="177"/>
      <c r="Y689" s="177"/>
      <c r="Z689" s="177"/>
      <c r="AA689" s="178"/>
      <c r="AC689" s="52"/>
      <c r="AF689" s="11"/>
    </row>
    <row r="690" spans="1:32" ht="4.5" customHeight="1">
      <c r="A690" s="165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AC690" s="52"/>
      <c r="AF690" s="11"/>
    </row>
    <row r="691" spans="1:32">
      <c r="A691" s="167" t="s">
        <v>136</v>
      </c>
      <c r="B691" s="167"/>
      <c r="C691" s="47" t="str">
        <f>基本登録!$A$23</f>
        <v>①（　）内の大会の個人の部は一人１枚使用すること（関東予選・総合体育大会・個人選手権大会）</v>
      </c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4"/>
      <c r="R691" s="45"/>
      <c r="S691" s="44"/>
      <c r="T691" s="44"/>
      <c r="U691" s="40"/>
      <c r="V691" s="40"/>
      <c r="W691" s="40"/>
      <c r="X691" s="40"/>
      <c r="Y691" s="40"/>
      <c r="Z691" s="40"/>
      <c r="AA691" s="40"/>
    </row>
    <row r="692" spans="1:32">
      <c r="A692" s="43"/>
      <c r="B692" s="43"/>
      <c r="C692" s="47" t="str">
        <f>基本登録!$A$24</f>
        <v>②顧問の捺印のないものは無効</v>
      </c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6"/>
      <c r="R692" s="44"/>
      <c r="S692" s="44"/>
      <c r="T692" s="44"/>
      <c r="U692" s="168" t="s">
        <v>139</v>
      </c>
      <c r="V692" s="168"/>
      <c r="W692" s="168"/>
      <c r="X692" s="168"/>
      <c r="Y692" s="168"/>
      <c r="Z692" s="168"/>
      <c r="AA692" s="168"/>
    </row>
    <row r="693" spans="1:32" s="37" customFormat="1">
      <c r="A693" s="41"/>
      <c r="B693" s="41"/>
      <c r="C693" s="42" t="str">
        <f>基本登録!$A$25</f>
        <v>③A4用紙に印刷すること（A4用紙1枚につき立順票は二部出力。切り取って使用すること）</v>
      </c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168"/>
      <c r="V693" s="168"/>
      <c r="W693" s="168"/>
      <c r="X693" s="168"/>
      <c r="Y693" s="168"/>
      <c r="Z693" s="168"/>
      <c r="AA693" s="168"/>
      <c r="AC693" s="53"/>
    </row>
    <row r="694" spans="1:32" ht="34.5" customHeight="1">
      <c r="AC694" s="52"/>
      <c r="AF694" s="11"/>
    </row>
    <row r="695" spans="1:32" ht="24.75" customHeight="1">
      <c r="A695" s="240" t="s">
        <v>119</v>
      </c>
      <c r="B695" s="240"/>
      <c r="C695" s="240"/>
      <c r="D695" s="201" t="str">
        <f ca="1">基本登録!$B$11</f>
        <v>令和8年度　東京都個人選手権大会　立順票</v>
      </c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190" t="s">
        <v>120</v>
      </c>
      <c r="Y695" s="191"/>
      <c r="Z695" s="191"/>
      <c r="AA695" s="192"/>
      <c r="AC695" s="52"/>
      <c r="AF695" s="11"/>
    </row>
    <row r="696" spans="1:32" ht="26.25" customHeight="1">
      <c r="A696" s="241"/>
      <c r="B696" s="241"/>
      <c r="C696" s="24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2" t="str">
        <f>IF(VLOOKUP(AC703,都個人!$J:$O,2,FALSE)="","",VLOOKUP(AC703,都個人!$J:$O,2,FALSE))</f>
        <v/>
      </c>
      <c r="Y696" s="203"/>
      <c r="Z696" s="203"/>
      <c r="AA696" s="204"/>
      <c r="AC696" s="52"/>
      <c r="AF696" s="11"/>
    </row>
    <row r="697" spans="1:32" ht="27" customHeight="1">
      <c r="A697" s="169" t="s">
        <v>121</v>
      </c>
      <c r="B697" s="177"/>
      <c r="C697" s="178"/>
      <c r="D697" s="208"/>
      <c r="E697" s="30" t="s">
        <v>122</v>
      </c>
      <c r="F697" s="208"/>
      <c r="G697" s="190" t="s">
        <v>123</v>
      </c>
      <c r="H697" s="191"/>
      <c r="I697" s="192"/>
      <c r="J697" s="213" t="str">
        <f>基本登録!$B$2</f>
        <v>基本登録シートの学校番号に入力して下さい</v>
      </c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X697" s="205"/>
      <c r="Y697" s="206"/>
      <c r="Z697" s="206"/>
      <c r="AA697" s="207"/>
      <c r="AC697" s="52"/>
      <c r="AF697" s="11"/>
    </row>
    <row r="698" spans="1:32" ht="9.75" customHeight="1">
      <c r="A698" s="214">
        <f>基本登録!$B$1</f>
        <v>0</v>
      </c>
      <c r="B698" s="215"/>
      <c r="C698" s="216"/>
      <c r="D698" s="209"/>
      <c r="E698" s="223" t="s">
        <v>109</v>
      </c>
      <c r="F698" s="211"/>
      <c r="G698" s="226" t="s">
        <v>124</v>
      </c>
      <c r="H698" s="227"/>
      <c r="I698" s="228"/>
      <c r="J698" s="213">
        <f>基本登録!$B$3</f>
        <v>0</v>
      </c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36"/>
      <c r="X698" s="36"/>
      <c r="AC698" s="52"/>
      <c r="AF698" s="11"/>
    </row>
    <row r="699" spans="1:32" ht="16.5" customHeight="1">
      <c r="A699" s="217"/>
      <c r="B699" s="218"/>
      <c r="C699" s="219"/>
      <c r="D699" s="209"/>
      <c r="E699" s="224"/>
      <c r="F699" s="211"/>
      <c r="G699" s="229"/>
      <c r="H699" s="230"/>
      <c r="I699" s="231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X699" s="182" t="s">
        <v>125</v>
      </c>
      <c r="Y699" s="184" t="s">
        <v>126</v>
      </c>
      <c r="Z699" s="185"/>
      <c r="AA699" s="186"/>
      <c r="AC699" s="52"/>
      <c r="AF699" s="11"/>
    </row>
    <row r="700" spans="1:32" ht="27" customHeight="1">
      <c r="A700" s="220"/>
      <c r="B700" s="221"/>
      <c r="C700" s="222"/>
      <c r="D700" s="210"/>
      <c r="E700" s="225"/>
      <c r="F700" s="212"/>
      <c r="G700" s="190" t="s">
        <v>127</v>
      </c>
      <c r="H700" s="191"/>
      <c r="I700" s="192"/>
      <c r="J700" s="28"/>
      <c r="K700" s="29"/>
      <c r="L700" s="29"/>
      <c r="M700" s="29"/>
      <c r="N700" s="29"/>
      <c r="O700" s="29"/>
      <c r="P700" s="22"/>
      <c r="Q700" s="22"/>
      <c r="R700" s="22" t="s">
        <v>128</v>
      </c>
      <c r="S700" s="193" t="str">
        <f t="shared" ref="S700" si="20">AC703</f>
        <v/>
      </c>
      <c r="T700" s="194"/>
      <c r="U700" s="194"/>
      <c r="V700" s="23" t="s">
        <v>129</v>
      </c>
      <c r="X700" s="183"/>
      <c r="Y700" s="187"/>
      <c r="Z700" s="188"/>
      <c r="AA700" s="189"/>
      <c r="AC700" s="52"/>
      <c r="AF700" s="11"/>
    </row>
    <row r="701" spans="1:32" ht="4.5" customHeight="1">
      <c r="AC701" s="52"/>
      <c r="AF701" s="11"/>
    </row>
    <row r="702" spans="1:32" ht="21.75" customHeight="1">
      <c r="A702" s="24" t="s">
        <v>130</v>
      </c>
      <c r="B702" s="174" t="s">
        <v>131</v>
      </c>
      <c r="C702" s="195"/>
      <c r="D702" s="195"/>
      <c r="E702" s="195"/>
      <c r="F702" s="176"/>
      <c r="G702" s="32" t="s">
        <v>102</v>
      </c>
      <c r="H702" s="196" t="str">
        <f ca="1">IFERROR(VLOOKUP(D695,基本登録!$B$8:$I$14,5,FALSE),"")</f>
        <v>予選</v>
      </c>
      <c r="I702" s="197"/>
      <c r="J702" s="197"/>
      <c r="K702" s="197"/>
      <c r="L702" s="198"/>
      <c r="M702" s="196" t="str">
        <f ca="1">IFERROR(VLOOKUP(D695,基本登録!$B$8:$I$14,6,FALSE),"")</f>
        <v>決勝</v>
      </c>
      <c r="N702" s="197"/>
      <c r="O702" s="197"/>
      <c r="P702" s="197"/>
      <c r="Q702" s="198"/>
      <c r="R702" s="196" t="str">
        <f ca="1">IFERROR(IF(VLOOKUP(D695,基本登録!$B$8:$I$14,7,FALSE)="","",VLOOKUP(D695,基本登録!$B$8:$I$14,7,FALSE)),"")</f>
        <v>競射</v>
      </c>
      <c r="S702" s="197"/>
      <c r="T702" s="197"/>
      <c r="U702" s="197"/>
      <c r="V702" s="198"/>
      <c r="W702" s="196" t="str">
        <f ca="1">IFERROR(IF(VLOOKUP(D695,基本登録!$B$8:$I$14,8,FALSE)="","",VLOOKUP(D695,基本登録!$B$8:$I$14,8,FALSE)),"")</f>
        <v/>
      </c>
      <c r="X702" s="197"/>
      <c r="Y702" s="197"/>
      <c r="Z702" s="197"/>
      <c r="AA702" s="198"/>
      <c r="AC702" s="52"/>
      <c r="AF702" s="11"/>
    </row>
    <row r="703" spans="1:32" ht="21.75" customHeight="1">
      <c r="A703" s="25" t="str">
        <f>基本登録!$A$17</f>
        <v>１</v>
      </c>
      <c r="B703" s="179" t="str">
        <f>IF(AC703="","",VLOOKUP(AC703,都個人!$J:$O,4,FALSE))</f>
        <v/>
      </c>
      <c r="C703" s="180"/>
      <c r="D703" s="180"/>
      <c r="E703" s="180"/>
      <c r="F703" s="181"/>
      <c r="G703" s="26" t="str">
        <f>IF(AC703="","",VLOOKUP(AC703,都個人!$J:$O,5,FALSE))</f>
        <v/>
      </c>
      <c r="H703" s="31"/>
      <c r="I703" s="31"/>
      <c r="J703" s="31"/>
      <c r="K703" s="21"/>
      <c r="L703" s="34"/>
      <c r="M703" s="31"/>
      <c r="N703" s="31"/>
      <c r="O703" s="31"/>
      <c r="P703" s="21"/>
      <c r="Q703" s="34"/>
      <c r="R703" s="31"/>
      <c r="S703" s="31"/>
      <c r="T703" s="31"/>
      <c r="U703" s="21"/>
      <c r="V703" s="34"/>
      <c r="W703" s="31"/>
      <c r="X703" s="31"/>
      <c r="Y703" s="31"/>
      <c r="Z703" s="21"/>
      <c r="AA703" s="34"/>
      <c r="AC703" s="52" t="str">
        <f>都個人!$J$36</f>
        <v/>
      </c>
      <c r="AF703" s="11"/>
    </row>
    <row r="704" spans="1:32" ht="21.75" customHeight="1">
      <c r="A704" s="24" t="str">
        <f>基本登録!$A$18</f>
        <v>２</v>
      </c>
      <c r="B704" s="179" t="str">
        <f>IF(AC704="","",VLOOKUP(AC704,都個人!$J:$O,4,FALSE))</f>
        <v/>
      </c>
      <c r="C704" s="180"/>
      <c r="D704" s="180"/>
      <c r="E704" s="180"/>
      <c r="F704" s="181"/>
      <c r="G704" s="26" t="str">
        <f>IF(AC704="","",VLOOKUP(AC704,都個人!$J:$O,5,FALSE))</f>
        <v/>
      </c>
      <c r="H704" s="31"/>
      <c r="I704" s="31"/>
      <c r="J704" s="31"/>
      <c r="K704" s="21"/>
      <c r="L704" s="34"/>
      <c r="M704" s="31"/>
      <c r="N704" s="31"/>
      <c r="O704" s="31"/>
      <c r="P704" s="21"/>
      <c r="Q704" s="34"/>
      <c r="R704" s="31"/>
      <c r="S704" s="31"/>
      <c r="T704" s="31"/>
      <c r="U704" s="21"/>
      <c r="V704" s="34"/>
      <c r="W704" s="31"/>
      <c r="X704" s="31"/>
      <c r="Y704" s="31"/>
      <c r="Z704" s="21"/>
      <c r="AA704" s="34"/>
      <c r="AC704" s="52"/>
      <c r="AF704" s="11"/>
    </row>
    <row r="705" spans="1:32" ht="21.75" customHeight="1">
      <c r="A705" s="24" t="str">
        <f>基本登録!$A$19</f>
        <v>３</v>
      </c>
      <c r="B705" s="179" t="str">
        <f>IF(AC705="","",VLOOKUP(AC705,都個人!$J:$O,4,FALSE))</f>
        <v/>
      </c>
      <c r="C705" s="180"/>
      <c r="D705" s="180"/>
      <c r="E705" s="180"/>
      <c r="F705" s="181"/>
      <c r="G705" s="26" t="str">
        <f>IF(AC705="","",VLOOKUP(AC705,都個人!$J:$O,5,FALSE))</f>
        <v/>
      </c>
      <c r="H705" s="31"/>
      <c r="I705" s="31"/>
      <c r="J705" s="31"/>
      <c r="K705" s="21"/>
      <c r="L705" s="34"/>
      <c r="M705" s="31"/>
      <c r="N705" s="31"/>
      <c r="O705" s="31"/>
      <c r="P705" s="21"/>
      <c r="Q705" s="34"/>
      <c r="R705" s="31"/>
      <c r="S705" s="31"/>
      <c r="T705" s="31"/>
      <c r="U705" s="21"/>
      <c r="V705" s="34"/>
      <c r="W705" s="31"/>
      <c r="X705" s="31"/>
      <c r="Y705" s="31"/>
      <c r="Z705" s="21"/>
      <c r="AA705" s="34"/>
      <c r="AC705" s="52"/>
      <c r="AF705" s="11"/>
    </row>
    <row r="706" spans="1:32" ht="21.75" customHeight="1">
      <c r="A706" s="24" t="str">
        <f>基本登録!$A$20</f>
        <v>４</v>
      </c>
      <c r="B706" s="179" t="str">
        <f>IF(AC706="","",VLOOKUP(AC706,都個人!$J:$O,4,FALSE))</f>
        <v/>
      </c>
      <c r="C706" s="180"/>
      <c r="D706" s="180"/>
      <c r="E706" s="180"/>
      <c r="F706" s="181"/>
      <c r="G706" s="26" t="str">
        <f>IF(AC706="","",VLOOKUP(AC706,都個人!$J:$O,5,FALSE))</f>
        <v/>
      </c>
      <c r="H706" s="31"/>
      <c r="I706" s="31"/>
      <c r="J706" s="31"/>
      <c r="K706" s="21"/>
      <c r="L706" s="34"/>
      <c r="M706" s="31"/>
      <c r="N706" s="31"/>
      <c r="O706" s="31"/>
      <c r="P706" s="21"/>
      <c r="Q706" s="34"/>
      <c r="R706" s="31"/>
      <c r="S706" s="31"/>
      <c r="T706" s="31"/>
      <c r="U706" s="21"/>
      <c r="V706" s="34"/>
      <c r="W706" s="31"/>
      <c r="X706" s="31"/>
      <c r="Y706" s="31"/>
      <c r="Z706" s="21"/>
      <c r="AA706" s="34"/>
      <c r="AC706" s="52"/>
      <c r="AF706" s="11"/>
    </row>
    <row r="707" spans="1:32" ht="21.75" customHeight="1">
      <c r="A707" s="24" t="str">
        <f>基本登録!$A$21</f>
        <v>５</v>
      </c>
      <c r="B707" s="179" t="str">
        <f>IF(AC707="","",VLOOKUP(AC707,都個人!$J:$O,4,FALSE))</f>
        <v/>
      </c>
      <c r="C707" s="180"/>
      <c r="D707" s="180"/>
      <c r="E707" s="180"/>
      <c r="F707" s="181"/>
      <c r="G707" s="26" t="str">
        <f>IF(AC707="","",VLOOKUP(AC707,都個人!$J:$O,5,FALSE))</f>
        <v/>
      </c>
      <c r="H707" s="31"/>
      <c r="I707" s="31"/>
      <c r="J707" s="31"/>
      <c r="K707" s="21"/>
      <c r="L707" s="34"/>
      <c r="M707" s="31"/>
      <c r="N707" s="31"/>
      <c r="O707" s="31"/>
      <c r="P707" s="21"/>
      <c r="Q707" s="34"/>
      <c r="R707" s="31"/>
      <c r="S707" s="31"/>
      <c r="T707" s="31"/>
      <c r="U707" s="21"/>
      <c r="V707" s="34"/>
      <c r="W707" s="31"/>
      <c r="X707" s="31"/>
      <c r="Y707" s="31"/>
      <c r="Z707" s="21"/>
      <c r="AA707" s="34"/>
      <c r="AC707" s="52"/>
      <c r="AF707" s="11"/>
    </row>
    <row r="708" spans="1:32" ht="21.75" customHeight="1">
      <c r="A708" s="24" t="str">
        <f>基本登録!$A$22</f>
        <v>補</v>
      </c>
      <c r="B708" s="179" t="str">
        <f>IF(AC708="","",VLOOKUP(AC708,都個人!$J:$O,4,FALSE))</f>
        <v/>
      </c>
      <c r="C708" s="180"/>
      <c r="D708" s="180"/>
      <c r="E708" s="180"/>
      <c r="F708" s="181"/>
      <c r="G708" s="26" t="str">
        <f>IF(AC708="","",VLOOKUP(AC708,都個人!$J:$O,5,FALSE))</f>
        <v/>
      </c>
      <c r="H708" s="24"/>
      <c r="I708" s="24"/>
      <c r="J708" s="24"/>
      <c r="K708" s="33"/>
      <c r="L708" s="34"/>
      <c r="M708" s="24"/>
      <c r="N708" s="24"/>
      <c r="O708" s="24"/>
      <c r="P708" s="33"/>
      <c r="Q708" s="34"/>
      <c r="R708" s="24"/>
      <c r="S708" s="24"/>
      <c r="T708" s="24"/>
      <c r="U708" s="33"/>
      <c r="V708" s="34"/>
      <c r="W708" s="24"/>
      <c r="X708" s="24"/>
      <c r="Y708" s="24"/>
      <c r="Z708" s="33"/>
      <c r="AA708" s="34"/>
      <c r="AC708" s="52"/>
      <c r="AF708" s="11"/>
    </row>
    <row r="709" spans="1:32" ht="19.5" customHeight="1">
      <c r="A709" s="169"/>
      <c r="B709" s="170"/>
      <c r="C709" s="170"/>
      <c r="D709" s="170"/>
      <c r="E709" s="170"/>
      <c r="F709" s="170"/>
      <c r="G709" s="171"/>
      <c r="H709" s="172" t="s">
        <v>132</v>
      </c>
      <c r="I709" s="173"/>
      <c r="J709" s="173"/>
      <c r="K709" s="173"/>
      <c r="L709" s="34"/>
      <c r="M709" s="172" t="s">
        <v>132</v>
      </c>
      <c r="N709" s="173"/>
      <c r="O709" s="173"/>
      <c r="P709" s="173"/>
      <c r="Q709" s="34"/>
      <c r="R709" s="172" t="s">
        <v>132</v>
      </c>
      <c r="S709" s="173"/>
      <c r="T709" s="173"/>
      <c r="U709" s="173"/>
      <c r="V709" s="34"/>
      <c r="W709" s="172" t="s">
        <v>132</v>
      </c>
      <c r="X709" s="173"/>
      <c r="Y709" s="173"/>
      <c r="Z709" s="173"/>
      <c r="AA709" s="34"/>
      <c r="AC709" s="52"/>
      <c r="AF709" s="11"/>
    </row>
    <row r="710" spans="1:32" ht="24.75" customHeight="1">
      <c r="A710" s="174"/>
      <c r="B710" s="175"/>
      <c r="C710" s="175"/>
      <c r="D710" s="175"/>
      <c r="E710" s="175"/>
      <c r="F710" s="175"/>
      <c r="G710" s="176"/>
      <c r="H710" s="169"/>
      <c r="I710" s="177"/>
      <c r="J710" s="177"/>
      <c r="K710" s="177"/>
      <c r="L710" s="178"/>
      <c r="M710" s="169"/>
      <c r="N710" s="177"/>
      <c r="O710" s="177"/>
      <c r="P710" s="177"/>
      <c r="Q710" s="178"/>
      <c r="R710" s="169"/>
      <c r="S710" s="177"/>
      <c r="T710" s="177"/>
      <c r="U710" s="177"/>
      <c r="V710" s="178"/>
      <c r="W710" s="169"/>
      <c r="X710" s="177"/>
      <c r="Y710" s="177"/>
      <c r="Z710" s="177"/>
      <c r="AA710" s="178"/>
      <c r="AC710" s="52"/>
      <c r="AF710" s="11"/>
    </row>
    <row r="711" spans="1:32" ht="4.5" customHeight="1">
      <c r="A711" s="165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AC711" s="52"/>
      <c r="AF711" s="11"/>
    </row>
    <row r="712" spans="1:32">
      <c r="A712" s="167" t="s">
        <v>136</v>
      </c>
      <c r="B712" s="167"/>
      <c r="C712" s="47" t="str">
        <f>基本登録!$A$23</f>
        <v>①（　）内の大会の個人の部は一人１枚使用すること（関東予選・総合体育大会・個人選手権大会）</v>
      </c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4"/>
      <c r="R712" s="45"/>
      <c r="S712" s="44"/>
      <c r="T712" s="44"/>
      <c r="U712" s="40"/>
      <c r="V712" s="40"/>
      <c r="W712" s="40"/>
      <c r="X712" s="40"/>
      <c r="Y712" s="40"/>
      <c r="Z712" s="40"/>
      <c r="AA712" s="40"/>
    </row>
    <row r="713" spans="1:32">
      <c r="A713" s="43"/>
      <c r="B713" s="43"/>
      <c r="C713" s="47" t="str">
        <f>基本登録!$A$24</f>
        <v>②顧問の捺印のないものは無効</v>
      </c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6"/>
      <c r="R713" s="44"/>
      <c r="S713" s="44"/>
      <c r="T713" s="44"/>
      <c r="U713" s="168" t="s">
        <v>139</v>
      </c>
      <c r="V713" s="168"/>
      <c r="W713" s="168"/>
      <c r="X713" s="168"/>
      <c r="Y713" s="168"/>
      <c r="Z713" s="168"/>
      <c r="AA713" s="168"/>
    </row>
    <row r="714" spans="1:32" s="37" customFormat="1">
      <c r="A714" s="41"/>
      <c r="B714" s="41"/>
      <c r="C714" s="42" t="str">
        <f>基本登録!$A$25</f>
        <v>③A4用紙に印刷すること（A4用紙1枚につき立順票は二部出力。切り取って使用すること）</v>
      </c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168"/>
      <c r="V714" s="168"/>
      <c r="W714" s="168"/>
      <c r="X714" s="168"/>
      <c r="Y714" s="168"/>
      <c r="Z714" s="168"/>
      <c r="AA714" s="168"/>
      <c r="AC714" s="53"/>
    </row>
    <row r="715" spans="1:32" ht="34.5" customHeight="1">
      <c r="AC715" s="52"/>
      <c r="AF715" s="11"/>
    </row>
    <row r="716" spans="1:32" ht="24.75" customHeight="1">
      <c r="A716" s="240" t="s">
        <v>119</v>
      </c>
      <c r="B716" s="240"/>
      <c r="C716" s="240"/>
      <c r="D716" s="201" t="str">
        <f ca="1">基本登録!$B$11</f>
        <v>令和8年度　東京都個人選手権大会　立順票</v>
      </c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190" t="s">
        <v>120</v>
      </c>
      <c r="Y716" s="191"/>
      <c r="Z716" s="191"/>
      <c r="AA716" s="192"/>
      <c r="AC716" s="52"/>
      <c r="AF716" s="11"/>
    </row>
    <row r="717" spans="1:32" ht="26.25" customHeight="1">
      <c r="A717" s="241"/>
      <c r="B717" s="241"/>
      <c r="C717" s="24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2" t="str">
        <f>IF(VLOOKUP(AC724,都個人!$J:$O,2,FALSE)="","",VLOOKUP(AC724,都個人!$J:$O,2,FALSE))</f>
        <v/>
      </c>
      <c r="Y717" s="203"/>
      <c r="Z717" s="203"/>
      <c r="AA717" s="204"/>
      <c r="AC717" s="52"/>
      <c r="AF717" s="11"/>
    </row>
    <row r="718" spans="1:32" ht="27" customHeight="1">
      <c r="A718" s="169" t="s">
        <v>121</v>
      </c>
      <c r="B718" s="177"/>
      <c r="C718" s="178"/>
      <c r="D718" s="208"/>
      <c r="E718" s="30" t="s">
        <v>122</v>
      </c>
      <c r="F718" s="208"/>
      <c r="G718" s="190" t="s">
        <v>123</v>
      </c>
      <c r="H718" s="191"/>
      <c r="I718" s="192"/>
      <c r="J718" s="213" t="str">
        <f>基本登録!$B$2</f>
        <v>基本登録シートの学校番号に入力して下さい</v>
      </c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X718" s="205"/>
      <c r="Y718" s="206"/>
      <c r="Z718" s="206"/>
      <c r="AA718" s="207"/>
      <c r="AC718" s="52"/>
      <c r="AF718" s="11"/>
    </row>
    <row r="719" spans="1:32" ht="9.75" customHeight="1">
      <c r="A719" s="214">
        <f>基本登録!$B$1</f>
        <v>0</v>
      </c>
      <c r="B719" s="215"/>
      <c r="C719" s="216"/>
      <c r="D719" s="209"/>
      <c r="E719" s="223" t="s">
        <v>109</v>
      </c>
      <c r="F719" s="211"/>
      <c r="G719" s="226" t="s">
        <v>124</v>
      </c>
      <c r="H719" s="227"/>
      <c r="I719" s="228"/>
      <c r="J719" s="213">
        <f>基本登録!$B$3</f>
        <v>0</v>
      </c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36"/>
      <c r="X719" s="36"/>
      <c r="AC719" s="52"/>
      <c r="AF719" s="11"/>
    </row>
    <row r="720" spans="1:32" ht="16.5" customHeight="1">
      <c r="A720" s="217"/>
      <c r="B720" s="218"/>
      <c r="C720" s="219"/>
      <c r="D720" s="209"/>
      <c r="E720" s="224"/>
      <c r="F720" s="211"/>
      <c r="G720" s="229"/>
      <c r="H720" s="230"/>
      <c r="I720" s="231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X720" s="182" t="s">
        <v>125</v>
      </c>
      <c r="Y720" s="184" t="s">
        <v>126</v>
      </c>
      <c r="Z720" s="185"/>
      <c r="AA720" s="186"/>
      <c r="AC720" s="52"/>
      <c r="AF720" s="11"/>
    </row>
    <row r="721" spans="1:32" ht="27" customHeight="1">
      <c r="A721" s="220"/>
      <c r="B721" s="221"/>
      <c r="C721" s="222"/>
      <c r="D721" s="210"/>
      <c r="E721" s="225"/>
      <c r="F721" s="212"/>
      <c r="G721" s="190" t="s">
        <v>127</v>
      </c>
      <c r="H721" s="191"/>
      <c r="I721" s="192"/>
      <c r="J721" s="28"/>
      <c r="K721" s="29"/>
      <c r="L721" s="29"/>
      <c r="M721" s="29"/>
      <c r="N721" s="29"/>
      <c r="O721" s="29"/>
      <c r="P721" s="22"/>
      <c r="Q721" s="22"/>
      <c r="R721" s="22" t="s">
        <v>128</v>
      </c>
      <c r="S721" s="193" t="str">
        <f t="shared" ref="S721" si="21">AC724</f>
        <v/>
      </c>
      <c r="T721" s="194"/>
      <c r="U721" s="194"/>
      <c r="V721" s="23" t="s">
        <v>129</v>
      </c>
      <c r="X721" s="183"/>
      <c r="Y721" s="187"/>
      <c r="Z721" s="188"/>
      <c r="AA721" s="189"/>
      <c r="AC721" s="52"/>
      <c r="AF721" s="11"/>
    </row>
    <row r="722" spans="1:32" ht="4.5" customHeight="1">
      <c r="AC722" s="52"/>
      <c r="AF722" s="11"/>
    </row>
    <row r="723" spans="1:32" ht="21.75" customHeight="1">
      <c r="A723" s="24" t="s">
        <v>130</v>
      </c>
      <c r="B723" s="174" t="s">
        <v>131</v>
      </c>
      <c r="C723" s="195"/>
      <c r="D723" s="195"/>
      <c r="E723" s="195"/>
      <c r="F723" s="176"/>
      <c r="G723" s="32" t="s">
        <v>102</v>
      </c>
      <c r="H723" s="196" t="str">
        <f ca="1">IFERROR(VLOOKUP(D716,基本登録!$B$8:$I$14,5,FALSE),"")</f>
        <v>予選</v>
      </c>
      <c r="I723" s="197"/>
      <c r="J723" s="197"/>
      <c r="K723" s="197"/>
      <c r="L723" s="198"/>
      <c r="M723" s="196" t="str">
        <f ca="1">IFERROR(VLOOKUP(D716,基本登録!$B$8:$I$14,6,FALSE),"")</f>
        <v>決勝</v>
      </c>
      <c r="N723" s="197"/>
      <c r="O723" s="197"/>
      <c r="P723" s="197"/>
      <c r="Q723" s="198"/>
      <c r="R723" s="196" t="str">
        <f ca="1">IFERROR(IF(VLOOKUP(D716,基本登録!$B$8:$I$14,7,FALSE)="","",VLOOKUP(D716,基本登録!$B$8:$I$14,7,FALSE)),"")</f>
        <v>競射</v>
      </c>
      <c r="S723" s="197"/>
      <c r="T723" s="197"/>
      <c r="U723" s="197"/>
      <c r="V723" s="198"/>
      <c r="W723" s="196" t="str">
        <f ca="1">IFERROR(IF(VLOOKUP(D716,基本登録!$B$8:$I$14,8,FALSE)="","",VLOOKUP(D716,基本登録!$B$8:$I$14,8,FALSE)),"")</f>
        <v/>
      </c>
      <c r="X723" s="197"/>
      <c r="Y723" s="197"/>
      <c r="Z723" s="197"/>
      <c r="AA723" s="198"/>
      <c r="AC723" s="52"/>
      <c r="AF723" s="11"/>
    </row>
    <row r="724" spans="1:32" ht="21.75" customHeight="1">
      <c r="A724" s="25" t="str">
        <f>基本登録!$A$17</f>
        <v>１</v>
      </c>
      <c r="B724" s="179" t="str">
        <f>IF(AC724="","",VLOOKUP(AC724,都個人!$J:$O,4,FALSE))</f>
        <v/>
      </c>
      <c r="C724" s="180"/>
      <c r="D724" s="180"/>
      <c r="E724" s="180"/>
      <c r="F724" s="181"/>
      <c r="G724" s="26" t="str">
        <f>IF(AC724="","",VLOOKUP(AC724,都個人!$J:$O,5,FALSE))</f>
        <v/>
      </c>
      <c r="H724" s="31"/>
      <c r="I724" s="31"/>
      <c r="J724" s="31"/>
      <c r="K724" s="21"/>
      <c r="L724" s="34"/>
      <c r="M724" s="31"/>
      <c r="N724" s="31"/>
      <c r="O724" s="31"/>
      <c r="P724" s="21"/>
      <c r="Q724" s="34"/>
      <c r="R724" s="31"/>
      <c r="S724" s="31"/>
      <c r="T724" s="31"/>
      <c r="U724" s="21"/>
      <c r="V724" s="34"/>
      <c r="W724" s="31"/>
      <c r="X724" s="31"/>
      <c r="Y724" s="31"/>
      <c r="Z724" s="21"/>
      <c r="AA724" s="34"/>
      <c r="AC724" s="52" t="str">
        <f>都個人!$J$37</f>
        <v/>
      </c>
      <c r="AF724" s="11"/>
    </row>
    <row r="725" spans="1:32" ht="21.75" customHeight="1">
      <c r="A725" s="24" t="str">
        <f>基本登録!$A$18</f>
        <v>２</v>
      </c>
      <c r="B725" s="179" t="str">
        <f>IF(AC725="","",VLOOKUP(AC725,都個人!$J:$O,4,FALSE))</f>
        <v/>
      </c>
      <c r="C725" s="180"/>
      <c r="D725" s="180"/>
      <c r="E725" s="180"/>
      <c r="F725" s="181"/>
      <c r="G725" s="26" t="str">
        <f>IF(AC725="","",VLOOKUP(AC725,都個人!$J:$O,5,FALSE))</f>
        <v/>
      </c>
      <c r="H725" s="31"/>
      <c r="I725" s="31"/>
      <c r="J725" s="31"/>
      <c r="K725" s="21"/>
      <c r="L725" s="34"/>
      <c r="M725" s="31"/>
      <c r="N725" s="31"/>
      <c r="O725" s="31"/>
      <c r="P725" s="21"/>
      <c r="Q725" s="34"/>
      <c r="R725" s="31"/>
      <c r="S725" s="31"/>
      <c r="T725" s="31"/>
      <c r="U725" s="21"/>
      <c r="V725" s="34"/>
      <c r="W725" s="31"/>
      <c r="X725" s="31"/>
      <c r="Y725" s="31"/>
      <c r="Z725" s="21"/>
      <c r="AA725" s="34"/>
      <c r="AC725" s="52"/>
      <c r="AF725" s="11"/>
    </row>
    <row r="726" spans="1:32" ht="21.75" customHeight="1">
      <c r="A726" s="24" t="str">
        <f>基本登録!$A$19</f>
        <v>３</v>
      </c>
      <c r="B726" s="179" t="str">
        <f>IF(AC726="","",VLOOKUP(AC726,都個人!$J:$O,4,FALSE))</f>
        <v/>
      </c>
      <c r="C726" s="180"/>
      <c r="D726" s="180"/>
      <c r="E726" s="180"/>
      <c r="F726" s="181"/>
      <c r="G726" s="26" t="str">
        <f>IF(AC726="","",VLOOKUP(AC726,都個人!$J:$O,5,FALSE))</f>
        <v/>
      </c>
      <c r="H726" s="31"/>
      <c r="I726" s="31"/>
      <c r="J726" s="31"/>
      <c r="K726" s="21"/>
      <c r="L726" s="34"/>
      <c r="M726" s="31"/>
      <c r="N726" s="31"/>
      <c r="O726" s="31"/>
      <c r="P726" s="21"/>
      <c r="Q726" s="34"/>
      <c r="R726" s="31"/>
      <c r="S726" s="31"/>
      <c r="T726" s="31"/>
      <c r="U726" s="21"/>
      <c r="V726" s="34"/>
      <c r="W726" s="31"/>
      <c r="X726" s="31"/>
      <c r="Y726" s="31"/>
      <c r="Z726" s="21"/>
      <c r="AA726" s="34"/>
      <c r="AC726" s="52"/>
      <c r="AF726" s="11"/>
    </row>
    <row r="727" spans="1:32" ht="21.75" customHeight="1">
      <c r="A727" s="24" t="str">
        <f>基本登録!$A$20</f>
        <v>４</v>
      </c>
      <c r="B727" s="179" t="str">
        <f>IF(AC727="","",VLOOKUP(AC727,都個人!$J:$O,4,FALSE))</f>
        <v/>
      </c>
      <c r="C727" s="180"/>
      <c r="D727" s="180"/>
      <c r="E727" s="180"/>
      <c r="F727" s="181"/>
      <c r="G727" s="26" t="str">
        <f>IF(AC727="","",VLOOKUP(AC727,都個人!$J:$O,5,FALSE))</f>
        <v/>
      </c>
      <c r="H727" s="31"/>
      <c r="I727" s="31"/>
      <c r="J727" s="31"/>
      <c r="K727" s="21"/>
      <c r="L727" s="34"/>
      <c r="M727" s="31"/>
      <c r="N727" s="31"/>
      <c r="O727" s="31"/>
      <c r="P727" s="21"/>
      <c r="Q727" s="34"/>
      <c r="R727" s="31"/>
      <c r="S727" s="31"/>
      <c r="T727" s="31"/>
      <c r="U727" s="21"/>
      <c r="V727" s="34"/>
      <c r="W727" s="31"/>
      <c r="X727" s="31"/>
      <c r="Y727" s="31"/>
      <c r="Z727" s="21"/>
      <c r="AA727" s="34"/>
      <c r="AC727" s="52"/>
      <c r="AF727" s="11"/>
    </row>
    <row r="728" spans="1:32" ht="21.75" customHeight="1">
      <c r="A728" s="24" t="str">
        <f>基本登録!$A$21</f>
        <v>５</v>
      </c>
      <c r="B728" s="179" t="str">
        <f>IF(AC728="","",VLOOKUP(AC728,都個人!$J:$O,4,FALSE))</f>
        <v/>
      </c>
      <c r="C728" s="180"/>
      <c r="D728" s="180"/>
      <c r="E728" s="180"/>
      <c r="F728" s="181"/>
      <c r="G728" s="26" t="str">
        <f>IF(AC728="","",VLOOKUP(AC728,都個人!$J:$O,5,FALSE))</f>
        <v/>
      </c>
      <c r="H728" s="31"/>
      <c r="I728" s="31"/>
      <c r="J728" s="31"/>
      <c r="K728" s="21"/>
      <c r="L728" s="34"/>
      <c r="M728" s="31"/>
      <c r="N728" s="31"/>
      <c r="O728" s="31"/>
      <c r="P728" s="21"/>
      <c r="Q728" s="34"/>
      <c r="R728" s="31"/>
      <c r="S728" s="31"/>
      <c r="T728" s="31"/>
      <c r="U728" s="21"/>
      <c r="V728" s="34"/>
      <c r="W728" s="31"/>
      <c r="X728" s="31"/>
      <c r="Y728" s="31"/>
      <c r="Z728" s="21"/>
      <c r="AA728" s="34"/>
      <c r="AC728" s="52"/>
      <c r="AF728" s="11"/>
    </row>
    <row r="729" spans="1:32" ht="21.75" customHeight="1">
      <c r="A729" s="24" t="str">
        <f>基本登録!$A$22</f>
        <v>補</v>
      </c>
      <c r="B729" s="179" t="str">
        <f>IF(AC729="","",VLOOKUP(AC729,都個人!$J:$O,4,FALSE))</f>
        <v/>
      </c>
      <c r="C729" s="180"/>
      <c r="D729" s="180"/>
      <c r="E729" s="180"/>
      <c r="F729" s="181"/>
      <c r="G729" s="26" t="str">
        <f>IF(AC729="","",VLOOKUP(AC729,都個人!$J:$O,5,FALSE))</f>
        <v/>
      </c>
      <c r="H729" s="24"/>
      <c r="I729" s="24"/>
      <c r="J729" s="24"/>
      <c r="K729" s="33"/>
      <c r="L729" s="34"/>
      <c r="M729" s="24"/>
      <c r="N729" s="24"/>
      <c r="O729" s="24"/>
      <c r="P729" s="33"/>
      <c r="Q729" s="34"/>
      <c r="R729" s="24"/>
      <c r="S729" s="24"/>
      <c r="T729" s="24"/>
      <c r="U729" s="33"/>
      <c r="V729" s="34"/>
      <c r="W729" s="24"/>
      <c r="X729" s="24"/>
      <c r="Y729" s="24"/>
      <c r="Z729" s="33"/>
      <c r="AA729" s="34"/>
      <c r="AC729" s="52"/>
      <c r="AF729" s="11"/>
    </row>
    <row r="730" spans="1:32" ht="19.5" customHeight="1">
      <c r="A730" s="169"/>
      <c r="B730" s="170"/>
      <c r="C730" s="170"/>
      <c r="D730" s="170"/>
      <c r="E730" s="170"/>
      <c r="F730" s="170"/>
      <c r="G730" s="171"/>
      <c r="H730" s="172" t="s">
        <v>132</v>
      </c>
      <c r="I730" s="173"/>
      <c r="J730" s="173"/>
      <c r="K730" s="173"/>
      <c r="L730" s="34"/>
      <c r="M730" s="172" t="s">
        <v>132</v>
      </c>
      <c r="N730" s="173"/>
      <c r="O730" s="173"/>
      <c r="P730" s="173"/>
      <c r="Q730" s="34"/>
      <c r="R730" s="172" t="s">
        <v>132</v>
      </c>
      <c r="S730" s="173"/>
      <c r="T730" s="173"/>
      <c r="U730" s="173"/>
      <c r="V730" s="34"/>
      <c r="W730" s="172" t="s">
        <v>132</v>
      </c>
      <c r="X730" s="173"/>
      <c r="Y730" s="173"/>
      <c r="Z730" s="173"/>
      <c r="AA730" s="34"/>
      <c r="AC730" s="52"/>
      <c r="AF730" s="11"/>
    </row>
    <row r="731" spans="1:32" ht="24.75" customHeight="1">
      <c r="A731" s="174"/>
      <c r="B731" s="175"/>
      <c r="C731" s="175"/>
      <c r="D731" s="175"/>
      <c r="E731" s="175"/>
      <c r="F731" s="175"/>
      <c r="G731" s="176"/>
      <c r="H731" s="169"/>
      <c r="I731" s="177"/>
      <c r="J731" s="177"/>
      <c r="K731" s="177"/>
      <c r="L731" s="178"/>
      <c r="M731" s="169"/>
      <c r="N731" s="177"/>
      <c r="O731" s="177"/>
      <c r="P731" s="177"/>
      <c r="Q731" s="178"/>
      <c r="R731" s="169"/>
      <c r="S731" s="177"/>
      <c r="T731" s="177"/>
      <c r="U731" s="177"/>
      <c r="V731" s="178"/>
      <c r="W731" s="169"/>
      <c r="X731" s="177"/>
      <c r="Y731" s="177"/>
      <c r="Z731" s="177"/>
      <c r="AA731" s="178"/>
      <c r="AC731" s="52"/>
      <c r="AF731" s="11"/>
    </row>
    <row r="732" spans="1:32" ht="4.5" customHeight="1">
      <c r="A732" s="165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AC732" s="52"/>
      <c r="AF732" s="11"/>
    </row>
    <row r="733" spans="1:32">
      <c r="A733" s="167" t="s">
        <v>136</v>
      </c>
      <c r="B733" s="167"/>
      <c r="C733" s="47" t="str">
        <f>基本登録!$A$23</f>
        <v>①（　）内の大会の個人の部は一人１枚使用すること（関東予選・総合体育大会・個人選手権大会）</v>
      </c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4"/>
      <c r="R733" s="45"/>
      <c r="S733" s="44"/>
      <c r="T733" s="44"/>
      <c r="U733" s="40"/>
      <c r="V733" s="40"/>
      <c r="W733" s="40"/>
      <c r="X733" s="40"/>
      <c r="Y733" s="40"/>
      <c r="Z733" s="40"/>
      <c r="AA733" s="40"/>
    </row>
    <row r="734" spans="1:32">
      <c r="A734" s="43"/>
      <c r="B734" s="43"/>
      <c r="C734" s="47" t="str">
        <f>基本登録!$A$24</f>
        <v>②顧問の捺印のないものは無効</v>
      </c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6"/>
      <c r="R734" s="44"/>
      <c r="S734" s="44"/>
      <c r="T734" s="44"/>
      <c r="U734" s="168" t="s">
        <v>139</v>
      </c>
      <c r="V734" s="168"/>
      <c r="W734" s="168"/>
      <c r="X734" s="168"/>
      <c r="Y734" s="168"/>
      <c r="Z734" s="168"/>
      <c r="AA734" s="168"/>
    </row>
    <row r="735" spans="1:32" s="37" customFormat="1">
      <c r="A735" s="41"/>
      <c r="B735" s="41"/>
      <c r="C735" s="42" t="str">
        <f>基本登録!$A$25</f>
        <v>③A4用紙に印刷すること（A4用紙1枚につき立順票は二部出力。切り取って使用すること）</v>
      </c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168"/>
      <c r="V735" s="168"/>
      <c r="W735" s="168"/>
      <c r="X735" s="168"/>
      <c r="Y735" s="168"/>
      <c r="Z735" s="168"/>
      <c r="AA735" s="168"/>
      <c r="AC735" s="53"/>
    </row>
    <row r="736" spans="1:32" ht="34.5" customHeight="1">
      <c r="AC736" s="52"/>
      <c r="AF736" s="11"/>
    </row>
    <row r="737" spans="1:32" ht="24.75" customHeight="1">
      <c r="A737" s="240" t="s">
        <v>119</v>
      </c>
      <c r="B737" s="240"/>
      <c r="C737" s="240"/>
      <c r="D737" s="201" t="str">
        <f ca="1">基本登録!$B$11</f>
        <v>令和8年度　東京都個人選手権大会　立順票</v>
      </c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190" t="s">
        <v>120</v>
      </c>
      <c r="Y737" s="191"/>
      <c r="Z737" s="191"/>
      <c r="AA737" s="192"/>
      <c r="AC737" s="52"/>
      <c r="AF737" s="11"/>
    </row>
    <row r="738" spans="1:32" ht="26.25" customHeight="1">
      <c r="A738" s="241"/>
      <c r="B738" s="241"/>
      <c r="C738" s="24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2" t="str">
        <f>IF(VLOOKUP(AC745,都個人!$J:$O,2,FALSE)="","",VLOOKUP(AC745,都個人!$J:$O,2,FALSE))</f>
        <v/>
      </c>
      <c r="Y738" s="203"/>
      <c r="Z738" s="203"/>
      <c r="AA738" s="204"/>
      <c r="AC738" s="52"/>
      <c r="AF738" s="11"/>
    </row>
    <row r="739" spans="1:32" ht="27" customHeight="1">
      <c r="A739" s="169" t="s">
        <v>121</v>
      </c>
      <c r="B739" s="177"/>
      <c r="C739" s="178"/>
      <c r="D739" s="208"/>
      <c r="E739" s="30" t="s">
        <v>122</v>
      </c>
      <c r="F739" s="208"/>
      <c r="G739" s="190" t="s">
        <v>123</v>
      </c>
      <c r="H739" s="191"/>
      <c r="I739" s="192"/>
      <c r="J739" s="213" t="str">
        <f>基本登録!$B$2</f>
        <v>基本登録シートの学校番号に入力して下さい</v>
      </c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X739" s="205"/>
      <c r="Y739" s="206"/>
      <c r="Z739" s="206"/>
      <c r="AA739" s="207"/>
      <c r="AC739" s="52"/>
      <c r="AF739" s="11"/>
    </row>
    <row r="740" spans="1:32" ht="9.75" customHeight="1">
      <c r="A740" s="214">
        <f>基本登録!$B$1</f>
        <v>0</v>
      </c>
      <c r="B740" s="215"/>
      <c r="C740" s="216"/>
      <c r="D740" s="209"/>
      <c r="E740" s="223" t="s">
        <v>109</v>
      </c>
      <c r="F740" s="211"/>
      <c r="G740" s="226" t="s">
        <v>124</v>
      </c>
      <c r="H740" s="227"/>
      <c r="I740" s="228"/>
      <c r="J740" s="213">
        <f>基本登録!$B$3</f>
        <v>0</v>
      </c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36"/>
      <c r="X740" s="36"/>
      <c r="AC740" s="52"/>
      <c r="AF740" s="11"/>
    </row>
    <row r="741" spans="1:32" ht="16.5" customHeight="1">
      <c r="A741" s="217"/>
      <c r="B741" s="218"/>
      <c r="C741" s="219"/>
      <c r="D741" s="209"/>
      <c r="E741" s="224"/>
      <c r="F741" s="211"/>
      <c r="G741" s="229"/>
      <c r="H741" s="230"/>
      <c r="I741" s="231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X741" s="182" t="s">
        <v>125</v>
      </c>
      <c r="Y741" s="184" t="s">
        <v>126</v>
      </c>
      <c r="Z741" s="185"/>
      <c r="AA741" s="186"/>
      <c r="AC741" s="52"/>
      <c r="AF741" s="11"/>
    </row>
    <row r="742" spans="1:32" ht="27" customHeight="1">
      <c r="A742" s="220"/>
      <c r="B742" s="221"/>
      <c r="C742" s="222"/>
      <c r="D742" s="210"/>
      <c r="E742" s="225"/>
      <c r="F742" s="212"/>
      <c r="G742" s="190" t="s">
        <v>127</v>
      </c>
      <c r="H742" s="191"/>
      <c r="I742" s="192"/>
      <c r="J742" s="28"/>
      <c r="K742" s="29"/>
      <c r="L742" s="29"/>
      <c r="M742" s="29"/>
      <c r="N742" s="29"/>
      <c r="O742" s="29"/>
      <c r="P742" s="22"/>
      <c r="Q742" s="22"/>
      <c r="R742" s="22" t="s">
        <v>128</v>
      </c>
      <c r="S742" s="193" t="str">
        <f t="shared" ref="S742" si="22">AC745</f>
        <v/>
      </c>
      <c r="T742" s="194"/>
      <c r="U742" s="194"/>
      <c r="V742" s="23" t="s">
        <v>129</v>
      </c>
      <c r="X742" s="183"/>
      <c r="Y742" s="187"/>
      <c r="Z742" s="188"/>
      <c r="AA742" s="189"/>
      <c r="AC742" s="52"/>
      <c r="AF742" s="11"/>
    </row>
    <row r="743" spans="1:32" ht="4.5" customHeight="1">
      <c r="AC743" s="52"/>
      <c r="AF743" s="11"/>
    </row>
    <row r="744" spans="1:32" ht="21.75" customHeight="1">
      <c r="A744" s="24" t="s">
        <v>130</v>
      </c>
      <c r="B744" s="174" t="s">
        <v>131</v>
      </c>
      <c r="C744" s="195"/>
      <c r="D744" s="195"/>
      <c r="E744" s="195"/>
      <c r="F744" s="176"/>
      <c r="G744" s="32" t="s">
        <v>102</v>
      </c>
      <c r="H744" s="196" t="str">
        <f ca="1">IFERROR(VLOOKUP(D737,基本登録!$B$8:$I$14,5,FALSE),"")</f>
        <v>予選</v>
      </c>
      <c r="I744" s="197"/>
      <c r="J744" s="197"/>
      <c r="K744" s="197"/>
      <c r="L744" s="198"/>
      <c r="M744" s="196" t="str">
        <f ca="1">IFERROR(VLOOKUP(D737,基本登録!$B$8:$I$14,6,FALSE),"")</f>
        <v>決勝</v>
      </c>
      <c r="N744" s="197"/>
      <c r="O744" s="197"/>
      <c r="P744" s="197"/>
      <c r="Q744" s="198"/>
      <c r="R744" s="196" t="str">
        <f ca="1">IFERROR(IF(VLOOKUP(D737,基本登録!$B$8:$I$14,7,FALSE)="","",VLOOKUP(D737,基本登録!$B$8:$I$14,7,FALSE)),"")</f>
        <v>競射</v>
      </c>
      <c r="S744" s="197"/>
      <c r="T744" s="197"/>
      <c r="U744" s="197"/>
      <c r="V744" s="198"/>
      <c r="W744" s="196" t="str">
        <f ca="1">IFERROR(IF(VLOOKUP(D737,基本登録!$B$8:$I$14,8,FALSE)="","",VLOOKUP(D737,基本登録!$B$8:$I$14,8,FALSE)),"")</f>
        <v/>
      </c>
      <c r="X744" s="197"/>
      <c r="Y744" s="197"/>
      <c r="Z744" s="197"/>
      <c r="AA744" s="198"/>
      <c r="AC744" s="52"/>
      <c r="AF744" s="11"/>
    </row>
    <row r="745" spans="1:32" ht="21.75" customHeight="1">
      <c r="A745" s="25" t="str">
        <f>基本登録!$A$17</f>
        <v>１</v>
      </c>
      <c r="B745" s="179" t="str">
        <f>IF(AC745="","",VLOOKUP(AC745,都個人!$J:$O,4,FALSE))</f>
        <v/>
      </c>
      <c r="C745" s="180"/>
      <c r="D745" s="180"/>
      <c r="E745" s="180"/>
      <c r="F745" s="181"/>
      <c r="G745" s="26" t="str">
        <f>IF(AC745="","",VLOOKUP(AC745,都個人!$J:$O,5,FALSE))</f>
        <v/>
      </c>
      <c r="H745" s="31"/>
      <c r="I745" s="31"/>
      <c r="J745" s="31"/>
      <c r="K745" s="21"/>
      <c r="L745" s="34"/>
      <c r="M745" s="31"/>
      <c r="N745" s="31"/>
      <c r="O745" s="31"/>
      <c r="P745" s="21"/>
      <c r="Q745" s="34"/>
      <c r="R745" s="31"/>
      <c r="S745" s="31"/>
      <c r="T745" s="31"/>
      <c r="U745" s="21"/>
      <c r="V745" s="34"/>
      <c r="W745" s="31"/>
      <c r="X745" s="31"/>
      <c r="Y745" s="31"/>
      <c r="Z745" s="21"/>
      <c r="AA745" s="34"/>
      <c r="AC745" s="52" t="str">
        <f>都個人!$J$38</f>
        <v/>
      </c>
      <c r="AF745" s="11"/>
    </row>
    <row r="746" spans="1:32" ht="21.75" customHeight="1">
      <c r="A746" s="24" t="str">
        <f>基本登録!$A$18</f>
        <v>２</v>
      </c>
      <c r="B746" s="179" t="str">
        <f>IF(AC746="","",VLOOKUP(AC746,都個人!$J:$O,4,FALSE))</f>
        <v/>
      </c>
      <c r="C746" s="180"/>
      <c r="D746" s="180"/>
      <c r="E746" s="180"/>
      <c r="F746" s="181"/>
      <c r="G746" s="26" t="str">
        <f>IF(AC746="","",VLOOKUP(AC746,都個人!$J:$O,5,FALSE))</f>
        <v/>
      </c>
      <c r="H746" s="31"/>
      <c r="I746" s="31"/>
      <c r="J746" s="31"/>
      <c r="K746" s="21"/>
      <c r="L746" s="34"/>
      <c r="M746" s="31"/>
      <c r="N746" s="31"/>
      <c r="O746" s="31"/>
      <c r="P746" s="21"/>
      <c r="Q746" s="34"/>
      <c r="R746" s="31"/>
      <c r="S746" s="31"/>
      <c r="T746" s="31"/>
      <c r="U746" s="21"/>
      <c r="V746" s="34"/>
      <c r="W746" s="31"/>
      <c r="X746" s="31"/>
      <c r="Y746" s="31"/>
      <c r="Z746" s="21"/>
      <c r="AA746" s="34"/>
      <c r="AC746" s="52"/>
      <c r="AF746" s="11"/>
    </row>
    <row r="747" spans="1:32" ht="21.75" customHeight="1">
      <c r="A747" s="24" t="str">
        <f>基本登録!$A$19</f>
        <v>３</v>
      </c>
      <c r="B747" s="179" t="str">
        <f>IF(AC747="","",VLOOKUP(AC747,都個人!$J:$O,4,FALSE))</f>
        <v/>
      </c>
      <c r="C747" s="180"/>
      <c r="D747" s="180"/>
      <c r="E747" s="180"/>
      <c r="F747" s="181"/>
      <c r="G747" s="26" t="str">
        <f>IF(AC747="","",VLOOKUP(AC747,都個人!$J:$O,5,FALSE))</f>
        <v/>
      </c>
      <c r="H747" s="31"/>
      <c r="I747" s="31"/>
      <c r="J747" s="31"/>
      <c r="K747" s="21"/>
      <c r="L747" s="34"/>
      <c r="M747" s="31"/>
      <c r="N747" s="31"/>
      <c r="O747" s="31"/>
      <c r="P747" s="21"/>
      <c r="Q747" s="34"/>
      <c r="R747" s="31"/>
      <c r="S747" s="31"/>
      <c r="T747" s="31"/>
      <c r="U747" s="21"/>
      <c r="V747" s="34"/>
      <c r="W747" s="31"/>
      <c r="X747" s="31"/>
      <c r="Y747" s="31"/>
      <c r="Z747" s="21"/>
      <c r="AA747" s="34"/>
      <c r="AC747" s="52"/>
      <c r="AF747" s="11"/>
    </row>
    <row r="748" spans="1:32" ht="21.75" customHeight="1">
      <c r="A748" s="24" t="str">
        <f>基本登録!$A$20</f>
        <v>４</v>
      </c>
      <c r="B748" s="179" t="str">
        <f>IF(AC748="","",VLOOKUP(AC748,都個人!$J:$O,4,FALSE))</f>
        <v/>
      </c>
      <c r="C748" s="180"/>
      <c r="D748" s="180"/>
      <c r="E748" s="180"/>
      <c r="F748" s="181"/>
      <c r="G748" s="26" t="str">
        <f>IF(AC748="","",VLOOKUP(AC748,都個人!$J:$O,5,FALSE))</f>
        <v/>
      </c>
      <c r="H748" s="31"/>
      <c r="I748" s="31"/>
      <c r="J748" s="31"/>
      <c r="K748" s="21"/>
      <c r="L748" s="34"/>
      <c r="M748" s="31"/>
      <c r="N748" s="31"/>
      <c r="O748" s="31"/>
      <c r="P748" s="21"/>
      <c r="Q748" s="34"/>
      <c r="R748" s="31"/>
      <c r="S748" s="31"/>
      <c r="T748" s="31"/>
      <c r="U748" s="21"/>
      <c r="V748" s="34"/>
      <c r="W748" s="31"/>
      <c r="X748" s="31"/>
      <c r="Y748" s="31"/>
      <c r="Z748" s="21"/>
      <c r="AA748" s="34"/>
      <c r="AC748" s="52"/>
      <c r="AF748" s="11"/>
    </row>
    <row r="749" spans="1:32" ht="21.75" customHeight="1">
      <c r="A749" s="24" t="str">
        <f>基本登録!$A$21</f>
        <v>５</v>
      </c>
      <c r="B749" s="179" t="str">
        <f>IF(AC749="","",VLOOKUP(AC749,都個人!$J:$O,4,FALSE))</f>
        <v/>
      </c>
      <c r="C749" s="180"/>
      <c r="D749" s="180"/>
      <c r="E749" s="180"/>
      <c r="F749" s="181"/>
      <c r="G749" s="26" t="str">
        <f>IF(AC749="","",VLOOKUP(AC749,都個人!$J:$O,5,FALSE))</f>
        <v/>
      </c>
      <c r="H749" s="31"/>
      <c r="I749" s="31"/>
      <c r="J749" s="31"/>
      <c r="K749" s="21"/>
      <c r="L749" s="34"/>
      <c r="M749" s="31"/>
      <c r="N749" s="31"/>
      <c r="O749" s="31"/>
      <c r="P749" s="21"/>
      <c r="Q749" s="34"/>
      <c r="R749" s="31"/>
      <c r="S749" s="31"/>
      <c r="T749" s="31"/>
      <c r="U749" s="21"/>
      <c r="V749" s="34"/>
      <c r="W749" s="31"/>
      <c r="X749" s="31"/>
      <c r="Y749" s="31"/>
      <c r="Z749" s="21"/>
      <c r="AA749" s="34"/>
      <c r="AC749" s="52"/>
      <c r="AF749" s="11"/>
    </row>
    <row r="750" spans="1:32" ht="21.75" customHeight="1">
      <c r="A750" s="24" t="str">
        <f>基本登録!$A$22</f>
        <v>補</v>
      </c>
      <c r="B750" s="179" t="str">
        <f>IF(AC750="","",VLOOKUP(AC750,都個人!$J:$O,4,FALSE))</f>
        <v/>
      </c>
      <c r="C750" s="180"/>
      <c r="D750" s="180"/>
      <c r="E750" s="180"/>
      <c r="F750" s="181"/>
      <c r="G750" s="26" t="str">
        <f>IF(AC750="","",VLOOKUP(AC750,都個人!$J:$O,5,FALSE))</f>
        <v/>
      </c>
      <c r="H750" s="24"/>
      <c r="I750" s="24"/>
      <c r="J750" s="24"/>
      <c r="K750" s="33"/>
      <c r="L750" s="34"/>
      <c r="M750" s="24"/>
      <c r="N750" s="24"/>
      <c r="O750" s="24"/>
      <c r="P750" s="33"/>
      <c r="Q750" s="34"/>
      <c r="R750" s="24"/>
      <c r="S750" s="24"/>
      <c r="T750" s="24"/>
      <c r="U750" s="33"/>
      <c r="V750" s="34"/>
      <c r="W750" s="24"/>
      <c r="X750" s="24"/>
      <c r="Y750" s="24"/>
      <c r="Z750" s="33"/>
      <c r="AA750" s="34"/>
      <c r="AC750" s="52"/>
      <c r="AF750" s="11"/>
    </row>
    <row r="751" spans="1:32" ht="19.5" customHeight="1">
      <c r="A751" s="169"/>
      <c r="B751" s="170"/>
      <c r="C751" s="170"/>
      <c r="D751" s="170"/>
      <c r="E751" s="170"/>
      <c r="F751" s="170"/>
      <c r="G751" s="171"/>
      <c r="H751" s="172" t="s">
        <v>132</v>
      </c>
      <c r="I751" s="173"/>
      <c r="J751" s="173"/>
      <c r="K751" s="173"/>
      <c r="L751" s="34"/>
      <c r="M751" s="172" t="s">
        <v>132</v>
      </c>
      <c r="N751" s="173"/>
      <c r="O751" s="173"/>
      <c r="P751" s="173"/>
      <c r="Q751" s="34"/>
      <c r="R751" s="172" t="s">
        <v>132</v>
      </c>
      <c r="S751" s="173"/>
      <c r="T751" s="173"/>
      <c r="U751" s="173"/>
      <c r="V751" s="34"/>
      <c r="W751" s="172" t="s">
        <v>132</v>
      </c>
      <c r="X751" s="173"/>
      <c r="Y751" s="173"/>
      <c r="Z751" s="173"/>
      <c r="AA751" s="34"/>
      <c r="AC751" s="52"/>
      <c r="AF751" s="11"/>
    </row>
    <row r="752" spans="1:32" ht="24.75" customHeight="1">
      <c r="A752" s="174"/>
      <c r="B752" s="175"/>
      <c r="C752" s="175"/>
      <c r="D752" s="175"/>
      <c r="E752" s="175"/>
      <c r="F752" s="175"/>
      <c r="G752" s="176"/>
      <c r="H752" s="169"/>
      <c r="I752" s="177"/>
      <c r="J752" s="177"/>
      <c r="K752" s="177"/>
      <c r="L752" s="178"/>
      <c r="M752" s="169"/>
      <c r="N752" s="177"/>
      <c r="O752" s="177"/>
      <c r="P752" s="177"/>
      <c r="Q752" s="178"/>
      <c r="R752" s="169"/>
      <c r="S752" s="177"/>
      <c r="T752" s="177"/>
      <c r="U752" s="177"/>
      <c r="V752" s="178"/>
      <c r="W752" s="169"/>
      <c r="X752" s="177"/>
      <c r="Y752" s="177"/>
      <c r="Z752" s="177"/>
      <c r="AA752" s="178"/>
      <c r="AC752" s="52"/>
      <c r="AF752" s="11"/>
    </row>
    <row r="753" spans="1:32" ht="4.5" customHeight="1">
      <c r="A753" s="165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AC753" s="52"/>
      <c r="AF753" s="11"/>
    </row>
    <row r="754" spans="1:32">
      <c r="A754" s="167" t="s">
        <v>136</v>
      </c>
      <c r="B754" s="167"/>
      <c r="C754" s="47" t="str">
        <f>基本登録!$A$23</f>
        <v>①（　）内の大会の個人の部は一人１枚使用すること（関東予選・総合体育大会・個人選手権大会）</v>
      </c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4"/>
      <c r="R754" s="45"/>
      <c r="S754" s="44"/>
      <c r="T754" s="44"/>
      <c r="U754" s="40"/>
      <c r="V754" s="40"/>
      <c r="W754" s="40"/>
      <c r="X754" s="40"/>
      <c r="Y754" s="40"/>
      <c r="Z754" s="40"/>
      <c r="AA754" s="40"/>
    </row>
    <row r="755" spans="1:32">
      <c r="A755" s="43"/>
      <c r="B755" s="43"/>
      <c r="C755" s="47" t="str">
        <f>基本登録!$A$24</f>
        <v>②顧問の捺印のないものは無効</v>
      </c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6"/>
      <c r="R755" s="44"/>
      <c r="S755" s="44"/>
      <c r="T755" s="44"/>
      <c r="U755" s="168" t="s">
        <v>139</v>
      </c>
      <c r="V755" s="168"/>
      <c r="W755" s="168"/>
      <c r="X755" s="168"/>
      <c r="Y755" s="168"/>
      <c r="Z755" s="168"/>
      <c r="AA755" s="168"/>
    </row>
    <row r="756" spans="1:32" s="37" customFormat="1">
      <c r="A756" s="41"/>
      <c r="B756" s="41"/>
      <c r="C756" s="42" t="str">
        <f>基本登録!$A$25</f>
        <v>③A4用紙に印刷すること（A4用紙1枚につき立順票は二部出力。切り取って使用すること）</v>
      </c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168"/>
      <c r="V756" s="168"/>
      <c r="W756" s="168"/>
      <c r="X756" s="168"/>
      <c r="Y756" s="168"/>
      <c r="Z756" s="168"/>
      <c r="AA756" s="168"/>
      <c r="AC756" s="53"/>
    </row>
    <row r="757" spans="1:32" ht="34.5" customHeight="1">
      <c r="AC757" s="52"/>
      <c r="AF757" s="11"/>
    </row>
    <row r="758" spans="1:32" ht="24.75" customHeight="1">
      <c r="A758" s="240" t="s">
        <v>119</v>
      </c>
      <c r="B758" s="240"/>
      <c r="C758" s="240"/>
      <c r="D758" s="201" t="str">
        <f ca="1">基本登録!$B$11</f>
        <v>令和8年度　東京都個人選手権大会　立順票</v>
      </c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190" t="s">
        <v>120</v>
      </c>
      <c r="Y758" s="191"/>
      <c r="Z758" s="191"/>
      <c r="AA758" s="192"/>
      <c r="AC758" s="52"/>
      <c r="AF758" s="11"/>
    </row>
    <row r="759" spans="1:32" ht="26.25" customHeight="1">
      <c r="A759" s="241"/>
      <c r="B759" s="241"/>
      <c r="C759" s="24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2" t="str">
        <f>IF(VLOOKUP(AC766,都個人!$J:$O,2,FALSE)="","",VLOOKUP(AC766,都個人!$J:$O,2,FALSE))</f>
        <v/>
      </c>
      <c r="Y759" s="203"/>
      <c r="Z759" s="203"/>
      <c r="AA759" s="204"/>
      <c r="AC759" s="52"/>
      <c r="AF759" s="11"/>
    </row>
    <row r="760" spans="1:32" ht="27" customHeight="1">
      <c r="A760" s="169" t="s">
        <v>121</v>
      </c>
      <c r="B760" s="177"/>
      <c r="C760" s="178"/>
      <c r="D760" s="208"/>
      <c r="E760" s="30" t="s">
        <v>122</v>
      </c>
      <c r="F760" s="208"/>
      <c r="G760" s="190" t="s">
        <v>123</v>
      </c>
      <c r="H760" s="191"/>
      <c r="I760" s="192"/>
      <c r="J760" s="213" t="str">
        <f>基本登録!$B$2</f>
        <v>基本登録シートの学校番号に入力して下さい</v>
      </c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X760" s="205"/>
      <c r="Y760" s="206"/>
      <c r="Z760" s="206"/>
      <c r="AA760" s="207"/>
      <c r="AC760" s="52"/>
      <c r="AF760" s="11"/>
    </row>
    <row r="761" spans="1:32" ht="9.75" customHeight="1">
      <c r="A761" s="214">
        <f>基本登録!$B$1</f>
        <v>0</v>
      </c>
      <c r="B761" s="215"/>
      <c r="C761" s="216"/>
      <c r="D761" s="209"/>
      <c r="E761" s="223" t="s">
        <v>109</v>
      </c>
      <c r="F761" s="211"/>
      <c r="G761" s="226" t="s">
        <v>124</v>
      </c>
      <c r="H761" s="227"/>
      <c r="I761" s="228"/>
      <c r="J761" s="213">
        <f>基本登録!$B$3</f>
        <v>0</v>
      </c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36"/>
      <c r="X761" s="36"/>
      <c r="AC761" s="52"/>
      <c r="AF761" s="11"/>
    </row>
    <row r="762" spans="1:32" ht="16.5" customHeight="1">
      <c r="A762" s="217"/>
      <c r="B762" s="218"/>
      <c r="C762" s="219"/>
      <c r="D762" s="209"/>
      <c r="E762" s="224"/>
      <c r="F762" s="211"/>
      <c r="G762" s="229"/>
      <c r="H762" s="230"/>
      <c r="I762" s="231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X762" s="182" t="s">
        <v>125</v>
      </c>
      <c r="Y762" s="184" t="s">
        <v>126</v>
      </c>
      <c r="Z762" s="185"/>
      <c r="AA762" s="186"/>
      <c r="AC762" s="52"/>
      <c r="AF762" s="11"/>
    </row>
    <row r="763" spans="1:32" ht="27" customHeight="1">
      <c r="A763" s="220"/>
      <c r="B763" s="221"/>
      <c r="C763" s="222"/>
      <c r="D763" s="210"/>
      <c r="E763" s="225"/>
      <c r="F763" s="212"/>
      <c r="G763" s="190" t="s">
        <v>127</v>
      </c>
      <c r="H763" s="191"/>
      <c r="I763" s="192"/>
      <c r="J763" s="28"/>
      <c r="K763" s="29"/>
      <c r="L763" s="29"/>
      <c r="M763" s="29"/>
      <c r="N763" s="29"/>
      <c r="O763" s="29"/>
      <c r="P763" s="22"/>
      <c r="Q763" s="22"/>
      <c r="R763" s="22" t="s">
        <v>128</v>
      </c>
      <c r="S763" s="193" t="str">
        <f t="shared" ref="S763" si="23">AC766</f>
        <v/>
      </c>
      <c r="T763" s="194"/>
      <c r="U763" s="194"/>
      <c r="V763" s="23" t="s">
        <v>129</v>
      </c>
      <c r="X763" s="183"/>
      <c r="Y763" s="187"/>
      <c r="Z763" s="188"/>
      <c r="AA763" s="189"/>
      <c r="AC763" s="52"/>
      <c r="AF763" s="11"/>
    </row>
    <row r="764" spans="1:32" ht="4.5" customHeight="1">
      <c r="AC764" s="52"/>
      <c r="AF764" s="11"/>
    </row>
    <row r="765" spans="1:32" ht="21.75" customHeight="1">
      <c r="A765" s="24" t="s">
        <v>130</v>
      </c>
      <c r="B765" s="174" t="s">
        <v>131</v>
      </c>
      <c r="C765" s="195"/>
      <c r="D765" s="195"/>
      <c r="E765" s="195"/>
      <c r="F765" s="176"/>
      <c r="G765" s="32" t="s">
        <v>102</v>
      </c>
      <c r="H765" s="196" t="str">
        <f ca="1">IFERROR(VLOOKUP(D758,基本登録!$B$8:$I$14,5,FALSE),"")</f>
        <v>予選</v>
      </c>
      <c r="I765" s="197"/>
      <c r="J765" s="197"/>
      <c r="K765" s="197"/>
      <c r="L765" s="198"/>
      <c r="M765" s="196" t="str">
        <f ca="1">IFERROR(VLOOKUP(D758,基本登録!$B$8:$I$14,6,FALSE),"")</f>
        <v>決勝</v>
      </c>
      <c r="N765" s="197"/>
      <c r="O765" s="197"/>
      <c r="P765" s="197"/>
      <c r="Q765" s="198"/>
      <c r="R765" s="196" t="str">
        <f ca="1">IFERROR(IF(VLOOKUP(D758,基本登録!$B$8:$I$14,7,FALSE)="","",VLOOKUP(D758,基本登録!$B$8:$I$14,7,FALSE)),"")</f>
        <v>競射</v>
      </c>
      <c r="S765" s="197"/>
      <c r="T765" s="197"/>
      <c r="U765" s="197"/>
      <c r="V765" s="198"/>
      <c r="W765" s="196" t="str">
        <f ca="1">IFERROR(IF(VLOOKUP(D758,基本登録!$B$8:$I$14,8,FALSE)="","",VLOOKUP(D758,基本登録!$B$8:$I$14,8,FALSE)),"")</f>
        <v/>
      </c>
      <c r="X765" s="197"/>
      <c r="Y765" s="197"/>
      <c r="Z765" s="197"/>
      <c r="AA765" s="198"/>
      <c r="AC765" s="52"/>
      <c r="AF765" s="11"/>
    </row>
    <row r="766" spans="1:32" ht="21.75" customHeight="1">
      <c r="A766" s="25" t="str">
        <f>基本登録!$A$17</f>
        <v>１</v>
      </c>
      <c r="B766" s="179" t="str">
        <f>IF(AC766="","",VLOOKUP(AC766,都個人!$J:$O,4,FALSE))</f>
        <v/>
      </c>
      <c r="C766" s="180"/>
      <c r="D766" s="180"/>
      <c r="E766" s="180"/>
      <c r="F766" s="181"/>
      <c r="G766" s="26" t="str">
        <f>IF(AC766="","",VLOOKUP(AC766,都個人!$J:$O,5,FALSE))</f>
        <v/>
      </c>
      <c r="H766" s="31"/>
      <c r="I766" s="31"/>
      <c r="J766" s="31"/>
      <c r="K766" s="21"/>
      <c r="L766" s="34"/>
      <c r="M766" s="31"/>
      <c r="N766" s="31"/>
      <c r="O766" s="31"/>
      <c r="P766" s="21"/>
      <c r="Q766" s="34"/>
      <c r="R766" s="31"/>
      <c r="S766" s="31"/>
      <c r="T766" s="31"/>
      <c r="U766" s="21"/>
      <c r="V766" s="34"/>
      <c r="W766" s="31"/>
      <c r="X766" s="31"/>
      <c r="Y766" s="31"/>
      <c r="Z766" s="21"/>
      <c r="AA766" s="34"/>
      <c r="AC766" s="52" t="str">
        <f>都個人!$J$39</f>
        <v/>
      </c>
      <c r="AF766" s="11"/>
    </row>
    <row r="767" spans="1:32" ht="21.75" customHeight="1">
      <c r="A767" s="24" t="str">
        <f>基本登録!$A$18</f>
        <v>２</v>
      </c>
      <c r="B767" s="179" t="str">
        <f>IF(AC767="","",VLOOKUP(AC767,都個人!$J:$O,4,FALSE))</f>
        <v/>
      </c>
      <c r="C767" s="180"/>
      <c r="D767" s="180"/>
      <c r="E767" s="180"/>
      <c r="F767" s="181"/>
      <c r="G767" s="26" t="str">
        <f>IF(AC767="","",VLOOKUP(AC767,都個人!$J:$O,5,FALSE))</f>
        <v/>
      </c>
      <c r="H767" s="31"/>
      <c r="I767" s="31"/>
      <c r="J767" s="31"/>
      <c r="K767" s="21"/>
      <c r="L767" s="34"/>
      <c r="M767" s="31"/>
      <c r="N767" s="31"/>
      <c r="O767" s="31"/>
      <c r="P767" s="21"/>
      <c r="Q767" s="34"/>
      <c r="R767" s="31"/>
      <c r="S767" s="31"/>
      <c r="T767" s="31"/>
      <c r="U767" s="21"/>
      <c r="V767" s="34"/>
      <c r="W767" s="31"/>
      <c r="X767" s="31"/>
      <c r="Y767" s="31"/>
      <c r="Z767" s="21"/>
      <c r="AA767" s="34"/>
      <c r="AC767" s="52"/>
      <c r="AF767" s="11"/>
    </row>
    <row r="768" spans="1:32" ht="21.75" customHeight="1">
      <c r="A768" s="24" t="str">
        <f>基本登録!$A$19</f>
        <v>３</v>
      </c>
      <c r="B768" s="179" t="str">
        <f>IF(AC768="","",VLOOKUP(AC768,都個人!$J:$O,4,FALSE))</f>
        <v/>
      </c>
      <c r="C768" s="180"/>
      <c r="D768" s="180"/>
      <c r="E768" s="180"/>
      <c r="F768" s="181"/>
      <c r="G768" s="26" t="str">
        <f>IF(AC768="","",VLOOKUP(AC768,都個人!$J:$O,5,FALSE))</f>
        <v/>
      </c>
      <c r="H768" s="31"/>
      <c r="I768" s="31"/>
      <c r="J768" s="31"/>
      <c r="K768" s="21"/>
      <c r="L768" s="34"/>
      <c r="M768" s="31"/>
      <c r="N768" s="31"/>
      <c r="O768" s="31"/>
      <c r="P768" s="21"/>
      <c r="Q768" s="34"/>
      <c r="R768" s="31"/>
      <c r="S768" s="31"/>
      <c r="T768" s="31"/>
      <c r="U768" s="21"/>
      <c r="V768" s="34"/>
      <c r="W768" s="31"/>
      <c r="X768" s="31"/>
      <c r="Y768" s="31"/>
      <c r="Z768" s="21"/>
      <c r="AA768" s="34"/>
      <c r="AC768" s="52"/>
      <c r="AF768" s="11"/>
    </row>
    <row r="769" spans="1:32" ht="21.75" customHeight="1">
      <c r="A769" s="24" t="str">
        <f>基本登録!$A$20</f>
        <v>４</v>
      </c>
      <c r="B769" s="179" t="str">
        <f>IF(AC769="","",VLOOKUP(AC769,都個人!$J:$O,4,FALSE))</f>
        <v/>
      </c>
      <c r="C769" s="180"/>
      <c r="D769" s="180"/>
      <c r="E769" s="180"/>
      <c r="F769" s="181"/>
      <c r="G769" s="26" t="str">
        <f>IF(AC769="","",VLOOKUP(AC769,都個人!$J:$O,5,FALSE))</f>
        <v/>
      </c>
      <c r="H769" s="31"/>
      <c r="I769" s="31"/>
      <c r="J769" s="31"/>
      <c r="K769" s="21"/>
      <c r="L769" s="34"/>
      <c r="M769" s="31"/>
      <c r="N769" s="31"/>
      <c r="O769" s="31"/>
      <c r="P769" s="21"/>
      <c r="Q769" s="34"/>
      <c r="R769" s="31"/>
      <c r="S769" s="31"/>
      <c r="T769" s="31"/>
      <c r="U769" s="21"/>
      <c r="V769" s="34"/>
      <c r="W769" s="31"/>
      <c r="X769" s="31"/>
      <c r="Y769" s="31"/>
      <c r="Z769" s="21"/>
      <c r="AA769" s="34"/>
      <c r="AC769" s="52"/>
      <c r="AF769" s="11"/>
    </row>
    <row r="770" spans="1:32" ht="21.75" customHeight="1">
      <c r="A770" s="24" t="str">
        <f>基本登録!$A$21</f>
        <v>５</v>
      </c>
      <c r="B770" s="179" t="str">
        <f>IF(AC770="","",VLOOKUP(AC770,都個人!$J:$O,4,FALSE))</f>
        <v/>
      </c>
      <c r="C770" s="180"/>
      <c r="D770" s="180"/>
      <c r="E770" s="180"/>
      <c r="F770" s="181"/>
      <c r="G770" s="26" t="str">
        <f>IF(AC770="","",VLOOKUP(AC770,都個人!$J:$O,5,FALSE))</f>
        <v/>
      </c>
      <c r="H770" s="31"/>
      <c r="I770" s="31"/>
      <c r="J770" s="31"/>
      <c r="K770" s="21"/>
      <c r="L770" s="34"/>
      <c r="M770" s="31"/>
      <c r="N770" s="31"/>
      <c r="O770" s="31"/>
      <c r="P770" s="21"/>
      <c r="Q770" s="34"/>
      <c r="R770" s="31"/>
      <c r="S770" s="31"/>
      <c r="T770" s="31"/>
      <c r="U770" s="21"/>
      <c r="V770" s="34"/>
      <c r="W770" s="31"/>
      <c r="X770" s="31"/>
      <c r="Y770" s="31"/>
      <c r="Z770" s="21"/>
      <c r="AA770" s="34"/>
      <c r="AC770" s="52"/>
      <c r="AF770" s="11"/>
    </row>
    <row r="771" spans="1:32" ht="21.75" customHeight="1">
      <c r="A771" s="24" t="str">
        <f>基本登録!$A$22</f>
        <v>補</v>
      </c>
      <c r="B771" s="179" t="str">
        <f>IF(AC771="","",VLOOKUP(AC771,都個人!$J:$O,4,FALSE))</f>
        <v/>
      </c>
      <c r="C771" s="180"/>
      <c r="D771" s="180"/>
      <c r="E771" s="180"/>
      <c r="F771" s="181"/>
      <c r="G771" s="26" t="str">
        <f>IF(AC771="","",VLOOKUP(AC771,都個人!$J:$O,5,FALSE))</f>
        <v/>
      </c>
      <c r="H771" s="24"/>
      <c r="I771" s="24"/>
      <c r="J771" s="24"/>
      <c r="K771" s="33"/>
      <c r="L771" s="34"/>
      <c r="M771" s="24"/>
      <c r="N771" s="24"/>
      <c r="O771" s="24"/>
      <c r="P771" s="33"/>
      <c r="Q771" s="34"/>
      <c r="R771" s="24"/>
      <c r="S771" s="24"/>
      <c r="T771" s="24"/>
      <c r="U771" s="33"/>
      <c r="V771" s="34"/>
      <c r="W771" s="24"/>
      <c r="X771" s="24"/>
      <c r="Y771" s="24"/>
      <c r="Z771" s="33"/>
      <c r="AA771" s="34"/>
      <c r="AC771" s="52"/>
      <c r="AF771" s="11"/>
    </row>
    <row r="772" spans="1:32" ht="19.5" customHeight="1">
      <c r="A772" s="169"/>
      <c r="B772" s="170"/>
      <c r="C772" s="170"/>
      <c r="D772" s="170"/>
      <c r="E772" s="170"/>
      <c r="F772" s="170"/>
      <c r="G772" s="171"/>
      <c r="H772" s="172" t="s">
        <v>132</v>
      </c>
      <c r="I772" s="173"/>
      <c r="J772" s="173"/>
      <c r="K772" s="173"/>
      <c r="L772" s="34"/>
      <c r="M772" s="172" t="s">
        <v>132</v>
      </c>
      <c r="N772" s="173"/>
      <c r="O772" s="173"/>
      <c r="P772" s="173"/>
      <c r="Q772" s="34"/>
      <c r="R772" s="172" t="s">
        <v>132</v>
      </c>
      <c r="S772" s="173"/>
      <c r="T772" s="173"/>
      <c r="U772" s="173"/>
      <c r="V772" s="34"/>
      <c r="W772" s="172" t="s">
        <v>132</v>
      </c>
      <c r="X772" s="173"/>
      <c r="Y772" s="173"/>
      <c r="Z772" s="173"/>
      <c r="AA772" s="34"/>
      <c r="AC772" s="52"/>
      <c r="AF772" s="11"/>
    </row>
    <row r="773" spans="1:32" ht="24.75" customHeight="1">
      <c r="A773" s="174"/>
      <c r="B773" s="175"/>
      <c r="C773" s="175"/>
      <c r="D773" s="175"/>
      <c r="E773" s="175"/>
      <c r="F773" s="175"/>
      <c r="G773" s="176"/>
      <c r="H773" s="169"/>
      <c r="I773" s="177"/>
      <c r="J773" s="177"/>
      <c r="K773" s="177"/>
      <c r="L773" s="178"/>
      <c r="M773" s="169"/>
      <c r="N773" s="177"/>
      <c r="O773" s="177"/>
      <c r="P773" s="177"/>
      <c r="Q773" s="178"/>
      <c r="R773" s="169"/>
      <c r="S773" s="177"/>
      <c r="T773" s="177"/>
      <c r="U773" s="177"/>
      <c r="V773" s="178"/>
      <c r="W773" s="169"/>
      <c r="X773" s="177"/>
      <c r="Y773" s="177"/>
      <c r="Z773" s="177"/>
      <c r="AA773" s="178"/>
      <c r="AC773" s="52"/>
      <c r="AF773" s="11"/>
    </row>
    <row r="774" spans="1:32" ht="4.5" customHeight="1">
      <c r="A774" s="165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AC774" s="52"/>
      <c r="AF774" s="11"/>
    </row>
    <row r="775" spans="1:32">
      <c r="A775" s="167" t="s">
        <v>136</v>
      </c>
      <c r="B775" s="167"/>
      <c r="C775" s="47" t="str">
        <f>基本登録!$A$23</f>
        <v>①（　）内の大会の個人の部は一人１枚使用すること（関東予選・総合体育大会・個人選手権大会）</v>
      </c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4"/>
      <c r="R775" s="45"/>
      <c r="S775" s="44"/>
      <c r="T775" s="44"/>
      <c r="U775" s="40"/>
      <c r="V775" s="40"/>
      <c r="W775" s="40"/>
      <c r="X775" s="40"/>
      <c r="Y775" s="40"/>
      <c r="Z775" s="40"/>
      <c r="AA775" s="40"/>
    </row>
    <row r="776" spans="1:32">
      <c r="A776" s="43"/>
      <c r="B776" s="43"/>
      <c r="C776" s="47" t="str">
        <f>基本登録!$A$24</f>
        <v>②顧問の捺印のないものは無効</v>
      </c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6"/>
      <c r="R776" s="44"/>
      <c r="S776" s="44"/>
      <c r="T776" s="44"/>
      <c r="U776" s="168" t="s">
        <v>139</v>
      </c>
      <c r="V776" s="168"/>
      <c r="W776" s="168"/>
      <c r="X776" s="168"/>
      <c r="Y776" s="168"/>
      <c r="Z776" s="168"/>
      <c r="AA776" s="168"/>
    </row>
    <row r="777" spans="1:32" s="37" customFormat="1">
      <c r="A777" s="41"/>
      <c r="B777" s="41"/>
      <c r="C777" s="42" t="str">
        <f>基本登録!$A$25</f>
        <v>③A4用紙に印刷すること（A4用紙1枚につき立順票は二部出力。切り取って使用すること）</v>
      </c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168"/>
      <c r="V777" s="168"/>
      <c r="W777" s="168"/>
      <c r="X777" s="168"/>
      <c r="Y777" s="168"/>
      <c r="Z777" s="168"/>
      <c r="AA777" s="168"/>
      <c r="AC777" s="53"/>
    </row>
    <row r="778" spans="1:32" ht="34.5" customHeight="1">
      <c r="AC778" s="52"/>
      <c r="AF778" s="11"/>
    </row>
    <row r="779" spans="1:32" ht="24.75" customHeight="1">
      <c r="A779" s="240" t="s">
        <v>119</v>
      </c>
      <c r="B779" s="240"/>
      <c r="C779" s="240"/>
      <c r="D779" s="201" t="str">
        <f ca="1">基本登録!$B$11</f>
        <v>令和8年度　東京都個人選手権大会　立順票</v>
      </c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190" t="s">
        <v>120</v>
      </c>
      <c r="Y779" s="191"/>
      <c r="Z779" s="191"/>
      <c r="AA779" s="192"/>
      <c r="AC779" s="52"/>
      <c r="AF779" s="11"/>
    </row>
    <row r="780" spans="1:32" ht="26.25" customHeight="1">
      <c r="A780" s="241"/>
      <c r="B780" s="241"/>
      <c r="C780" s="24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2" t="str">
        <f>IF(VLOOKUP(AC787,都個人!$J:$O,2,FALSE)="","",VLOOKUP(AC787,都個人!$J:$O,2,FALSE))</f>
        <v/>
      </c>
      <c r="Y780" s="203"/>
      <c r="Z780" s="203"/>
      <c r="AA780" s="204"/>
      <c r="AC780" s="52"/>
      <c r="AF780" s="11"/>
    </row>
    <row r="781" spans="1:32" ht="27" customHeight="1">
      <c r="A781" s="169" t="s">
        <v>121</v>
      </c>
      <c r="B781" s="177"/>
      <c r="C781" s="178"/>
      <c r="D781" s="208"/>
      <c r="E781" s="30" t="s">
        <v>122</v>
      </c>
      <c r="F781" s="208"/>
      <c r="G781" s="190" t="s">
        <v>123</v>
      </c>
      <c r="H781" s="191"/>
      <c r="I781" s="192"/>
      <c r="J781" s="213" t="str">
        <f>基本登録!$B$2</f>
        <v>基本登録シートの学校番号に入力して下さい</v>
      </c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X781" s="205"/>
      <c r="Y781" s="206"/>
      <c r="Z781" s="206"/>
      <c r="AA781" s="207"/>
      <c r="AC781" s="52"/>
      <c r="AF781" s="11"/>
    </row>
    <row r="782" spans="1:32" ht="9.75" customHeight="1">
      <c r="A782" s="214">
        <f>基本登録!$B$1</f>
        <v>0</v>
      </c>
      <c r="B782" s="215"/>
      <c r="C782" s="216"/>
      <c r="D782" s="209"/>
      <c r="E782" s="223" t="s">
        <v>109</v>
      </c>
      <c r="F782" s="211"/>
      <c r="G782" s="226" t="s">
        <v>124</v>
      </c>
      <c r="H782" s="227"/>
      <c r="I782" s="228"/>
      <c r="J782" s="213">
        <f>基本登録!$B$3</f>
        <v>0</v>
      </c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36"/>
      <c r="X782" s="36"/>
      <c r="AC782" s="52"/>
      <c r="AF782" s="11"/>
    </row>
    <row r="783" spans="1:32" ht="16.5" customHeight="1">
      <c r="A783" s="217"/>
      <c r="B783" s="218"/>
      <c r="C783" s="219"/>
      <c r="D783" s="209"/>
      <c r="E783" s="224"/>
      <c r="F783" s="211"/>
      <c r="G783" s="229"/>
      <c r="H783" s="230"/>
      <c r="I783" s="231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X783" s="182" t="s">
        <v>125</v>
      </c>
      <c r="Y783" s="184" t="s">
        <v>126</v>
      </c>
      <c r="Z783" s="185"/>
      <c r="AA783" s="186"/>
      <c r="AC783" s="52"/>
      <c r="AF783" s="11"/>
    </row>
    <row r="784" spans="1:32" ht="27" customHeight="1">
      <c r="A784" s="220"/>
      <c r="B784" s="221"/>
      <c r="C784" s="222"/>
      <c r="D784" s="210"/>
      <c r="E784" s="225"/>
      <c r="F784" s="212"/>
      <c r="G784" s="190" t="s">
        <v>127</v>
      </c>
      <c r="H784" s="191"/>
      <c r="I784" s="192"/>
      <c r="J784" s="28"/>
      <c r="K784" s="29"/>
      <c r="L784" s="29"/>
      <c r="M784" s="29"/>
      <c r="N784" s="29"/>
      <c r="O784" s="29"/>
      <c r="P784" s="22"/>
      <c r="Q784" s="22"/>
      <c r="R784" s="22" t="s">
        <v>128</v>
      </c>
      <c r="S784" s="193" t="str">
        <f t="shared" ref="S784" si="24">AC787</f>
        <v/>
      </c>
      <c r="T784" s="194"/>
      <c r="U784" s="194"/>
      <c r="V784" s="23" t="s">
        <v>129</v>
      </c>
      <c r="X784" s="183"/>
      <c r="Y784" s="187"/>
      <c r="Z784" s="188"/>
      <c r="AA784" s="189"/>
      <c r="AC784" s="52"/>
      <c r="AF784" s="11"/>
    </row>
    <row r="785" spans="1:32" ht="4.5" customHeight="1">
      <c r="AC785" s="52"/>
      <c r="AF785" s="11"/>
    </row>
    <row r="786" spans="1:32" ht="21.75" customHeight="1">
      <c r="A786" s="24" t="s">
        <v>130</v>
      </c>
      <c r="B786" s="174" t="s">
        <v>131</v>
      </c>
      <c r="C786" s="195"/>
      <c r="D786" s="195"/>
      <c r="E786" s="195"/>
      <c r="F786" s="176"/>
      <c r="G786" s="32" t="s">
        <v>102</v>
      </c>
      <c r="H786" s="196" t="str">
        <f ca="1">IFERROR(VLOOKUP(D779,基本登録!$B$8:$I$14,5,FALSE),"")</f>
        <v>予選</v>
      </c>
      <c r="I786" s="197"/>
      <c r="J786" s="197"/>
      <c r="K786" s="197"/>
      <c r="L786" s="198"/>
      <c r="M786" s="196" t="str">
        <f ca="1">IFERROR(VLOOKUP(D779,基本登録!$B$8:$I$14,6,FALSE),"")</f>
        <v>決勝</v>
      </c>
      <c r="N786" s="197"/>
      <c r="O786" s="197"/>
      <c r="P786" s="197"/>
      <c r="Q786" s="198"/>
      <c r="R786" s="196" t="str">
        <f ca="1">IFERROR(IF(VLOOKUP(D779,基本登録!$B$8:$I$14,7,FALSE)="","",VLOOKUP(D779,基本登録!$B$8:$I$14,7,FALSE)),"")</f>
        <v>競射</v>
      </c>
      <c r="S786" s="197"/>
      <c r="T786" s="197"/>
      <c r="U786" s="197"/>
      <c r="V786" s="198"/>
      <c r="W786" s="196" t="str">
        <f ca="1">IFERROR(IF(VLOOKUP(D779,基本登録!$B$8:$I$14,8,FALSE)="","",VLOOKUP(D779,基本登録!$B$8:$I$14,8,FALSE)),"")</f>
        <v/>
      </c>
      <c r="X786" s="197"/>
      <c r="Y786" s="197"/>
      <c r="Z786" s="197"/>
      <c r="AA786" s="198"/>
      <c r="AC786" s="52"/>
      <c r="AF786" s="11"/>
    </row>
    <row r="787" spans="1:32" ht="21.75" customHeight="1">
      <c r="A787" s="25" t="str">
        <f>基本登録!$A$17</f>
        <v>１</v>
      </c>
      <c r="B787" s="179" t="str">
        <f>IF(AC787="","",VLOOKUP(AC787,都個人!$J:$O,4,FALSE))</f>
        <v/>
      </c>
      <c r="C787" s="180"/>
      <c r="D787" s="180"/>
      <c r="E787" s="180"/>
      <c r="F787" s="181"/>
      <c r="G787" s="26" t="str">
        <f>IF(AC787="","",VLOOKUP(AC787,都個人!$J:$O,5,FALSE))</f>
        <v/>
      </c>
      <c r="H787" s="31"/>
      <c r="I787" s="31"/>
      <c r="J787" s="31"/>
      <c r="K787" s="21"/>
      <c r="L787" s="34"/>
      <c r="M787" s="31"/>
      <c r="N787" s="31"/>
      <c r="O787" s="31"/>
      <c r="P787" s="21"/>
      <c r="Q787" s="34"/>
      <c r="R787" s="31"/>
      <c r="S787" s="31"/>
      <c r="T787" s="31"/>
      <c r="U787" s="21"/>
      <c r="V787" s="34"/>
      <c r="W787" s="31"/>
      <c r="X787" s="31"/>
      <c r="Y787" s="31"/>
      <c r="Z787" s="21"/>
      <c r="AA787" s="34"/>
      <c r="AC787" s="52" t="str">
        <f>都個人!$J$40</f>
        <v/>
      </c>
      <c r="AF787" s="11"/>
    </row>
    <row r="788" spans="1:32" ht="21.75" customHeight="1">
      <c r="A788" s="24" t="str">
        <f>基本登録!$A$18</f>
        <v>２</v>
      </c>
      <c r="B788" s="179" t="str">
        <f>IF(AC788="","",VLOOKUP(AC788,都個人!$J:$O,4,FALSE))</f>
        <v/>
      </c>
      <c r="C788" s="180"/>
      <c r="D788" s="180"/>
      <c r="E788" s="180"/>
      <c r="F788" s="181"/>
      <c r="G788" s="26" t="str">
        <f>IF(AC788="","",VLOOKUP(AC788,都個人!$J:$O,5,FALSE))</f>
        <v/>
      </c>
      <c r="H788" s="31"/>
      <c r="I788" s="31"/>
      <c r="J788" s="31"/>
      <c r="K788" s="21"/>
      <c r="L788" s="34"/>
      <c r="M788" s="31"/>
      <c r="N788" s="31"/>
      <c r="O788" s="31"/>
      <c r="P788" s="21"/>
      <c r="Q788" s="34"/>
      <c r="R788" s="31"/>
      <c r="S788" s="31"/>
      <c r="T788" s="31"/>
      <c r="U788" s="21"/>
      <c r="V788" s="34"/>
      <c r="W788" s="31"/>
      <c r="X788" s="31"/>
      <c r="Y788" s="31"/>
      <c r="Z788" s="21"/>
      <c r="AA788" s="34"/>
      <c r="AC788" s="52"/>
      <c r="AF788" s="11"/>
    </row>
    <row r="789" spans="1:32" ht="21.75" customHeight="1">
      <c r="A789" s="24" t="str">
        <f>基本登録!$A$19</f>
        <v>３</v>
      </c>
      <c r="B789" s="179" t="str">
        <f>IF(AC789="","",VLOOKUP(AC789,都個人!$J:$O,4,FALSE))</f>
        <v/>
      </c>
      <c r="C789" s="180"/>
      <c r="D789" s="180"/>
      <c r="E789" s="180"/>
      <c r="F789" s="181"/>
      <c r="G789" s="26" t="str">
        <f>IF(AC789="","",VLOOKUP(AC789,都個人!$J:$O,5,FALSE))</f>
        <v/>
      </c>
      <c r="H789" s="31"/>
      <c r="I789" s="31"/>
      <c r="J789" s="31"/>
      <c r="K789" s="21"/>
      <c r="L789" s="34"/>
      <c r="M789" s="31"/>
      <c r="N789" s="31"/>
      <c r="O789" s="31"/>
      <c r="P789" s="21"/>
      <c r="Q789" s="34"/>
      <c r="R789" s="31"/>
      <c r="S789" s="31"/>
      <c r="T789" s="31"/>
      <c r="U789" s="21"/>
      <c r="V789" s="34"/>
      <c r="W789" s="31"/>
      <c r="X789" s="31"/>
      <c r="Y789" s="31"/>
      <c r="Z789" s="21"/>
      <c r="AA789" s="34"/>
      <c r="AC789" s="52"/>
      <c r="AF789" s="11"/>
    </row>
    <row r="790" spans="1:32" ht="21.75" customHeight="1">
      <c r="A790" s="24" t="str">
        <f>基本登録!$A$20</f>
        <v>４</v>
      </c>
      <c r="B790" s="179" t="str">
        <f>IF(AC790="","",VLOOKUP(AC790,都個人!$J:$O,4,FALSE))</f>
        <v/>
      </c>
      <c r="C790" s="180"/>
      <c r="D790" s="180"/>
      <c r="E790" s="180"/>
      <c r="F790" s="181"/>
      <c r="G790" s="26" t="str">
        <f>IF(AC790="","",VLOOKUP(AC790,都個人!$J:$O,5,FALSE))</f>
        <v/>
      </c>
      <c r="H790" s="31"/>
      <c r="I790" s="31"/>
      <c r="J790" s="31"/>
      <c r="K790" s="21"/>
      <c r="L790" s="34"/>
      <c r="M790" s="31"/>
      <c r="N790" s="31"/>
      <c r="O790" s="31"/>
      <c r="P790" s="21"/>
      <c r="Q790" s="34"/>
      <c r="R790" s="31"/>
      <c r="S790" s="31"/>
      <c r="T790" s="31"/>
      <c r="U790" s="21"/>
      <c r="V790" s="34"/>
      <c r="W790" s="31"/>
      <c r="X790" s="31"/>
      <c r="Y790" s="31"/>
      <c r="Z790" s="21"/>
      <c r="AA790" s="34"/>
      <c r="AC790" s="52"/>
      <c r="AF790" s="11"/>
    </row>
    <row r="791" spans="1:32" ht="21.75" customHeight="1">
      <c r="A791" s="24" t="str">
        <f>基本登録!$A$21</f>
        <v>５</v>
      </c>
      <c r="B791" s="179" t="str">
        <f>IF(AC791="","",VLOOKUP(AC791,都個人!$J:$O,4,FALSE))</f>
        <v/>
      </c>
      <c r="C791" s="180"/>
      <c r="D791" s="180"/>
      <c r="E791" s="180"/>
      <c r="F791" s="181"/>
      <c r="G791" s="26" t="str">
        <f>IF(AC791="","",VLOOKUP(AC791,都個人!$J:$O,5,FALSE))</f>
        <v/>
      </c>
      <c r="H791" s="31"/>
      <c r="I791" s="31"/>
      <c r="J791" s="31"/>
      <c r="K791" s="21"/>
      <c r="L791" s="34"/>
      <c r="M791" s="31"/>
      <c r="N791" s="31"/>
      <c r="O791" s="31"/>
      <c r="P791" s="21"/>
      <c r="Q791" s="34"/>
      <c r="R791" s="31"/>
      <c r="S791" s="31"/>
      <c r="T791" s="31"/>
      <c r="U791" s="21"/>
      <c r="V791" s="34"/>
      <c r="W791" s="31"/>
      <c r="X791" s="31"/>
      <c r="Y791" s="31"/>
      <c r="Z791" s="21"/>
      <c r="AA791" s="34"/>
      <c r="AC791" s="52"/>
      <c r="AF791" s="11"/>
    </row>
    <row r="792" spans="1:32" ht="21.75" customHeight="1">
      <c r="A792" s="24" t="str">
        <f>基本登録!$A$22</f>
        <v>補</v>
      </c>
      <c r="B792" s="179" t="str">
        <f>IF(AC792="","",VLOOKUP(AC792,都個人!$J:$O,4,FALSE))</f>
        <v/>
      </c>
      <c r="C792" s="180"/>
      <c r="D792" s="180"/>
      <c r="E792" s="180"/>
      <c r="F792" s="181"/>
      <c r="G792" s="26" t="str">
        <f>IF(AC792="","",VLOOKUP(AC792,都個人!$J:$O,5,FALSE))</f>
        <v/>
      </c>
      <c r="H792" s="24"/>
      <c r="I792" s="24"/>
      <c r="J792" s="24"/>
      <c r="K792" s="33"/>
      <c r="L792" s="34"/>
      <c r="M792" s="24"/>
      <c r="N792" s="24"/>
      <c r="O792" s="24"/>
      <c r="P792" s="33"/>
      <c r="Q792" s="34"/>
      <c r="R792" s="24"/>
      <c r="S792" s="24"/>
      <c r="T792" s="24"/>
      <c r="U792" s="33"/>
      <c r="V792" s="34"/>
      <c r="W792" s="24"/>
      <c r="X792" s="24"/>
      <c r="Y792" s="24"/>
      <c r="Z792" s="33"/>
      <c r="AA792" s="34"/>
      <c r="AC792" s="52"/>
      <c r="AF792" s="11"/>
    </row>
    <row r="793" spans="1:32" ht="19.5" customHeight="1">
      <c r="A793" s="169"/>
      <c r="B793" s="170"/>
      <c r="C793" s="170"/>
      <c r="D793" s="170"/>
      <c r="E793" s="170"/>
      <c r="F793" s="170"/>
      <c r="G793" s="171"/>
      <c r="H793" s="172" t="s">
        <v>132</v>
      </c>
      <c r="I793" s="173"/>
      <c r="J793" s="173"/>
      <c r="K793" s="173"/>
      <c r="L793" s="34"/>
      <c r="M793" s="172" t="s">
        <v>132</v>
      </c>
      <c r="N793" s="173"/>
      <c r="O793" s="173"/>
      <c r="P793" s="173"/>
      <c r="Q793" s="34"/>
      <c r="R793" s="172" t="s">
        <v>132</v>
      </c>
      <c r="S793" s="173"/>
      <c r="T793" s="173"/>
      <c r="U793" s="173"/>
      <c r="V793" s="34"/>
      <c r="W793" s="172" t="s">
        <v>132</v>
      </c>
      <c r="X793" s="173"/>
      <c r="Y793" s="173"/>
      <c r="Z793" s="173"/>
      <c r="AA793" s="34"/>
      <c r="AC793" s="52"/>
      <c r="AF793" s="11"/>
    </row>
    <row r="794" spans="1:32" ht="24.75" customHeight="1">
      <c r="A794" s="174"/>
      <c r="B794" s="175"/>
      <c r="C794" s="175"/>
      <c r="D794" s="175"/>
      <c r="E794" s="175"/>
      <c r="F794" s="175"/>
      <c r="G794" s="176"/>
      <c r="H794" s="169"/>
      <c r="I794" s="177"/>
      <c r="J794" s="177"/>
      <c r="K794" s="177"/>
      <c r="L794" s="178"/>
      <c r="M794" s="169"/>
      <c r="N794" s="177"/>
      <c r="O794" s="177"/>
      <c r="P794" s="177"/>
      <c r="Q794" s="178"/>
      <c r="R794" s="169"/>
      <c r="S794" s="177"/>
      <c r="T794" s="177"/>
      <c r="U794" s="177"/>
      <c r="V794" s="178"/>
      <c r="W794" s="169"/>
      <c r="X794" s="177"/>
      <c r="Y794" s="177"/>
      <c r="Z794" s="177"/>
      <c r="AA794" s="178"/>
      <c r="AC794" s="52"/>
      <c r="AF794" s="11"/>
    </row>
    <row r="795" spans="1:32" ht="4.5" customHeight="1">
      <c r="A795" s="165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AC795" s="52"/>
      <c r="AF795" s="11"/>
    </row>
    <row r="796" spans="1:32">
      <c r="A796" s="167" t="s">
        <v>136</v>
      </c>
      <c r="B796" s="167"/>
      <c r="C796" s="47" t="str">
        <f>基本登録!$A$23</f>
        <v>①（　）内の大会の個人の部は一人１枚使用すること（関東予選・総合体育大会・個人選手権大会）</v>
      </c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4"/>
      <c r="R796" s="45"/>
      <c r="S796" s="44"/>
      <c r="T796" s="44"/>
      <c r="U796" s="40"/>
      <c r="V796" s="40"/>
      <c r="W796" s="40"/>
      <c r="X796" s="40"/>
      <c r="Y796" s="40"/>
      <c r="Z796" s="40"/>
      <c r="AA796" s="40"/>
    </row>
    <row r="797" spans="1:32">
      <c r="A797" s="43"/>
      <c r="B797" s="43"/>
      <c r="C797" s="47" t="str">
        <f>基本登録!$A$24</f>
        <v>②顧問の捺印のないものは無効</v>
      </c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6"/>
      <c r="R797" s="44"/>
      <c r="S797" s="44"/>
      <c r="T797" s="44"/>
      <c r="U797" s="168" t="s">
        <v>139</v>
      </c>
      <c r="V797" s="168"/>
      <c r="W797" s="168"/>
      <c r="X797" s="168"/>
      <c r="Y797" s="168"/>
      <c r="Z797" s="168"/>
      <c r="AA797" s="168"/>
    </row>
    <row r="798" spans="1:32" s="37" customFormat="1">
      <c r="A798" s="41"/>
      <c r="B798" s="41"/>
      <c r="C798" s="42" t="str">
        <f>基本登録!$A$25</f>
        <v>③A4用紙に印刷すること（A4用紙1枚につき立順票は二部出力。切り取って使用すること）</v>
      </c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168"/>
      <c r="V798" s="168"/>
      <c r="W798" s="168"/>
      <c r="X798" s="168"/>
      <c r="Y798" s="168"/>
      <c r="Z798" s="168"/>
      <c r="AA798" s="168"/>
      <c r="AC798" s="53"/>
    </row>
    <row r="799" spans="1:32" ht="34.5" customHeight="1">
      <c r="AC799" s="52"/>
      <c r="AF799" s="11"/>
    </row>
    <row r="800" spans="1:32" ht="24.75" customHeight="1">
      <c r="A800" s="240" t="s">
        <v>119</v>
      </c>
      <c r="B800" s="240"/>
      <c r="C800" s="240"/>
      <c r="D800" s="201" t="str">
        <f ca="1">基本登録!$B$11</f>
        <v>令和8年度　東京都個人選手権大会　立順票</v>
      </c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190" t="s">
        <v>120</v>
      </c>
      <c r="Y800" s="191"/>
      <c r="Z800" s="191"/>
      <c r="AA800" s="192"/>
      <c r="AC800" s="52"/>
      <c r="AF800" s="11"/>
    </row>
    <row r="801" spans="1:32" ht="26.25" customHeight="1">
      <c r="A801" s="241"/>
      <c r="B801" s="241"/>
      <c r="C801" s="24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2" t="str">
        <f>IF(VLOOKUP(AC808,都個人!$J:$O,2,FALSE)="","",VLOOKUP(AC808,都個人!$J:$O,2,FALSE))</f>
        <v/>
      </c>
      <c r="Y801" s="203"/>
      <c r="Z801" s="203"/>
      <c r="AA801" s="204"/>
      <c r="AC801" s="52"/>
      <c r="AF801" s="11"/>
    </row>
    <row r="802" spans="1:32" ht="27" customHeight="1">
      <c r="A802" s="169" t="s">
        <v>121</v>
      </c>
      <c r="B802" s="177"/>
      <c r="C802" s="178"/>
      <c r="D802" s="208"/>
      <c r="E802" s="30" t="s">
        <v>122</v>
      </c>
      <c r="F802" s="208"/>
      <c r="G802" s="190" t="s">
        <v>123</v>
      </c>
      <c r="H802" s="191"/>
      <c r="I802" s="192"/>
      <c r="J802" s="213" t="str">
        <f>基本登録!$B$2</f>
        <v>基本登録シートの学校番号に入力して下さい</v>
      </c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X802" s="205"/>
      <c r="Y802" s="206"/>
      <c r="Z802" s="206"/>
      <c r="AA802" s="207"/>
      <c r="AC802" s="52"/>
      <c r="AF802" s="11"/>
    </row>
    <row r="803" spans="1:32" ht="9.75" customHeight="1">
      <c r="A803" s="214">
        <f>基本登録!$B$1</f>
        <v>0</v>
      </c>
      <c r="B803" s="215"/>
      <c r="C803" s="216"/>
      <c r="D803" s="209"/>
      <c r="E803" s="223" t="s">
        <v>109</v>
      </c>
      <c r="F803" s="211"/>
      <c r="G803" s="226" t="s">
        <v>124</v>
      </c>
      <c r="H803" s="227"/>
      <c r="I803" s="228"/>
      <c r="J803" s="213">
        <f>基本登録!$B$3</f>
        <v>0</v>
      </c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36"/>
      <c r="X803" s="36"/>
      <c r="AC803" s="52"/>
      <c r="AF803" s="11"/>
    </row>
    <row r="804" spans="1:32" ht="16.5" customHeight="1">
      <c r="A804" s="217"/>
      <c r="B804" s="218"/>
      <c r="C804" s="219"/>
      <c r="D804" s="209"/>
      <c r="E804" s="224"/>
      <c r="F804" s="211"/>
      <c r="G804" s="229"/>
      <c r="H804" s="230"/>
      <c r="I804" s="231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X804" s="182" t="s">
        <v>125</v>
      </c>
      <c r="Y804" s="184" t="s">
        <v>126</v>
      </c>
      <c r="Z804" s="185"/>
      <c r="AA804" s="186"/>
      <c r="AC804" s="52"/>
      <c r="AF804" s="11"/>
    </row>
    <row r="805" spans="1:32" ht="27" customHeight="1">
      <c r="A805" s="220"/>
      <c r="B805" s="221"/>
      <c r="C805" s="222"/>
      <c r="D805" s="210"/>
      <c r="E805" s="225"/>
      <c r="F805" s="212"/>
      <c r="G805" s="190" t="s">
        <v>127</v>
      </c>
      <c r="H805" s="191"/>
      <c r="I805" s="192"/>
      <c r="J805" s="28"/>
      <c r="K805" s="29"/>
      <c r="L805" s="29"/>
      <c r="M805" s="29"/>
      <c r="N805" s="29"/>
      <c r="O805" s="29"/>
      <c r="P805" s="22"/>
      <c r="Q805" s="22"/>
      <c r="R805" s="22" t="s">
        <v>128</v>
      </c>
      <c r="S805" s="193" t="str">
        <f t="shared" ref="S805" si="25">AC808</f>
        <v/>
      </c>
      <c r="T805" s="194"/>
      <c r="U805" s="194"/>
      <c r="V805" s="23" t="s">
        <v>129</v>
      </c>
      <c r="X805" s="183"/>
      <c r="Y805" s="187"/>
      <c r="Z805" s="188"/>
      <c r="AA805" s="189"/>
      <c r="AC805" s="52"/>
      <c r="AF805" s="11"/>
    </row>
    <row r="806" spans="1:32" ht="4.5" customHeight="1">
      <c r="AC806" s="52"/>
      <c r="AF806" s="11"/>
    </row>
    <row r="807" spans="1:32" ht="21.75" customHeight="1">
      <c r="A807" s="24" t="s">
        <v>130</v>
      </c>
      <c r="B807" s="174" t="s">
        <v>131</v>
      </c>
      <c r="C807" s="195"/>
      <c r="D807" s="195"/>
      <c r="E807" s="195"/>
      <c r="F807" s="176"/>
      <c r="G807" s="32" t="s">
        <v>102</v>
      </c>
      <c r="H807" s="196" t="str">
        <f ca="1">IFERROR(VLOOKUP(D800,基本登録!$B$8:$I$14,5,FALSE),"")</f>
        <v>予選</v>
      </c>
      <c r="I807" s="197"/>
      <c r="J807" s="197"/>
      <c r="K807" s="197"/>
      <c r="L807" s="198"/>
      <c r="M807" s="196" t="str">
        <f ca="1">IFERROR(VLOOKUP(D800,基本登録!$B$8:$I$14,6,FALSE),"")</f>
        <v>決勝</v>
      </c>
      <c r="N807" s="197"/>
      <c r="O807" s="197"/>
      <c r="P807" s="197"/>
      <c r="Q807" s="198"/>
      <c r="R807" s="196" t="str">
        <f ca="1">IFERROR(IF(VLOOKUP(D800,基本登録!$B$8:$I$14,7,FALSE)="","",VLOOKUP(D800,基本登録!$B$8:$I$14,7,FALSE)),"")</f>
        <v>競射</v>
      </c>
      <c r="S807" s="197"/>
      <c r="T807" s="197"/>
      <c r="U807" s="197"/>
      <c r="V807" s="198"/>
      <c r="W807" s="196" t="str">
        <f ca="1">IFERROR(IF(VLOOKUP(D800,基本登録!$B$8:$I$14,8,FALSE)="","",VLOOKUP(D800,基本登録!$B$8:$I$14,8,FALSE)),"")</f>
        <v/>
      </c>
      <c r="X807" s="197"/>
      <c r="Y807" s="197"/>
      <c r="Z807" s="197"/>
      <c r="AA807" s="198"/>
      <c r="AC807" s="52"/>
      <c r="AF807" s="11"/>
    </row>
    <row r="808" spans="1:32" ht="21.75" customHeight="1">
      <c r="A808" s="25" t="str">
        <f>基本登録!$A$17</f>
        <v>１</v>
      </c>
      <c r="B808" s="179" t="str">
        <f>IF(AC808="","",VLOOKUP(AC808,都個人!$J:$O,4,FALSE))</f>
        <v/>
      </c>
      <c r="C808" s="180"/>
      <c r="D808" s="180"/>
      <c r="E808" s="180"/>
      <c r="F808" s="181"/>
      <c r="G808" s="26" t="str">
        <f>IF(AC808="","",VLOOKUP(AC808,都個人!$J:$O,5,FALSE))</f>
        <v/>
      </c>
      <c r="H808" s="31"/>
      <c r="I808" s="31"/>
      <c r="J808" s="31"/>
      <c r="K808" s="21"/>
      <c r="L808" s="34"/>
      <c r="M808" s="31"/>
      <c r="N808" s="31"/>
      <c r="O808" s="31"/>
      <c r="P808" s="21"/>
      <c r="Q808" s="34"/>
      <c r="R808" s="31"/>
      <c r="S808" s="31"/>
      <c r="T808" s="31"/>
      <c r="U808" s="21"/>
      <c r="V808" s="34"/>
      <c r="W808" s="31"/>
      <c r="X808" s="31"/>
      <c r="Y808" s="31"/>
      <c r="Z808" s="21"/>
      <c r="AA808" s="34"/>
      <c r="AC808" s="52" t="str">
        <f>都個人!$J$41</f>
        <v/>
      </c>
      <c r="AF808" s="11"/>
    </row>
    <row r="809" spans="1:32" ht="21.75" customHeight="1">
      <c r="A809" s="24" t="str">
        <f>基本登録!$A$18</f>
        <v>２</v>
      </c>
      <c r="B809" s="179" t="str">
        <f>IF(AC809="","",VLOOKUP(AC809,都個人!$J:$O,4,FALSE))</f>
        <v/>
      </c>
      <c r="C809" s="180"/>
      <c r="D809" s="180"/>
      <c r="E809" s="180"/>
      <c r="F809" s="181"/>
      <c r="G809" s="26" t="str">
        <f>IF(AC809="","",VLOOKUP(AC809,都個人!$J:$O,5,FALSE))</f>
        <v/>
      </c>
      <c r="H809" s="31"/>
      <c r="I809" s="31"/>
      <c r="J809" s="31"/>
      <c r="K809" s="21"/>
      <c r="L809" s="34"/>
      <c r="M809" s="31"/>
      <c r="N809" s="31"/>
      <c r="O809" s="31"/>
      <c r="P809" s="21"/>
      <c r="Q809" s="34"/>
      <c r="R809" s="31"/>
      <c r="S809" s="31"/>
      <c r="T809" s="31"/>
      <c r="U809" s="21"/>
      <c r="V809" s="34"/>
      <c r="W809" s="31"/>
      <c r="X809" s="31"/>
      <c r="Y809" s="31"/>
      <c r="Z809" s="21"/>
      <c r="AA809" s="34"/>
      <c r="AC809" s="52"/>
      <c r="AF809" s="11"/>
    </row>
    <row r="810" spans="1:32" ht="21.75" customHeight="1">
      <c r="A810" s="24" t="str">
        <f>基本登録!$A$19</f>
        <v>３</v>
      </c>
      <c r="B810" s="179" t="str">
        <f>IF(AC810="","",VLOOKUP(AC810,都個人!$J:$O,4,FALSE))</f>
        <v/>
      </c>
      <c r="C810" s="180"/>
      <c r="D810" s="180"/>
      <c r="E810" s="180"/>
      <c r="F810" s="181"/>
      <c r="G810" s="26" t="str">
        <f>IF(AC810="","",VLOOKUP(AC810,都個人!$J:$O,5,FALSE))</f>
        <v/>
      </c>
      <c r="H810" s="31"/>
      <c r="I810" s="31"/>
      <c r="J810" s="31"/>
      <c r="K810" s="21"/>
      <c r="L810" s="34"/>
      <c r="M810" s="31"/>
      <c r="N810" s="31"/>
      <c r="O810" s="31"/>
      <c r="P810" s="21"/>
      <c r="Q810" s="34"/>
      <c r="R810" s="31"/>
      <c r="S810" s="31"/>
      <c r="T810" s="31"/>
      <c r="U810" s="21"/>
      <c r="V810" s="34"/>
      <c r="W810" s="31"/>
      <c r="X810" s="31"/>
      <c r="Y810" s="31"/>
      <c r="Z810" s="21"/>
      <c r="AA810" s="34"/>
      <c r="AC810" s="52"/>
      <c r="AF810" s="11"/>
    </row>
    <row r="811" spans="1:32" ht="21.75" customHeight="1">
      <c r="A811" s="24" t="str">
        <f>基本登録!$A$20</f>
        <v>４</v>
      </c>
      <c r="B811" s="179" t="str">
        <f>IF(AC811="","",VLOOKUP(AC811,都個人!$J:$O,4,FALSE))</f>
        <v/>
      </c>
      <c r="C811" s="180"/>
      <c r="D811" s="180"/>
      <c r="E811" s="180"/>
      <c r="F811" s="181"/>
      <c r="G811" s="26" t="str">
        <f>IF(AC811="","",VLOOKUP(AC811,都個人!$J:$O,5,FALSE))</f>
        <v/>
      </c>
      <c r="H811" s="31"/>
      <c r="I811" s="31"/>
      <c r="J811" s="31"/>
      <c r="K811" s="21"/>
      <c r="L811" s="34"/>
      <c r="M811" s="31"/>
      <c r="N811" s="31"/>
      <c r="O811" s="31"/>
      <c r="P811" s="21"/>
      <c r="Q811" s="34"/>
      <c r="R811" s="31"/>
      <c r="S811" s="31"/>
      <c r="T811" s="31"/>
      <c r="U811" s="21"/>
      <c r="V811" s="34"/>
      <c r="W811" s="31"/>
      <c r="X811" s="31"/>
      <c r="Y811" s="31"/>
      <c r="Z811" s="21"/>
      <c r="AA811" s="34"/>
      <c r="AC811" s="52"/>
      <c r="AF811" s="11"/>
    </row>
    <row r="812" spans="1:32" ht="21.75" customHeight="1">
      <c r="A812" s="24" t="str">
        <f>基本登録!$A$21</f>
        <v>５</v>
      </c>
      <c r="B812" s="179" t="str">
        <f>IF(AC812="","",VLOOKUP(AC812,都個人!$J:$O,4,FALSE))</f>
        <v/>
      </c>
      <c r="C812" s="180"/>
      <c r="D812" s="180"/>
      <c r="E812" s="180"/>
      <c r="F812" s="181"/>
      <c r="G812" s="26" t="str">
        <f>IF(AC812="","",VLOOKUP(AC812,都個人!$J:$O,5,FALSE))</f>
        <v/>
      </c>
      <c r="H812" s="31"/>
      <c r="I812" s="31"/>
      <c r="J812" s="31"/>
      <c r="K812" s="21"/>
      <c r="L812" s="34"/>
      <c r="M812" s="31"/>
      <c r="N812" s="31"/>
      <c r="O812" s="31"/>
      <c r="P812" s="21"/>
      <c r="Q812" s="34"/>
      <c r="R812" s="31"/>
      <c r="S812" s="31"/>
      <c r="T812" s="31"/>
      <c r="U812" s="21"/>
      <c r="V812" s="34"/>
      <c r="W812" s="31"/>
      <c r="X812" s="31"/>
      <c r="Y812" s="31"/>
      <c r="Z812" s="21"/>
      <c r="AA812" s="34"/>
      <c r="AC812" s="52"/>
      <c r="AF812" s="11"/>
    </row>
    <row r="813" spans="1:32" ht="21.75" customHeight="1">
      <c r="A813" s="24" t="str">
        <f>基本登録!$A$22</f>
        <v>補</v>
      </c>
      <c r="B813" s="179" t="str">
        <f>IF(AC813="","",VLOOKUP(AC813,都個人!$J:$O,4,FALSE))</f>
        <v/>
      </c>
      <c r="C813" s="180"/>
      <c r="D813" s="180"/>
      <c r="E813" s="180"/>
      <c r="F813" s="181"/>
      <c r="G813" s="26" t="str">
        <f>IF(AC813="","",VLOOKUP(AC813,都個人!$J:$O,5,FALSE))</f>
        <v/>
      </c>
      <c r="H813" s="24"/>
      <c r="I813" s="24"/>
      <c r="J813" s="24"/>
      <c r="K813" s="33"/>
      <c r="L813" s="34"/>
      <c r="M813" s="24"/>
      <c r="N813" s="24"/>
      <c r="O813" s="24"/>
      <c r="P813" s="33"/>
      <c r="Q813" s="34"/>
      <c r="R813" s="24"/>
      <c r="S813" s="24"/>
      <c r="T813" s="24"/>
      <c r="U813" s="33"/>
      <c r="V813" s="34"/>
      <c r="W813" s="24"/>
      <c r="X813" s="24"/>
      <c r="Y813" s="24"/>
      <c r="Z813" s="33"/>
      <c r="AA813" s="34"/>
      <c r="AC813" s="52"/>
      <c r="AF813" s="11"/>
    </row>
    <row r="814" spans="1:32" ht="19.5" customHeight="1">
      <c r="A814" s="169"/>
      <c r="B814" s="170"/>
      <c r="C814" s="170"/>
      <c r="D814" s="170"/>
      <c r="E814" s="170"/>
      <c r="F814" s="170"/>
      <c r="G814" s="171"/>
      <c r="H814" s="172" t="s">
        <v>132</v>
      </c>
      <c r="I814" s="173"/>
      <c r="J814" s="173"/>
      <c r="K814" s="173"/>
      <c r="L814" s="34"/>
      <c r="M814" s="172" t="s">
        <v>132</v>
      </c>
      <c r="N814" s="173"/>
      <c r="O814" s="173"/>
      <c r="P814" s="173"/>
      <c r="Q814" s="34"/>
      <c r="R814" s="172" t="s">
        <v>132</v>
      </c>
      <c r="S814" s="173"/>
      <c r="T814" s="173"/>
      <c r="U814" s="173"/>
      <c r="V814" s="34"/>
      <c r="W814" s="172" t="s">
        <v>132</v>
      </c>
      <c r="X814" s="173"/>
      <c r="Y814" s="173"/>
      <c r="Z814" s="173"/>
      <c r="AA814" s="34"/>
      <c r="AC814" s="52"/>
      <c r="AF814" s="11"/>
    </row>
    <row r="815" spans="1:32" ht="24.75" customHeight="1">
      <c r="A815" s="174"/>
      <c r="B815" s="175"/>
      <c r="C815" s="175"/>
      <c r="D815" s="175"/>
      <c r="E815" s="175"/>
      <c r="F815" s="175"/>
      <c r="G815" s="176"/>
      <c r="H815" s="169"/>
      <c r="I815" s="177"/>
      <c r="J815" s="177"/>
      <c r="K815" s="177"/>
      <c r="L815" s="178"/>
      <c r="M815" s="169"/>
      <c r="N815" s="177"/>
      <c r="O815" s="177"/>
      <c r="P815" s="177"/>
      <c r="Q815" s="178"/>
      <c r="R815" s="169"/>
      <c r="S815" s="177"/>
      <c r="T815" s="177"/>
      <c r="U815" s="177"/>
      <c r="V815" s="178"/>
      <c r="W815" s="169"/>
      <c r="X815" s="177"/>
      <c r="Y815" s="177"/>
      <c r="Z815" s="177"/>
      <c r="AA815" s="178"/>
      <c r="AC815" s="52"/>
      <c r="AF815" s="11"/>
    </row>
    <row r="816" spans="1:32" ht="4.5" customHeight="1">
      <c r="A816" s="165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AC816" s="52"/>
      <c r="AF816" s="11"/>
    </row>
    <row r="817" spans="1:32">
      <c r="A817" s="167" t="s">
        <v>136</v>
      </c>
      <c r="B817" s="167"/>
      <c r="C817" s="47" t="str">
        <f>基本登録!$A$23</f>
        <v>①（　）内の大会の個人の部は一人１枚使用すること（関東予選・総合体育大会・個人選手権大会）</v>
      </c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4"/>
      <c r="R817" s="45"/>
      <c r="S817" s="44"/>
      <c r="T817" s="44"/>
      <c r="U817" s="40"/>
      <c r="V817" s="40"/>
      <c r="W817" s="40"/>
      <c r="X817" s="40"/>
      <c r="Y817" s="40"/>
      <c r="Z817" s="40"/>
      <c r="AA817" s="40"/>
    </row>
    <row r="818" spans="1:32">
      <c r="A818" s="43"/>
      <c r="B818" s="43"/>
      <c r="C818" s="47" t="str">
        <f>基本登録!$A$24</f>
        <v>②顧問の捺印のないものは無効</v>
      </c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6"/>
      <c r="R818" s="44"/>
      <c r="S818" s="44"/>
      <c r="T818" s="44"/>
      <c r="U818" s="168" t="s">
        <v>139</v>
      </c>
      <c r="V818" s="168"/>
      <c r="W818" s="168"/>
      <c r="X818" s="168"/>
      <c r="Y818" s="168"/>
      <c r="Z818" s="168"/>
      <c r="AA818" s="168"/>
    </row>
    <row r="819" spans="1:32" s="37" customFormat="1">
      <c r="A819" s="41"/>
      <c r="B819" s="41"/>
      <c r="C819" s="42" t="str">
        <f>基本登録!$A$25</f>
        <v>③A4用紙に印刷すること（A4用紙1枚につき立順票は二部出力。切り取って使用すること）</v>
      </c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168"/>
      <c r="V819" s="168"/>
      <c r="W819" s="168"/>
      <c r="X819" s="168"/>
      <c r="Y819" s="168"/>
      <c r="Z819" s="168"/>
      <c r="AA819" s="168"/>
      <c r="AC819" s="53"/>
    </row>
    <row r="820" spans="1:32" ht="34.5" customHeight="1">
      <c r="AC820" s="52"/>
      <c r="AF820" s="11"/>
    </row>
    <row r="821" spans="1:32" ht="24.75" customHeight="1">
      <c r="A821" s="240" t="s">
        <v>119</v>
      </c>
      <c r="B821" s="240"/>
      <c r="C821" s="240"/>
      <c r="D821" s="201" t="str">
        <f ca="1">基本登録!$B$11</f>
        <v>令和8年度　東京都個人選手権大会　立順票</v>
      </c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190" t="s">
        <v>120</v>
      </c>
      <c r="Y821" s="191"/>
      <c r="Z821" s="191"/>
      <c r="AA821" s="192"/>
      <c r="AC821" s="52"/>
      <c r="AF821" s="11"/>
    </row>
    <row r="822" spans="1:32" ht="26.25" customHeight="1">
      <c r="A822" s="241"/>
      <c r="B822" s="241"/>
      <c r="C822" s="24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2" t="str">
        <f>IF(VLOOKUP(AC829,都個人!$J:$O,2,FALSE)="","",VLOOKUP(AC829,都個人!$J:$O,2,FALSE))</f>
        <v/>
      </c>
      <c r="Y822" s="203"/>
      <c r="Z822" s="203"/>
      <c r="AA822" s="204"/>
      <c r="AC822" s="52"/>
      <c r="AF822" s="11"/>
    </row>
    <row r="823" spans="1:32" ht="27" customHeight="1">
      <c r="A823" s="169" t="s">
        <v>121</v>
      </c>
      <c r="B823" s="177"/>
      <c r="C823" s="178"/>
      <c r="D823" s="208"/>
      <c r="E823" s="30" t="s">
        <v>122</v>
      </c>
      <c r="F823" s="208"/>
      <c r="G823" s="190" t="s">
        <v>123</v>
      </c>
      <c r="H823" s="191"/>
      <c r="I823" s="192"/>
      <c r="J823" s="213" t="str">
        <f>基本登録!$B$2</f>
        <v>基本登録シートの学校番号に入力して下さい</v>
      </c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X823" s="205"/>
      <c r="Y823" s="206"/>
      <c r="Z823" s="206"/>
      <c r="AA823" s="207"/>
      <c r="AC823" s="52"/>
      <c r="AF823" s="11"/>
    </row>
    <row r="824" spans="1:32" ht="9.75" customHeight="1">
      <c r="A824" s="214">
        <f>基本登録!$B$1</f>
        <v>0</v>
      </c>
      <c r="B824" s="215"/>
      <c r="C824" s="216"/>
      <c r="D824" s="209"/>
      <c r="E824" s="223" t="s">
        <v>109</v>
      </c>
      <c r="F824" s="211"/>
      <c r="G824" s="226" t="s">
        <v>124</v>
      </c>
      <c r="H824" s="227"/>
      <c r="I824" s="228"/>
      <c r="J824" s="213">
        <f>基本登録!$B$3</f>
        <v>0</v>
      </c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36"/>
      <c r="X824" s="36"/>
      <c r="AC824" s="52"/>
      <c r="AF824" s="11"/>
    </row>
    <row r="825" spans="1:32" ht="16.5" customHeight="1">
      <c r="A825" s="217"/>
      <c r="B825" s="218"/>
      <c r="C825" s="219"/>
      <c r="D825" s="209"/>
      <c r="E825" s="224"/>
      <c r="F825" s="211"/>
      <c r="G825" s="229"/>
      <c r="H825" s="230"/>
      <c r="I825" s="231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X825" s="182" t="s">
        <v>125</v>
      </c>
      <c r="Y825" s="184" t="s">
        <v>126</v>
      </c>
      <c r="Z825" s="185"/>
      <c r="AA825" s="186"/>
      <c r="AC825" s="52"/>
      <c r="AF825" s="11"/>
    </row>
    <row r="826" spans="1:32" ht="27" customHeight="1">
      <c r="A826" s="220"/>
      <c r="B826" s="221"/>
      <c r="C826" s="222"/>
      <c r="D826" s="210"/>
      <c r="E826" s="225"/>
      <c r="F826" s="212"/>
      <c r="G826" s="190" t="s">
        <v>127</v>
      </c>
      <c r="H826" s="191"/>
      <c r="I826" s="192"/>
      <c r="J826" s="28"/>
      <c r="K826" s="29"/>
      <c r="L826" s="29"/>
      <c r="M826" s="29"/>
      <c r="N826" s="29"/>
      <c r="O826" s="29"/>
      <c r="P826" s="22"/>
      <c r="Q826" s="22"/>
      <c r="R826" s="22" t="s">
        <v>128</v>
      </c>
      <c r="S826" s="193" t="str">
        <f t="shared" ref="S826" si="26">AC829</f>
        <v/>
      </c>
      <c r="T826" s="194"/>
      <c r="U826" s="194"/>
      <c r="V826" s="23" t="s">
        <v>129</v>
      </c>
      <c r="X826" s="183"/>
      <c r="Y826" s="187"/>
      <c r="Z826" s="188"/>
      <c r="AA826" s="189"/>
      <c r="AC826" s="52"/>
      <c r="AF826" s="11"/>
    </row>
    <row r="827" spans="1:32" ht="4.5" customHeight="1">
      <c r="AC827" s="52"/>
      <c r="AF827" s="11"/>
    </row>
    <row r="828" spans="1:32" ht="21.75" customHeight="1">
      <c r="A828" s="24" t="s">
        <v>130</v>
      </c>
      <c r="B828" s="174" t="s">
        <v>131</v>
      </c>
      <c r="C828" s="195"/>
      <c r="D828" s="195"/>
      <c r="E828" s="195"/>
      <c r="F828" s="176"/>
      <c r="G828" s="32" t="s">
        <v>102</v>
      </c>
      <c r="H828" s="196" t="str">
        <f ca="1">IFERROR(VLOOKUP(D821,基本登録!$B$8:$I$14,5,FALSE),"")</f>
        <v>予選</v>
      </c>
      <c r="I828" s="197"/>
      <c r="J828" s="197"/>
      <c r="K828" s="197"/>
      <c r="L828" s="198"/>
      <c r="M828" s="196" t="str">
        <f ca="1">IFERROR(VLOOKUP(D821,基本登録!$B$8:$I$14,6,FALSE),"")</f>
        <v>決勝</v>
      </c>
      <c r="N828" s="197"/>
      <c r="O828" s="197"/>
      <c r="P828" s="197"/>
      <c r="Q828" s="198"/>
      <c r="R828" s="196" t="str">
        <f ca="1">IFERROR(IF(VLOOKUP(D821,基本登録!$B$8:$I$14,7,FALSE)="","",VLOOKUP(D821,基本登録!$B$8:$I$14,7,FALSE)),"")</f>
        <v>競射</v>
      </c>
      <c r="S828" s="197"/>
      <c r="T828" s="197"/>
      <c r="U828" s="197"/>
      <c r="V828" s="198"/>
      <c r="W828" s="196" t="str">
        <f ca="1">IFERROR(IF(VLOOKUP(D821,基本登録!$B$8:$I$14,8,FALSE)="","",VLOOKUP(D821,基本登録!$B$8:$I$14,8,FALSE)),"")</f>
        <v/>
      </c>
      <c r="X828" s="197"/>
      <c r="Y828" s="197"/>
      <c r="Z828" s="197"/>
      <c r="AA828" s="198"/>
      <c r="AC828" s="52"/>
      <c r="AF828" s="11"/>
    </row>
    <row r="829" spans="1:32" ht="21.75" customHeight="1">
      <c r="A829" s="25" t="str">
        <f>基本登録!$A$17</f>
        <v>１</v>
      </c>
      <c r="B829" s="179" t="str">
        <f>IF(AC829="","",VLOOKUP(AC829,都個人!$J:$O,4,FALSE))</f>
        <v/>
      </c>
      <c r="C829" s="180"/>
      <c r="D829" s="180"/>
      <c r="E829" s="180"/>
      <c r="F829" s="181"/>
      <c r="G829" s="26" t="str">
        <f>IF(AC829="","",VLOOKUP(AC829,都個人!$J:$O,5,FALSE))</f>
        <v/>
      </c>
      <c r="H829" s="31"/>
      <c r="I829" s="31"/>
      <c r="J829" s="31"/>
      <c r="K829" s="21"/>
      <c r="L829" s="34"/>
      <c r="M829" s="31"/>
      <c r="N829" s="31"/>
      <c r="O829" s="31"/>
      <c r="P829" s="21"/>
      <c r="Q829" s="34"/>
      <c r="R829" s="31"/>
      <c r="S829" s="31"/>
      <c r="T829" s="31"/>
      <c r="U829" s="21"/>
      <c r="V829" s="34"/>
      <c r="W829" s="31"/>
      <c r="X829" s="31"/>
      <c r="Y829" s="31"/>
      <c r="Z829" s="21"/>
      <c r="AA829" s="34"/>
      <c r="AC829" s="52" t="str">
        <f>都個人!$J$42</f>
        <v/>
      </c>
      <c r="AF829" s="11"/>
    </row>
    <row r="830" spans="1:32" ht="21.75" customHeight="1">
      <c r="A830" s="24" t="str">
        <f>基本登録!$A$18</f>
        <v>２</v>
      </c>
      <c r="B830" s="179" t="str">
        <f>IF(AC830="","",VLOOKUP(AC830,都個人!$J:$O,4,FALSE))</f>
        <v/>
      </c>
      <c r="C830" s="180"/>
      <c r="D830" s="180"/>
      <c r="E830" s="180"/>
      <c r="F830" s="181"/>
      <c r="G830" s="26" t="str">
        <f>IF(AC830="","",VLOOKUP(AC830,都個人!$J:$O,5,FALSE))</f>
        <v/>
      </c>
      <c r="H830" s="31"/>
      <c r="I830" s="31"/>
      <c r="J830" s="31"/>
      <c r="K830" s="21"/>
      <c r="L830" s="34"/>
      <c r="M830" s="31"/>
      <c r="N830" s="31"/>
      <c r="O830" s="31"/>
      <c r="P830" s="21"/>
      <c r="Q830" s="34"/>
      <c r="R830" s="31"/>
      <c r="S830" s="31"/>
      <c r="T830" s="31"/>
      <c r="U830" s="21"/>
      <c r="V830" s="34"/>
      <c r="W830" s="31"/>
      <c r="X830" s="31"/>
      <c r="Y830" s="31"/>
      <c r="Z830" s="21"/>
      <c r="AA830" s="34"/>
      <c r="AC830" s="52"/>
      <c r="AF830" s="11"/>
    </row>
    <row r="831" spans="1:32" ht="21.75" customHeight="1">
      <c r="A831" s="24" t="str">
        <f>基本登録!$A$19</f>
        <v>３</v>
      </c>
      <c r="B831" s="179" t="str">
        <f>IF(AC831="","",VLOOKUP(AC831,都個人!$J:$O,4,FALSE))</f>
        <v/>
      </c>
      <c r="C831" s="180"/>
      <c r="D831" s="180"/>
      <c r="E831" s="180"/>
      <c r="F831" s="181"/>
      <c r="G831" s="26" t="str">
        <f>IF(AC831="","",VLOOKUP(AC831,都個人!$J:$O,5,FALSE))</f>
        <v/>
      </c>
      <c r="H831" s="31"/>
      <c r="I831" s="31"/>
      <c r="J831" s="31"/>
      <c r="K831" s="21"/>
      <c r="L831" s="34"/>
      <c r="M831" s="31"/>
      <c r="N831" s="31"/>
      <c r="O831" s="31"/>
      <c r="P831" s="21"/>
      <c r="Q831" s="34"/>
      <c r="R831" s="31"/>
      <c r="S831" s="31"/>
      <c r="T831" s="31"/>
      <c r="U831" s="21"/>
      <c r="V831" s="34"/>
      <c r="W831" s="31"/>
      <c r="X831" s="31"/>
      <c r="Y831" s="31"/>
      <c r="Z831" s="21"/>
      <c r="AA831" s="34"/>
      <c r="AC831" s="52"/>
      <c r="AF831" s="11"/>
    </row>
    <row r="832" spans="1:32" ht="21.75" customHeight="1">
      <c r="A832" s="24" t="str">
        <f>基本登録!$A$20</f>
        <v>４</v>
      </c>
      <c r="B832" s="179" t="str">
        <f>IF(AC832="","",VLOOKUP(AC832,都個人!$J:$O,4,FALSE))</f>
        <v/>
      </c>
      <c r="C832" s="180"/>
      <c r="D832" s="180"/>
      <c r="E832" s="180"/>
      <c r="F832" s="181"/>
      <c r="G832" s="26" t="str">
        <f>IF(AC832="","",VLOOKUP(AC832,都個人!$J:$O,5,FALSE))</f>
        <v/>
      </c>
      <c r="H832" s="31"/>
      <c r="I832" s="31"/>
      <c r="J832" s="31"/>
      <c r="K832" s="21"/>
      <c r="L832" s="34"/>
      <c r="M832" s="31"/>
      <c r="N832" s="31"/>
      <c r="O832" s="31"/>
      <c r="P832" s="21"/>
      <c r="Q832" s="34"/>
      <c r="R832" s="31"/>
      <c r="S832" s="31"/>
      <c r="T832" s="31"/>
      <c r="U832" s="21"/>
      <c r="V832" s="34"/>
      <c r="W832" s="31"/>
      <c r="X832" s="31"/>
      <c r="Y832" s="31"/>
      <c r="Z832" s="21"/>
      <c r="AA832" s="34"/>
      <c r="AC832" s="52"/>
      <c r="AF832" s="11"/>
    </row>
    <row r="833" spans="1:32" ht="21.75" customHeight="1">
      <c r="A833" s="24" t="str">
        <f>基本登録!$A$21</f>
        <v>５</v>
      </c>
      <c r="B833" s="179" t="str">
        <f>IF(AC833="","",VLOOKUP(AC833,都個人!$J:$O,4,FALSE))</f>
        <v/>
      </c>
      <c r="C833" s="180"/>
      <c r="D833" s="180"/>
      <c r="E833" s="180"/>
      <c r="F833" s="181"/>
      <c r="G833" s="26" t="str">
        <f>IF(AC833="","",VLOOKUP(AC833,都個人!$J:$O,5,FALSE))</f>
        <v/>
      </c>
      <c r="H833" s="31"/>
      <c r="I833" s="31"/>
      <c r="J833" s="31"/>
      <c r="K833" s="21"/>
      <c r="L833" s="34"/>
      <c r="M833" s="31"/>
      <c r="N833" s="31"/>
      <c r="O833" s="31"/>
      <c r="P833" s="21"/>
      <c r="Q833" s="34"/>
      <c r="R833" s="31"/>
      <c r="S833" s="31"/>
      <c r="T833" s="31"/>
      <c r="U833" s="21"/>
      <c r="V833" s="34"/>
      <c r="W833" s="31"/>
      <c r="X833" s="31"/>
      <c r="Y833" s="31"/>
      <c r="Z833" s="21"/>
      <c r="AA833" s="34"/>
      <c r="AC833" s="52"/>
      <c r="AF833" s="11"/>
    </row>
    <row r="834" spans="1:32" ht="21.75" customHeight="1">
      <c r="A834" s="24" t="str">
        <f>基本登録!$A$22</f>
        <v>補</v>
      </c>
      <c r="B834" s="179" t="str">
        <f>IF(AC834="","",VLOOKUP(AC834,都個人!$J:$O,4,FALSE))</f>
        <v/>
      </c>
      <c r="C834" s="180"/>
      <c r="D834" s="180"/>
      <c r="E834" s="180"/>
      <c r="F834" s="181"/>
      <c r="G834" s="26" t="str">
        <f>IF(AC834="","",VLOOKUP(AC834,都個人!$J:$O,5,FALSE))</f>
        <v/>
      </c>
      <c r="H834" s="24"/>
      <c r="I834" s="24"/>
      <c r="J834" s="24"/>
      <c r="K834" s="33"/>
      <c r="L834" s="34"/>
      <c r="M834" s="24"/>
      <c r="N834" s="24"/>
      <c r="O834" s="24"/>
      <c r="P834" s="33"/>
      <c r="Q834" s="34"/>
      <c r="R834" s="24"/>
      <c r="S834" s="24"/>
      <c r="T834" s="24"/>
      <c r="U834" s="33"/>
      <c r="V834" s="34"/>
      <c r="W834" s="24"/>
      <c r="X834" s="24"/>
      <c r="Y834" s="24"/>
      <c r="Z834" s="33"/>
      <c r="AA834" s="34"/>
      <c r="AC834" s="52"/>
      <c r="AF834" s="11"/>
    </row>
    <row r="835" spans="1:32" ht="19.5" customHeight="1">
      <c r="A835" s="169"/>
      <c r="B835" s="170"/>
      <c r="C835" s="170"/>
      <c r="D835" s="170"/>
      <c r="E835" s="170"/>
      <c r="F835" s="170"/>
      <c r="G835" s="171"/>
      <c r="H835" s="172" t="s">
        <v>132</v>
      </c>
      <c r="I835" s="173"/>
      <c r="J835" s="173"/>
      <c r="K835" s="173"/>
      <c r="L835" s="34"/>
      <c r="M835" s="172" t="s">
        <v>132</v>
      </c>
      <c r="N835" s="173"/>
      <c r="O835" s="173"/>
      <c r="P835" s="173"/>
      <c r="Q835" s="34"/>
      <c r="R835" s="172" t="s">
        <v>132</v>
      </c>
      <c r="S835" s="173"/>
      <c r="T835" s="173"/>
      <c r="U835" s="173"/>
      <c r="V835" s="34"/>
      <c r="W835" s="172" t="s">
        <v>132</v>
      </c>
      <c r="X835" s="173"/>
      <c r="Y835" s="173"/>
      <c r="Z835" s="173"/>
      <c r="AA835" s="34"/>
      <c r="AC835" s="52"/>
      <c r="AF835" s="11"/>
    </row>
    <row r="836" spans="1:32" ht="24.75" customHeight="1">
      <c r="A836" s="174"/>
      <c r="B836" s="175"/>
      <c r="C836" s="175"/>
      <c r="D836" s="175"/>
      <c r="E836" s="175"/>
      <c r="F836" s="175"/>
      <c r="G836" s="176"/>
      <c r="H836" s="169"/>
      <c r="I836" s="177"/>
      <c r="J836" s="177"/>
      <c r="K836" s="177"/>
      <c r="L836" s="178"/>
      <c r="M836" s="169"/>
      <c r="N836" s="177"/>
      <c r="O836" s="177"/>
      <c r="P836" s="177"/>
      <c r="Q836" s="178"/>
      <c r="R836" s="169"/>
      <c r="S836" s="177"/>
      <c r="T836" s="177"/>
      <c r="U836" s="177"/>
      <c r="V836" s="178"/>
      <c r="W836" s="169"/>
      <c r="X836" s="177"/>
      <c r="Y836" s="177"/>
      <c r="Z836" s="177"/>
      <c r="AA836" s="178"/>
      <c r="AC836" s="52"/>
      <c r="AF836" s="11"/>
    </row>
    <row r="837" spans="1:32" ht="4.5" customHeight="1">
      <c r="A837" s="165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AC837" s="52"/>
      <c r="AF837" s="11"/>
    </row>
    <row r="838" spans="1:32">
      <c r="A838" s="167" t="s">
        <v>136</v>
      </c>
      <c r="B838" s="167"/>
      <c r="C838" s="47" t="str">
        <f>基本登録!$A$23</f>
        <v>①（　）内の大会の個人の部は一人１枚使用すること（関東予選・総合体育大会・個人選手権大会）</v>
      </c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4"/>
      <c r="R838" s="45"/>
      <c r="S838" s="44"/>
      <c r="T838" s="44"/>
      <c r="U838" s="40"/>
      <c r="V838" s="40"/>
      <c r="W838" s="40"/>
      <c r="X838" s="40"/>
      <c r="Y838" s="40"/>
      <c r="Z838" s="40"/>
      <c r="AA838" s="40"/>
    </row>
    <row r="839" spans="1:32">
      <c r="A839" s="43"/>
      <c r="B839" s="43"/>
      <c r="C839" s="47" t="str">
        <f>基本登録!$A$24</f>
        <v>②顧問の捺印のないものは無効</v>
      </c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6"/>
      <c r="R839" s="44"/>
      <c r="S839" s="44"/>
      <c r="T839" s="44"/>
      <c r="U839" s="168" t="s">
        <v>139</v>
      </c>
      <c r="V839" s="168"/>
      <c r="W839" s="168"/>
      <c r="X839" s="168"/>
      <c r="Y839" s="168"/>
      <c r="Z839" s="168"/>
      <c r="AA839" s="168"/>
    </row>
    <row r="840" spans="1:32" s="37" customFormat="1">
      <c r="A840" s="41"/>
      <c r="B840" s="41"/>
      <c r="C840" s="42" t="str">
        <f>基本登録!$A$25</f>
        <v>③A4用紙に印刷すること（A4用紙1枚につき立順票は二部出力。切り取って使用すること）</v>
      </c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168"/>
      <c r="V840" s="168"/>
      <c r="W840" s="168"/>
      <c r="X840" s="168"/>
      <c r="Y840" s="168"/>
      <c r="Z840" s="168"/>
      <c r="AA840" s="168"/>
      <c r="AC840" s="53"/>
    </row>
    <row r="841" spans="1:32" ht="34.5" customHeight="1">
      <c r="AC841" s="52"/>
      <c r="AF841" s="11"/>
    </row>
    <row r="842" spans="1:32" ht="24.75" customHeight="1">
      <c r="A842" s="240" t="s">
        <v>119</v>
      </c>
      <c r="B842" s="240"/>
      <c r="C842" s="240"/>
      <c r="D842" s="201" t="str">
        <f ca="1">基本登録!$B$11</f>
        <v>令和8年度　東京都個人選手権大会　立順票</v>
      </c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190" t="s">
        <v>120</v>
      </c>
      <c r="Y842" s="191"/>
      <c r="Z842" s="191"/>
      <c r="AA842" s="192"/>
      <c r="AC842" s="52"/>
      <c r="AF842" s="11"/>
    </row>
    <row r="843" spans="1:32" ht="26.25" customHeight="1">
      <c r="A843" s="241"/>
      <c r="B843" s="241"/>
      <c r="C843" s="24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2" t="str">
        <f>IF(VLOOKUP(AC850,都個人!$J:$O,2,FALSE)="","",VLOOKUP(AC850,都個人!$J:$O,2,FALSE))</f>
        <v/>
      </c>
      <c r="Y843" s="203"/>
      <c r="Z843" s="203"/>
      <c r="AA843" s="204"/>
      <c r="AC843" s="52"/>
      <c r="AF843" s="11"/>
    </row>
    <row r="844" spans="1:32" ht="27" customHeight="1">
      <c r="A844" s="169" t="s">
        <v>121</v>
      </c>
      <c r="B844" s="177"/>
      <c r="C844" s="178"/>
      <c r="D844" s="208"/>
      <c r="E844" s="30" t="s">
        <v>122</v>
      </c>
      <c r="F844" s="208"/>
      <c r="G844" s="190" t="s">
        <v>123</v>
      </c>
      <c r="H844" s="191"/>
      <c r="I844" s="192"/>
      <c r="J844" s="213" t="str">
        <f>基本登録!$B$2</f>
        <v>基本登録シートの学校番号に入力して下さい</v>
      </c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X844" s="205"/>
      <c r="Y844" s="206"/>
      <c r="Z844" s="206"/>
      <c r="AA844" s="207"/>
      <c r="AC844" s="52"/>
      <c r="AF844" s="11"/>
    </row>
    <row r="845" spans="1:32" ht="9.75" customHeight="1">
      <c r="A845" s="214">
        <f>基本登録!$B$1</f>
        <v>0</v>
      </c>
      <c r="B845" s="215"/>
      <c r="C845" s="216"/>
      <c r="D845" s="209"/>
      <c r="E845" s="223" t="s">
        <v>109</v>
      </c>
      <c r="F845" s="211"/>
      <c r="G845" s="226" t="s">
        <v>124</v>
      </c>
      <c r="H845" s="227"/>
      <c r="I845" s="228"/>
      <c r="J845" s="213">
        <f>基本登録!$B$3</f>
        <v>0</v>
      </c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36"/>
      <c r="X845" s="36"/>
      <c r="AC845" s="52"/>
      <c r="AF845" s="11"/>
    </row>
    <row r="846" spans="1:32" ht="16.5" customHeight="1">
      <c r="A846" s="217"/>
      <c r="B846" s="218"/>
      <c r="C846" s="219"/>
      <c r="D846" s="209"/>
      <c r="E846" s="224"/>
      <c r="F846" s="211"/>
      <c r="G846" s="229"/>
      <c r="H846" s="230"/>
      <c r="I846" s="231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X846" s="182" t="s">
        <v>125</v>
      </c>
      <c r="Y846" s="184" t="s">
        <v>126</v>
      </c>
      <c r="Z846" s="185"/>
      <c r="AA846" s="186"/>
      <c r="AC846" s="52"/>
      <c r="AF846" s="11"/>
    </row>
    <row r="847" spans="1:32" ht="27" customHeight="1">
      <c r="A847" s="220"/>
      <c r="B847" s="221"/>
      <c r="C847" s="222"/>
      <c r="D847" s="210"/>
      <c r="E847" s="225"/>
      <c r="F847" s="212"/>
      <c r="G847" s="190" t="s">
        <v>127</v>
      </c>
      <c r="H847" s="191"/>
      <c r="I847" s="192"/>
      <c r="J847" s="28"/>
      <c r="K847" s="29"/>
      <c r="L847" s="29"/>
      <c r="M847" s="29"/>
      <c r="N847" s="29"/>
      <c r="O847" s="29"/>
      <c r="P847" s="22"/>
      <c r="Q847" s="22"/>
      <c r="R847" s="22" t="s">
        <v>128</v>
      </c>
      <c r="S847" s="193" t="str">
        <f t="shared" ref="S847" si="27">AC850</f>
        <v/>
      </c>
      <c r="T847" s="194"/>
      <c r="U847" s="194"/>
      <c r="V847" s="23" t="s">
        <v>129</v>
      </c>
      <c r="X847" s="183"/>
      <c r="Y847" s="187"/>
      <c r="Z847" s="188"/>
      <c r="AA847" s="189"/>
      <c r="AC847" s="52"/>
      <c r="AF847" s="11"/>
    </row>
    <row r="848" spans="1:32" ht="4.5" customHeight="1">
      <c r="AC848" s="52"/>
      <c r="AF848" s="11"/>
    </row>
    <row r="849" spans="1:32" ht="21.75" customHeight="1">
      <c r="A849" s="24" t="s">
        <v>130</v>
      </c>
      <c r="B849" s="174" t="s">
        <v>131</v>
      </c>
      <c r="C849" s="195"/>
      <c r="D849" s="195"/>
      <c r="E849" s="195"/>
      <c r="F849" s="176"/>
      <c r="G849" s="32" t="s">
        <v>102</v>
      </c>
      <c r="H849" s="196" t="str">
        <f ca="1">IFERROR(VLOOKUP(D842,基本登録!$B$8:$I$14,5,FALSE),"")</f>
        <v>予選</v>
      </c>
      <c r="I849" s="197"/>
      <c r="J849" s="197"/>
      <c r="K849" s="197"/>
      <c r="L849" s="198"/>
      <c r="M849" s="196" t="str">
        <f ca="1">IFERROR(VLOOKUP(D842,基本登録!$B$8:$I$14,6,FALSE),"")</f>
        <v>決勝</v>
      </c>
      <c r="N849" s="197"/>
      <c r="O849" s="197"/>
      <c r="P849" s="197"/>
      <c r="Q849" s="198"/>
      <c r="R849" s="196" t="str">
        <f ca="1">IFERROR(IF(VLOOKUP(D842,基本登録!$B$8:$I$14,7,FALSE)="","",VLOOKUP(D842,基本登録!$B$8:$I$14,7,FALSE)),"")</f>
        <v>競射</v>
      </c>
      <c r="S849" s="197"/>
      <c r="T849" s="197"/>
      <c r="U849" s="197"/>
      <c r="V849" s="198"/>
      <c r="W849" s="196" t="str">
        <f ca="1">IFERROR(IF(VLOOKUP(D842,基本登録!$B$8:$I$14,8,FALSE)="","",VLOOKUP(D842,基本登録!$B$8:$I$14,8,FALSE)),"")</f>
        <v/>
      </c>
      <c r="X849" s="197"/>
      <c r="Y849" s="197"/>
      <c r="Z849" s="197"/>
      <c r="AA849" s="198"/>
      <c r="AC849" s="52"/>
      <c r="AF849" s="11"/>
    </row>
    <row r="850" spans="1:32" ht="21.75" customHeight="1">
      <c r="A850" s="25" t="str">
        <f>基本登録!$A$17</f>
        <v>１</v>
      </c>
      <c r="B850" s="179" t="str">
        <f>IF(AC850="","",VLOOKUP(AC850,都個人!$J:$O,4,FALSE))</f>
        <v/>
      </c>
      <c r="C850" s="180"/>
      <c r="D850" s="180"/>
      <c r="E850" s="180"/>
      <c r="F850" s="181"/>
      <c r="G850" s="26" t="str">
        <f>IF(AC850="","",VLOOKUP(AC850,都個人!$J:$O,5,FALSE))</f>
        <v/>
      </c>
      <c r="H850" s="31"/>
      <c r="I850" s="31"/>
      <c r="J850" s="31"/>
      <c r="K850" s="21"/>
      <c r="L850" s="34"/>
      <c r="M850" s="31"/>
      <c r="N850" s="31"/>
      <c r="O850" s="31"/>
      <c r="P850" s="21"/>
      <c r="Q850" s="34"/>
      <c r="R850" s="31"/>
      <c r="S850" s="31"/>
      <c r="T850" s="31"/>
      <c r="U850" s="21"/>
      <c r="V850" s="34"/>
      <c r="W850" s="31"/>
      <c r="X850" s="31"/>
      <c r="Y850" s="31"/>
      <c r="Z850" s="21"/>
      <c r="AA850" s="34"/>
      <c r="AC850" s="52" t="str">
        <f>都個人!$J$43</f>
        <v/>
      </c>
      <c r="AF850" s="11"/>
    </row>
    <row r="851" spans="1:32" ht="21.75" customHeight="1">
      <c r="A851" s="24" t="str">
        <f>基本登録!$A$18</f>
        <v>２</v>
      </c>
      <c r="B851" s="179" t="str">
        <f>IF(AC851="","",VLOOKUP(AC851,都個人!$J:$O,4,FALSE))</f>
        <v/>
      </c>
      <c r="C851" s="180"/>
      <c r="D851" s="180"/>
      <c r="E851" s="180"/>
      <c r="F851" s="181"/>
      <c r="G851" s="26" t="str">
        <f>IF(AC851="","",VLOOKUP(AC851,都個人!$J:$O,5,FALSE))</f>
        <v/>
      </c>
      <c r="H851" s="31"/>
      <c r="I851" s="31"/>
      <c r="J851" s="31"/>
      <c r="K851" s="21"/>
      <c r="L851" s="34"/>
      <c r="M851" s="31"/>
      <c r="N851" s="31"/>
      <c r="O851" s="31"/>
      <c r="P851" s="21"/>
      <c r="Q851" s="34"/>
      <c r="R851" s="31"/>
      <c r="S851" s="31"/>
      <c r="T851" s="31"/>
      <c r="U851" s="21"/>
      <c r="V851" s="34"/>
      <c r="W851" s="31"/>
      <c r="X851" s="31"/>
      <c r="Y851" s="31"/>
      <c r="Z851" s="21"/>
      <c r="AA851" s="34"/>
      <c r="AC851" s="52"/>
      <c r="AF851" s="11"/>
    </row>
    <row r="852" spans="1:32" ht="21.75" customHeight="1">
      <c r="A852" s="24" t="str">
        <f>基本登録!$A$19</f>
        <v>３</v>
      </c>
      <c r="B852" s="179" t="str">
        <f>IF(AC852="","",VLOOKUP(AC852,都個人!$J:$O,4,FALSE))</f>
        <v/>
      </c>
      <c r="C852" s="180"/>
      <c r="D852" s="180"/>
      <c r="E852" s="180"/>
      <c r="F852" s="181"/>
      <c r="G852" s="26" t="str">
        <f>IF(AC852="","",VLOOKUP(AC852,都個人!$J:$O,5,FALSE))</f>
        <v/>
      </c>
      <c r="H852" s="31"/>
      <c r="I852" s="31"/>
      <c r="J852" s="31"/>
      <c r="K852" s="21"/>
      <c r="L852" s="34"/>
      <c r="M852" s="31"/>
      <c r="N852" s="31"/>
      <c r="O852" s="31"/>
      <c r="P852" s="21"/>
      <c r="Q852" s="34"/>
      <c r="R852" s="31"/>
      <c r="S852" s="31"/>
      <c r="T852" s="31"/>
      <c r="U852" s="21"/>
      <c r="V852" s="34"/>
      <c r="W852" s="31"/>
      <c r="X852" s="31"/>
      <c r="Y852" s="31"/>
      <c r="Z852" s="21"/>
      <c r="AA852" s="34"/>
      <c r="AC852" s="52"/>
      <c r="AF852" s="11"/>
    </row>
    <row r="853" spans="1:32" ht="21.75" customHeight="1">
      <c r="A853" s="24" t="str">
        <f>基本登録!$A$20</f>
        <v>４</v>
      </c>
      <c r="B853" s="179" t="str">
        <f>IF(AC853="","",VLOOKUP(AC853,都個人!$J:$O,4,FALSE))</f>
        <v/>
      </c>
      <c r="C853" s="180"/>
      <c r="D853" s="180"/>
      <c r="E853" s="180"/>
      <c r="F853" s="181"/>
      <c r="G853" s="26" t="str">
        <f>IF(AC853="","",VLOOKUP(AC853,都個人!$J:$O,5,FALSE))</f>
        <v/>
      </c>
      <c r="H853" s="31"/>
      <c r="I853" s="31"/>
      <c r="J853" s="31"/>
      <c r="K853" s="21"/>
      <c r="L853" s="34"/>
      <c r="M853" s="31"/>
      <c r="N853" s="31"/>
      <c r="O853" s="31"/>
      <c r="P853" s="21"/>
      <c r="Q853" s="34"/>
      <c r="R853" s="31"/>
      <c r="S853" s="31"/>
      <c r="T853" s="31"/>
      <c r="U853" s="21"/>
      <c r="V853" s="34"/>
      <c r="W853" s="31"/>
      <c r="X853" s="31"/>
      <c r="Y853" s="31"/>
      <c r="Z853" s="21"/>
      <c r="AA853" s="34"/>
      <c r="AC853" s="52"/>
      <c r="AF853" s="11"/>
    </row>
    <row r="854" spans="1:32" ht="21.75" customHeight="1">
      <c r="A854" s="24" t="str">
        <f>基本登録!$A$21</f>
        <v>５</v>
      </c>
      <c r="B854" s="179" t="str">
        <f>IF(AC854="","",VLOOKUP(AC854,都個人!$J:$O,4,FALSE))</f>
        <v/>
      </c>
      <c r="C854" s="180"/>
      <c r="D854" s="180"/>
      <c r="E854" s="180"/>
      <c r="F854" s="181"/>
      <c r="G854" s="26" t="str">
        <f>IF(AC854="","",VLOOKUP(AC854,都個人!$J:$O,5,FALSE))</f>
        <v/>
      </c>
      <c r="H854" s="31"/>
      <c r="I854" s="31"/>
      <c r="J854" s="31"/>
      <c r="K854" s="21"/>
      <c r="L854" s="34"/>
      <c r="M854" s="31"/>
      <c r="N854" s="31"/>
      <c r="O854" s="31"/>
      <c r="P854" s="21"/>
      <c r="Q854" s="34"/>
      <c r="R854" s="31"/>
      <c r="S854" s="31"/>
      <c r="T854" s="31"/>
      <c r="U854" s="21"/>
      <c r="V854" s="34"/>
      <c r="W854" s="31"/>
      <c r="X854" s="31"/>
      <c r="Y854" s="31"/>
      <c r="Z854" s="21"/>
      <c r="AA854" s="34"/>
      <c r="AC854" s="52"/>
      <c r="AF854" s="11"/>
    </row>
    <row r="855" spans="1:32" ht="21.75" customHeight="1">
      <c r="A855" s="24" t="str">
        <f>基本登録!$A$22</f>
        <v>補</v>
      </c>
      <c r="B855" s="179" t="str">
        <f>IF(AC855="","",VLOOKUP(AC855,都個人!$J:$O,4,FALSE))</f>
        <v/>
      </c>
      <c r="C855" s="180"/>
      <c r="D855" s="180"/>
      <c r="E855" s="180"/>
      <c r="F855" s="181"/>
      <c r="G855" s="26" t="str">
        <f>IF(AC855="","",VLOOKUP(AC855,都個人!$J:$O,5,FALSE))</f>
        <v/>
      </c>
      <c r="H855" s="24"/>
      <c r="I855" s="24"/>
      <c r="J855" s="24"/>
      <c r="K855" s="33"/>
      <c r="L855" s="34"/>
      <c r="M855" s="24"/>
      <c r="N855" s="24"/>
      <c r="O855" s="24"/>
      <c r="P855" s="33"/>
      <c r="Q855" s="34"/>
      <c r="R855" s="24"/>
      <c r="S855" s="24"/>
      <c r="T855" s="24"/>
      <c r="U855" s="33"/>
      <c r="V855" s="34"/>
      <c r="W855" s="24"/>
      <c r="X855" s="24"/>
      <c r="Y855" s="24"/>
      <c r="Z855" s="33"/>
      <c r="AA855" s="34"/>
      <c r="AC855" s="52"/>
      <c r="AF855" s="11"/>
    </row>
    <row r="856" spans="1:32" ht="19.5" customHeight="1">
      <c r="A856" s="169"/>
      <c r="B856" s="170"/>
      <c r="C856" s="170"/>
      <c r="D856" s="170"/>
      <c r="E856" s="170"/>
      <c r="F856" s="170"/>
      <c r="G856" s="171"/>
      <c r="H856" s="172" t="s">
        <v>132</v>
      </c>
      <c r="I856" s="173"/>
      <c r="J856" s="173"/>
      <c r="K856" s="173"/>
      <c r="L856" s="34"/>
      <c r="M856" s="172" t="s">
        <v>132</v>
      </c>
      <c r="N856" s="173"/>
      <c r="O856" s="173"/>
      <c r="P856" s="173"/>
      <c r="Q856" s="34"/>
      <c r="R856" s="172" t="s">
        <v>132</v>
      </c>
      <c r="S856" s="173"/>
      <c r="T856" s="173"/>
      <c r="U856" s="173"/>
      <c r="V856" s="34"/>
      <c r="W856" s="172" t="s">
        <v>132</v>
      </c>
      <c r="X856" s="173"/>
      <c r="Y856" s="173"/>
      <c r="Z856" s="173"/>
      <c r="AA856" s="34"/>
      <c r="AC856" s="52"/>
      <c r="AF856" s="11"/>
    </row>
    <row r="857" spans="1:32" ht="24.75" customHeight="1">
      <c r="A857" s="174"/>
      <c r="B857" s="175"/>
      <c r="C857" s="175"/>
      <c r="D857" s="175"/>
      <c r="E857" s="175"/>
      <c r="F857" s="175"/>
      <c r="G857" s="176"/>
      <c r="H857" s="169"/>
      <c r="I857" s="177"/>
      <c r="J857" s="177"/>
      <c r="K857" s="177"/>
      <c r="L857" s="178"/>
      <c r="M857" s="169"/>
      <c r="N857" s="177"/>
      <c r="O857" s="177"/>
      <c r="P857" s="177"/>
      <c r="Q857" s="178"/>
      <c r="R857" s="169"/>
      <c r="S857" s="177"/>
      <c r="T857" s="177"/>
      <c r="U857" s="177"/>
      <c r="V857" s="178"/>
      <c r="W857" s="169"/>
      <c r="X857" s="177"/>
      <c r="Y857" s="177"/>
      <c r="Z857" s="177"/>
      <c r="AA857" s="178"/>
      <c r="AC857" s="52"/>
      <c r="AF857" s="11"/>
    </row>
    <row r="858" spans="1:32" ht="4.5" customHeight="1">
      <c r="A858" s="165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AC858" s="52"/>
      <c r="AF858" s="11"/>
    </row>
    <row r="859" spans="1:32">
      <c r="A859" s="167" t="s">
        <v>136</v>
      </c>
      <c r="B859" s="167"/>
      <c r="C859" s="47" t="str">
        <f>基本登録!$A$23</f>
        <v>①（　）内の大会の個人の部は一人１枚使用すること（関東予選・総合体育大会・個人選手権大会）</v>
      </c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4"/>
      <c r="R859" s="45"/>
      <c r="S859" s="44"/>
      <c r="T859" s="44"/>
      <c r="U859" s="40"/>
      <c r="V859" s="40"/>
      <c r="W859" s="40"/>
      <c r="X859" s="40"/>
      <c r="Y859" s="40"/>
      <c r="Z859" s="40"/>
      <c r="AA859" s="40"/>
    </row>
    <row r="860" spans="1:32">
      <c r="A860" s="43"/>
      <c r="B860" s="43"/>
      <c r="C860" s="47" t="str">
        <f>基本登録!$A$24</f>
        <v>②顧問の捺印のないものは無効</v>
      </c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6"/>
      <c r="R860" s="44"/>
      <c r="S860" s="44"/>
      <c r="T860" s="44"/>
      <c r="U860" s="168" t="s">
        <v>139</v>
      </c>
      <c r="V860" s="168"/>
      <c r="W860" s="168"/>
      <c r="X860" s="168"/>
      <c r="Y860" s="168"/>
      <c r="Z860" s="168"/>
      <c r="AA860" s="168"/>
    </row>
    <row r="861" spans="1:32" s="37" customFormat="1">
      <c r="A861" s="41"/>
      <c r="B861" s="41"/>
      <c r="C861" s="42" t="str">
        <f>基本登録!$A$25</f>
        <v>③A4用紙に印刷すること（A4用紙1枚につき立順票は二部出力。切り取って使用すること）</v>
      </c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168"/>
      <c r="V861" s="168"/>
      <c r="W861" s="168"/>
      <c r="X861" s="168"/>
      <c r="Y861" s="168"/>
      <c r="Z861" s="168"/>
      <c r="AA861" s="168"/>
      <c r="AC861" s="53"/>
    </row>
    <row r="862" spans="1:32" ht="34.5" customHeight="1">
      <c r="AC862" s="52"/>
      <c r="AF862" s="11"/>
    </row>
    <row r="863" spans="1:32" ht="24.75" customHeight="1">
      <c r="A863" s="240" t="s">
        <v>119</v>
      </c>
      <c r="B863" s="240"/>
      <c r="C863" s="240"/>
      <c r="D863" s="201" t="str">
        <f ca="1">基本登録!$B$11</f>
        <v>令和8年度　東京都個人選手権大会　立順票</v>
      </c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190" t="s">
        <v>120</v>
      </c>
      <c r="Y863" s="191"/>
      <c r="Z863" s="191"/>
      <c r="AA863" s="192"/>
      <c r="AC863" s="52"/>
      <c r="AF863" s="11"/>
    </row>
    <row r="864" spans="1:32" ht="26.25" customHeight="1">
      <c r="A864" s="241"/>
      <c r="B864" s="241"/>
      <c r="C864" s="24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2" t="str">
        <f>IF(VLOOKUP(AC871,都個人!$J:$O,2,FALSE)="","",VLOOKUP(AC871,都個人!$J:$O,2,FALSE))</f>
        <v/>
      </c>
      <c r="Y864" s="203"/>
      <c r="Z864" s="203"/>
      <c r="AA864" s="204"/>
      <c r="AC864" s="52"/>
      <c r="AF864" s="11"/>
    </row>
    <row r="865" spans="1:32" ht="27" customHeight="1">
      <c r="A865" s="169" t="s">
        <v>121</v>
      </c>
      <c r="B865" s="177"/>
      <c r="C865" s="178"/>
      <c r="D865" s="208"/>
      <c r="E865" s="30" t="s">
        <v>122</v>
      </c>
      <c r="F865" s="208"/>
      <c r="G865" s="190" t="s">
        <v>123</v>
      </c>
      <c r="H865" s="191"/>
      <c r="I865" s="192"/>
      <c r="J865" s="213" t="str">
        <f>基本登録!$B$2</f>
        <v>基本登録シートの学校番号に入力して下さい</v>
      </c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X865" s="205"/>
      <c r="Y865" s="206"/>
      <c r="Z865" s="206"/>
      <c r="AA865" s="207"/>
      <c r="AC865" s="52"/>
      <c r="AF865" s="11"/>
    </row>
    <row r="866" spans="1:32" ht="9.75" customHeight="1">
      <c r="A866" s="214">
        <f>基本登録!$B$1</f>
        <v>0</v>
      </c>
      <c r="B866" s="215"/>
      <c r="C866" s="216"/>
      <c r="D866" s="209"/>
      <c r="E866" s="223" t="s">
        <v>109</v>
      </c>
      <c r="F866" s="211"/>
      <c r="G866" s="226" t="s">
        <v>124</v>
      </c>
      <c r="H866" s="227"/>
      <c r="I866" s="228"/>
      <c r="J866" s="213">
        <f>基本登録!$B$3</f>
        <v>0</v>
      </c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36"/>
      <c r="X866" s="36"/>
      <c r="AC866" s="52"/>
      <c r="AF866" s="11"/>
    </row>
    <row r="867" spans="1:32" ht="16.5" customHeight="1">
      <c r="A867" s="217"/>
      <c r="B867" s="218"/>
      <c r="C867" s="219"/>
      <c r="D867" s="209"/>
      <c r="E867" s="224"/>
      <c r="F867" s="211"/>
      <c r="G867" s="229"/>
      <c r="H867" s="230"/>
      <c r="I867" s="231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X867" s="182" t="s">
        <v>125</v>
      </c>
      <c r="Y867" s="184" t="s">
        <v>126</v>
      </c>
      <c r="Z867" s="185"/>
      <c r="AA867" s="186"/>
      <c r="AC867" s="52"/>
      <c r="AF867" s="11"/>
    </row>
    <row r="868" spans="1:32" ht="27" customHeight="1">
      <c r="A868" s="220"/>
      <c r="B868" s="221"/>
      <c r="C868" s="222"/>
      <c r="D868" s="210"/>
      <c r="E868" s="225"/>
      <c r="F868" s="212"/>
      <c r="G868" s="190" t="s">
        <v>127</v>
      </c>
      <c r="H868" s="191"/>
      <c r="I868" s="192"/>
      <c r="J868" s="28"/>
      <c r="K868" s="29"/>
      <c r="L868" s="29"/>
      <c r="M868" s="29"/>
      <c r="N868" s="29"/>
      <c r="O868" s="29"/>
      <c r="P868" s="22"/>
      <c r="Q868" s="22"/>
      <c r="R868" s="22" t="s">
        <v>128</v>
      </c>
      <c r="S868" s="193" t="str">
        <f t="shared" ref="S868" si="28">AC871</f>
        <v/>
      </c>
      <c r="T868" s="194"/>
      <c r="U868" s="194"/>
      <c r="V868" s="23" t="s">
        <v>129</v>
      </c>
      <c r="X868" s="183"/>
      <c r="Y868" s="187"/>
      <c r="Z868" s="188"/>
      <c r="AA868" s="189"/>
      <c r="AC868" s="52"/>
      <c r="AF868" s="11"/>
    </row>
    <row r="869" spans="1:32" ht="4.5" customHeight="1">
      <c r="AC869" s="52"/>
      <c r="AF869" s="11"/>
    </row>
    <row r="870" spans="1:32" ht="21.75" customHeight="1">
      <c r="A870" s="24" t="s">
        <v>130</v>
      </c>
      <c r="B870" s="174" t="s">
        <v>131</v>
      </c>
      <c r="C870" s="195"/>
      <c r="D870" s="195"/>
      <c r="E870" s="195"/>
      <c r="F870" s="176"/>
      <c r="G870" s="32" t="s">
        <v>102</v>
      </c>
      <c r="H870" s="196" t="str">
        <f ca="1">IFERROR(VLOOKUP(D863,基本登録!$B$8:$I$14,5,FALSE),"")</f>
        <v>予選</v>
      </c>
      <c r="I870" s="197"/>
      <c r="J870" s="197"/>
      <c r="K870" s="197"/>
      <c r="L870" s="198"/>
      <c r="M870" s="196" t="str">
        <f ca="1">IFERROR(VLOOKUP(D863,基本登録!$B$8:$I$14,6,FALSE),"")</f>
        <v>決勝</v>
      </c>
      <c r="N870" s="197"/>
      <c r="O870" s="197"/>
      <c r="P870" s="197"/>
      <c r="Q870" s="198"/>
      <c r="R870" s="196" t="str">
        <f ca="1">IFERROR(IF(VLOOKUP(D863,基本登録!$B$8:$I$14,7,FALSE)="","",VLOOKUP(D863,基本登録!$B$8:$I$14,7,FALSE)),"")</f>
        <v>競射</v>
      </c>
      <c r="S870" s="197"/>
      <c r="T870" s="197"/>
      <c r="U870" s="197"/>
      <c r="V870" s="198"/>
      <c r="W870" s="196" t="str">
        <f ca="1">IFERROR(IF(VLOOKUP(D863,基本登録!$B$8:$I$14,8,FALSE)="","",VLOOKUP(D863,基本登録!$B$8:$I$14,8,FALSE)),"")</f>
        <v/>
      </c>
      <c r="X870" s="197"/>
      <c r="Y870" s="197"/>
      <c r="Z870" s="197"/>
      <c r="AA870" s="198"/>
      <c r="AC870" s="52"/>
      <c r="AF870" s="11"/>
    </row>
    <row r="871" spans="1:32" ht="21.75" customHeight="1">
      <c r="A871" s="25" t="str">
        <f>基本登録!$A$17</f>
        <v>１</v>
      </c>
      <c r="B871" s="179" t="str">
        <f>IF(AC871="","",VLOOKUP(AC871,都個人!$J:$O,4,FALSE))</f>
        <v/>
      </c>
      <c r="C871" s="180"/>
      <c r="D871" s="180"/>
      <c r="E871" s="180"/>
      <c r="F871" s="181"/>
      <c r="G871" s="26" t="str">
        <f>IF(AC871="","",VLOOKUP(AC871,都個人!$J:$O,5,FALSE))</f>
        <v/>
      </c>
      <c r="H871" s="31"/>
      <c r="I871" s="31"/>
      <c r="J871" s="31"/>
      <c r="K871" s="21"/>
      <c r="L871" s="34"/>
      <c r="M871" s="31"/>
      <c r="N871" s="31"/>
      <c r="O871" s="31"/>
      <c r="P871" s="21"/>
      <c r="Q871" s="34"/>
      <c r="R871" s="31"/>
      <c r="S871" s="31"/>
      <c r="T871" s="31"/>
      <c r="U871" s="21"/>
      <c r="V871" s="34"/>
      <c r="W871" s="31"/>
      <c r="X871" s="31"/>
      <c r="Y871" s="31"/>
      <c r="Z871" s="21"/>
      <c r="AA871" s="34"/>
      <c r="AC871" s="52" t="str">
        <f>都個人!$J$44</f>
        <v/>
      </c>
      <c r="AF871" s="11"/>
    </row>
    <row r="872" spans="1:32" ht="21.75" customHeight="1">
      <c r="A872" s="24" t="str">
        <f>基本登録!$A$18</f>
        <v>２</v>
      </c>
      <c r="B872" s="179" t="str">
        <f>IF(AC872="","",VLOOKUP(AC872,都個人!$J:$O,4,FALSE))</f>
        <v/>
      </c>
      <c r="C872" s="180"/>
      <c r="D872" s="180"/>
      <c r="E872" s="180"/>
      <c r="F872" s="181"/>
      <c r="G872" s="26" t="str">
        <f>IF(AC872="","",VLOOKUP(AC872,都個人!$J:$O,5,FALSE))</f>
        <v/>
      </c>
      <c r="H872" s="31"/>
      <c r="I872" s="31"/>
      <c r="J872" s="31"/>
      <c r="K872" s="21"/>
      <c r="L872" s="34"/>
      <c r="M872" s="31"/>
      <c r="N872" s="31"/>
      <c r="O872" s="31"/>
      <c r="P872" s="21"/>
      <c r="Q872" s="34"/>
      <c r="R872" s="31"/>
      <c r="S872" s="31"/>
      <c r="T872" s="31"/>
      <c r="U872" s="21"/>
      <c r="V872" s="34"/>
      <c r="W872" s="31"/>
      <c r="X872" s="31"/>
      <c r="Y872" s="31"/>
      <c r="Z872" s="21"/>
      <c r="AA872" s="34"/>
      <c r="AC872" s="52"/>
      <c r="AF872" s="11"/>
    </row>
    <row r="873" spans="1:32" ht="21.75" customHeight="1">
      <c r="A873" s="24" t="str">
        <f>基本登録!$A$19</f>
        <v>３</v>
      </c>
      <c r="B873" s="179" t="str">
        <f>IF(AC873="","",VLOOKUP(AC873,都個人!$J:$O,4,FALSE))</f>
        <v/>
      </c>
      <c r="C873" s="180"/>
      <c r="D873" s="180"/>
      <c r="E873" s="180"/>
      <c r="F873" s="181"/>
      <c r="G873" s="26" t="str">
        <f>IF(AC873="","",VLOOKUP(AC873,都個人!$J:$O,5,FALSE))</f>
        <v/>
      </c>
      <c r="H873" s="31"/>
      <c r="I873" s="31"/>
      <c r="J873" s="31"/>
      <c r="K873" s="21"/>
      <c r="L873" s="34"/>
      <c r="M873" s="31"/>
      <c r="N873" s="31"/>
      <c r="O873" s="31"/>
      <c r="P873" s="21"/>
      <c r="Q873" s="34"/>
      <c r="R873" s="31"/>
      <c r="S873" s="31"/>
      <c r="T873" s="31"/>
      <c r="U873" s="21"/>
      <c r="V873" s="34"/>
      <c r="W873" s="31"/>
      <c r="X873" s="31"/>
      <c r="Y873" s="31"/>
      <c r="Z873" s="21"/>
      <c r="AA873" s="34"/>
      <c r="AC873" s="52"/>
      <c r="AF873" s="11"/>
    </row>
    <row r="874" spans="1:32" ht="21.75" customHeight="1">
      <c r="A874" s="24" t="str">
        <f>基本登録!$A$20</f>
        <v>４</v>
      </c>
      <c r="B874" s="179" t="str">
        <f>IF(AC874="","",VLOOKUP(AC874,都個人!$J:$O,4,FALSE))</f>
        <v/>
      </c>
      <c r="C874" s="180"/>
      <c r="D874" s="180"/>
      <c r="E874" s="180"/>
      <c r="F874" s="181"/>
      <c r="G874" s="26" t="str">
        <f>IF(AC874="","",VLOOKUP(AC874,都個人!$J:$O,5,FALSE))</f>
        <v/>
      </c>
      <c r="H874" s="31"/>
      <c r="I874" s="31"/>
      <c r="J874" s="31"/>
      <c r="K874" s="21"/>
      <c r="L874" s="34"/>
      <c r="M874" s="31"/>
      <c r="N874" s="31"/>
      <c r="O874" s="31"/>
      <c r="P874" s="21"/>
      <c r="Q874" s="34"/>
      <c r="R874" s="31"/>
      <c r="S874" s="31"/>
      <c r="T874" s="31"/>
      <c r="U874" s="21"/>
      <c r="V874" s="34"/>
      <c r="W874" s="31"/>
      <c r="X874" s="31"/>
      <c r="Y874" s="31"/>
      <c r="Z874" s="21"/>
      <c r="AA874" s="34"/>
      <c r="AC874" s="52"/>
      <c r="AF874" s="11"/>
    </row>
    <row r="875" spans="1:32" ht="21.75" customHeight="1">
      <c r="A875" s="24" t="str">
        <f>基本登録!$A$21</f>
        <v>５</v>
      </c>
      <c r="B875" s="179" t="str">
        <f>IF(AC875="","",VLOOKUP(AC875,都個人!$J:$O,4,FALSE))</f>
        <v/>
      </c>
      <c r="C875" s="180"/>
      <c r="D875" s="180"/>
      <c r="E875" s="180"/>
      <c r="F875" s="181"/>
      <c r="G875" s="26" t="str">
        <f>IF(AC875="","",VLOOKUP(AC875,都個人!$J:$O,5,FALSE))</f>
        <v/>
      </c>
      <c r="H875" s="31"/>
      <c r="I875" s="31"/>
      <c r="J875" s="31"/>
      <c r="K875" s="21"/>
      <c r="L875" s="34"/>
      <c r="M875" s="31"/>
      <c r="N875" s="31"/>
      <c r="O875" s="31"/>
      <c r="P875" s="21"/>
      <c r="Q875" s="34"/>
      <c r="R875" s="31"/>
      <c r="S875" s="31"/>
      <c r="T875" s="31"/>
      <c r="U875" s="21"/>
      <c r="V875" s="34"/>
      <c r="W875" s="31"/>
      <c r="X875" s="31"/>
      <c r="Y875" s="31"/>
      <c r="Z875" s="21"/>
      <c r="AA875" s="34"/>
      <c r="AC875" s="52"/>
      <c r="AF875" s="11"/>
    </row>
    <row r="876" spans="1:32" ht="21.75" customHeight="1">
      <c r="A876" s="24" t="str">
        <f>基本登録!$A$22</f>
        <v>補</v>
      </c>
      <c r="B876" s="179" t="str">
        <f>IF(AC876="","",VLOOKUP(AC876,都個人!$J:$O,4,FALSE))</f>
        <v/>
      </c>
      <c r="C876" s="180"/>
      <c r="D876" s="180"/>
      <c r="E876" s="180"/>
      <c r="F876" s="181"/>
      <c r="G876" s="26" t="str">
        <f>IF(AC876="","",VLOOKUP(AC876,都個人!$J:$O,5,FALSE))</f>
        <v/>
      </c>
      <c r="H876" s="24"/>
      <c r="I876" s="24"/>
      <c r="J876" s="24"/>
      <c r="K876" s="33"/>
      <c r="L876" s="34"/>
      <c r="M876" s="24"/>
      <c r="N876" s="24"/>
      <c r="O876" s="24"/>
      <c r="P876" s="33"/>
      <c r="Q876" s="34"/>
      <c r="R876" s="24"/>
      <c r="S876" s="24"/>
      <c r="T876" s="24"/>
      <c r="U876" s="33"/>
      <c r="V876" s="34"/>
      <c r="W876" s="24"/>
      <c r="X876" s="24"/>
      <c r="Y876" s="24"/>
      <c r="Z876" s="33"/>
      <c r="AA876" s="34"/>
      <c r="AC876" s="52"/>
      <c r="AF876" s="11"/>
    </row>
    <row r="877" spans="1:32" ht="19.5" customHeight="1">
      <c r="A877" s="169"/>
      <c r="B877" s="170"/>
      <c r="C877" s="170"/>
      <c r="D877" s="170"/>
      <c r="E877" s="170"/>
      <c r="F877" s="170"/>
      <c r="G877" s="171"/>
      <c r="H877" s="172" t="s">
        <v>132</v>
      </c>
      <c r="I877" s="173"/>
      <c r="J877" s="173"/>
      <c r="K877" s="173"/>
      <c r="L877" s="34"/>
      <c r="M877" s="172" t="s">
        <v>132</v>
      </c>
      <c r="N877" s="173"/>
      <c r="O877" s="173"/>
      <c r="P877" s="173"/>
      <c r="Q877" s="34"/>
      <c r="R877" s="172" t="s">
        <v>132</v>
      </c>
      <c r="S877" s="173"/>
      <c r="T877" s="173"/>
      <c r="U877" s="173"/>
      <c r="V877" s="34"/>
      <c r="W877" s="172" t="s">
        <v>132</v>
      </c>
      <c r="X877" s="173"/>
      <c r="Y877" s="173"/>
      <c r="Z877" s="173"/>
      <c r="AA877" s="34"/>
      <c r="AC877" s="52"/>
      <c r="AF877" s="11"/>
    </row>
    <row r="878" spans="1:32" ht="24.75" customHeight="1">
      <c r="A878" s="174"/>
      <c r="B878" s="175"/>
      <c r="C878" s="175"/>
      <c r="D878" s="175"/>
      <c r="E878" s="175"/>
      <c r="F878" s="175"/>
      <c r="G878" s="176"/>
      <c r="H878" s="169"/>
      <c r="I878" s="177"/>
      <c r="J878" s="177"/>
      <c r="K878" s="177"/>
      <c r="L878" s="178"/>
      <c r="M878" s="169"/>
      <c r="N878" s="177"/>
      <c r="O878" s="177"/>
      <c r="P878" s="177"/>
      <c r="Q878" s="178"/>
      <c r="R878" s="169"/>
      <c r="S878" s="177"/>
      <c r="T878" s="177"/>
      <c r="U878" s="177"/>
      <c r="V878" s="178"/>
      <c r="W878" s="169"/>
      <c r="X878" s="177"/>
      <c r="Y878" s="177"/>
      <c r="Z878" s="177"/>
      <c r="AA878" s="178"/>
      <c r="AC878" s="52"/>
      <c r="AF878" s="11"/>
    </row>
    <row r="879" spans="1:32" ht="4.5" customHeight="1">
      <c r="A879" s="165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AC879" s="52"/>
      <c r="AF879" s="11"/>
    </row>
    <row r="880" spans="1:32">
      <c r="A880" s="167" t="s">
        <v>136</v>
      </c>
      <c r="B880" s="167"/>
      <c r="C880" s="47" t="str">
        <f>基本登録!$A$23</f>
        <v>①（　）内の大会の個人の部は一人１枚使用すること（関東予選・総合体育大会・個人選手権大会）</v>
      </c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4"/>
      <c r="R880" s="45"/>
      <c r="S880" s="44"/>
      <c r="T880" s="44"/>
      <c r="U880" s="40"/>
      <c r="V880" s="40"/>
      <c r="W880" s="40"/>
      <c r="X880" s="40"/>
      <c r="Y880" s="40"/>
      <c r="Z880" s="40"/>
      <c r="AA880" s="40"/>
    </row>
    <row r="881" spans="1:32">
      <c r="A881" s="43"/>
      <c r="B881" s="43"/>
      <c r="C881" s="47" t="str">
        <f>基本登録!$A$24</f>
        <v>②顧問の捺印のないものは無効</v>
      </c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6"/>
      <c r="R881" s="44"/>
      <c r="S881" s="44"/>
      <c r="T881" s="44"/>
      <c r="U881" s="168" t="s">
        <v>139</v>
      </c>
      <c r="V881" s="168"/>
      <c r="W881" s="168"/>
      <c r="X881" s="168"/>
      <c r="Y881" s="168"/>
      <c r="Z881" s="168"/>
      <c r="AA881" s="168"/>
    </row>
    <row r="882" spans="1:32" s="37" customFormat="1">
      <c r="A882" s="41"/>
      <c r="B882" s="41"/>
      <c r="C882" s="42" t="str">
        <f>基本登録!$A$25</f>
        <v>③A4用紙に印刷すること（A4用紙1枚につき立順票は二部出力。切り取って使用すること）</v>
      </c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168"/>
      <c r="V882" s="168"/>
      <c r="W882" s="168"/>
      <c r="X882" s="168"/>
      <c r="Y882" s="168"/>
      <c r="Z882" s="168"/>
      <c r="AA882" s="168"/>
      <c r="AC882" s="53"/>
    </row>
    <row r="883" spans="1:32" ht="34.5" customHeight="1">
      <c r="AC883" s="52"/>
      <c r="AF883" s="11"/>
    </row>
    <row r="884" spans="1:32" ht="24.75" customHeight="1">
      <c r="A884" s="240" t="s">
        <v>119</v>
      </c>
      <c r="B884" s="240"/>
      <c r="C884" s="240"/>
      <c r="D884" s="201" t="str">
        <f ca="1">基本登録!$B$11</f>
        <v>令和8年度　東京都個人選手権大会　立順票</v>
      </c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190" t="s">
        <v>120</v>
      </c>
      <c r="Y884" s="191"/>
      <c r="Z884" s="191"/>
      <c r="AA884" s="192"/>
      <c r="AC884" s="52"/>
      <c r="AF884" s="11"/>
    </row>
    <row r="885" spans="1:32" ht="26.25" customHeight="1">
      <c r="A885" s="241"/>
      <c r="B885" s="241"/>
      <c r="C885" s="24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2" t="str">
        <f>IF(VLOOKUP(AC892,都個人!$J:$O,2,FALSE)="","",VLOOKUP(AC892,都個人!$J:$O,2,FALSE))</f>
        <v/>
      </c>
      <c r="Y885" s="203"/>
      <c r="Z885" s="203"/>
      <c r="AA885" s="204"/>
      <c r="AC885" s="52"/>
      <c r="AF885" s="11"/>
    </row>
    <row r="886" spans="1:32" ht="27" customHeight="1">
      <c r="A886" s="169" t="s">
        <v>121</v>
      </c>
      <c r="B886" s="177"/>
      <c r="C886" s="178"/>
      <c r="D886" s="208"/>
      <c r="E886" s="30" t="s">
        <v>122</v>
      </c>
      <c r="F886" s="208"/>
      <c r="G886" s="190" t="s">
        <v>123</v>
      </c>
      <c r="H886" s="191"/>
      <c r="I886" s="192"/>
      <c r="J886" s="213" t="str">
        <f>基本登録!$B$2</f>
        <v>基本登録シートの学校番号に入力して下さい</v>
      </c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X886" s="205"/>
      <c r="Y886" s="206"/>
      <c r="Z886" s="206"/>
      <c r="AA886" s="207"/>
      <c r="AC886" s="52"/>
      <c r="AF886" s="11"/>
    </row>
    <row r="887" spans="1:32" ht="9.75" customHeight="1">
      <c r="A887" s="214">
        <f>基本登録!$B$1</f>
        <v>0</v>
      </c>
      <c r="B887" s="215"/>
      <c r="C887" s="216"/>
      <c r="D887" s="209"/>
      <c r="E887" s="223" t="s">
        <v>109</v>
      </c>
      <c r="F887" s="211"/>
      <c r="G887" s="226" t="s">
        <v>124</v>
      </c>
      <c r="H887" s="227"/>
      <c r="I887" s="228"/>
      <c r="J887" s="213">
        <f>基本登録!$B$3</f>
        <v>0</v>
      </c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36"/>
      <c r="X887" s="36"/>
      <c r="AC887" s="52"/>
      <c r="AF887" s="11"/>
    </row>
    <row r="888" spans="1:32" ht="16.5" customHeight="1">
      <c r="A888" s="217"/>
      <c r="B888" s="218"/>
      <c r="C888" s="219"/>
      <c r="D888" s="209"/>
      <c r="E888" s="224"/>
      <c r="F888" s="211"/>
      <c r="G888" s="229"/>
      <c r="H888" s="230"/>
      <c r="I888" s="231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X888" s="182" t="s">
        <v>125</v>
      </c>
      <c r="Y888" s="184" t="s">
        <v>126</v>
      </c>
      <c r="Z888" s="185"/>
      <c r="AA888" s="186"/>
      <c r="AC888" s="52"/>
      <c r="AF888" s="11"/>
    </row>
    <row r="889" spans="1:32" ht="27" customHeight="1">
      <c r="A889" s="220"/>
      <c r="B889" s="221"/>
      <c r="C889" s="222"/>
      <c r="D889" s="210"/>
      <c r="E889" s="225"/>
      <c r="F889" s="212"/>
      <c r="G889" s="190" t="s">
        <v>127</v>
      </c>
      <c r="H889" s="191"/>
      <c r="I889" s="192"/>
      <c r="J889" s="28"/>
      <c r="K889" s="29"/>
      <c r="L889" s="29"/>
      <c r="M889" s="29"/>
      <c r="N889" s="29"/>
      <c r="O889" s="29"/>
      <c r="P889" s="22"/>
      <c r="Q889" s="22"/>
      <c r="R889" s="22" t="s">
        <v>128</v>
      </c>
      <c r="S889" s="193" t="str">
        <f t="shared" ref="S889" si="29">AC892</f>
        <v/>
      </c>
      <c r="T889" s="194"/>
      <c r="U889" s="194"/>
      <c r="V889" s="23" t="s">
        <v>129</v>
      </c>
      <c r="X889" s="183"/>
      <c r="Y889" s="187"/>
      <c r="Z889" s="188"/>
      <c r="AA889" s="189"/>
      <c r="AC889" s="52"/>
      <c r="AF889" s="11"/>
    </row>
    <row r="890" spans="1:32" ht="4.5" customHeight="1">
      <c r="AC890" s="52"/>
      <c r="AF890" s="11"/>
    </row>
    <row r="891" spans="1:32" ht="21.75" customHeight="1">
      <c r="A891" s="24" t="s">
        <v>130</v>
      </c>
      <c r="B891" s="174" t="s">
        <v>131</v>
      </c>
      <c r="C891" s="195"/>
      <c r="D891" s="195"/>
      <c r="E891" s="195"/>
      <c r="F891" s="176"/>
      <c r="G891" s="32" t="s">
        <v>102</v>
      </c>
      <c r="H891" s="196" t="str">
        <f ca="1">IFERROR(VLOOKUP(D884,基本登録!$B$8:$I$14,5,FALSE),"")</f>
        <v>予選</v>
      </c>
      <c r="I891" s="197"/>
      <c r="J891" s="197"/>
      <c r="K891" s="197"/>
      <c r="L891" s="198"/>
      <c r="M891" s="196" t="str">
        <f ca="1">IFERROR(VLOOKUP(D884,基本登録!$B$8:$I$14,6,FALSE),"")</f>
        <v>決勝</v>
      </c>
      <c r="N891" s="197"/>
      <c r="O891" s="197"/>
      <c r="P891" s="197"/>
      <c r="Q891" s="198"/>
      <c r="R891" s="196" t="str">
        <f ca="1">IFERROR(IF(VLOOKUP(D884,基本登録!$B$8:$I$14,7,FALSE)="","",VLOOKUP(D884,基本登録!$B$8:$I$14,7,FALSE)),"")</f>
        <v>競射</v>
      </c>
      <c r="S891" s="197"/>
      <c r="T891" s="197"/>
      <c r="U891" s="197"/>
      <c r="V891" s="198"/>
      <c r="W891" s="196" t="str">
        <f ca="1">IFERROR(IF(VLOOKUP(D884,基本登録!$B$8:$I$14,8,FALSE)="","",VLOOKUP(D884,基本登録!$B$8:$I$14,8,FALSE)),"")</f>
        <v/>
      </c>
      <c r="X891" s="197"/>
      <c r="Y891" s="197"/>
      <c r="Z891" s="197"/>
      <c r="AA891" s="198"/>
      <c r="AC891" s="52"/>
      <c r="AF891" s="11"/>
    </row>
    <row r="892" spans="1:32" ht="21.75" customHeight="1">
      <c r="A892" s="25" t="str">
        <f>基本登録!$A$17</f>
        <v>１</v>
      </c>
      <c r="B892" s="179" t="str">
        <f>IF(AC892="","",VLOOKUP(AC892,都個人!$J:$O,4,FALSE))</f>
        <v/>
      </c>
      <c r="C892" s="180"/>
      <c r="D892" s="180"/>
      <c r="E892" s="180"/>
      <c r="F892" s="181"/>
      <c r="G892" s="26" t="str">
        <f>IF(AC892="","",VLOOKUP(AC892,都個人!$J:$O,5,FALSE))</f>
        <v/>
      </c>
      <c r="H892" s="31"/>
      <c r="I892" s="31"/>
      <c r="J892" s="31"/>
      <c r="K892" s="21"/>
      <c r="L892" s="34"/>
      <c r="M892" s="31"/>
      <c r="N892" s="31"/>
      <c r="O892" s="31"/>
      <c r="P892" s="21"/>
      <c r="Q892" s="34"/>
      <c r="R892" s="31"/>
      <c r="S892" s="31"/>
      <c r="T892" s="31"/>
      <c r="U892" s="21"/>
      <c r="V892" s="34"/>
      <c r="W892" s="31"/>
      <c r="X892" s="31"/>
      <c r="Y892" s="31"/>
      <c r="Z892" s="21"/>
      <c r="AA892" s="34"/>
      <c r="AC892" s="52" t="str">
        <f>都個人!$J$45</f>
        <v/>
      </c>
      <c r="AF892" s="11"/>
    </row>
    <row r="893" spans="1:32" ht="21.75" customHeight="1">
      <c r="A893" s="24" t="str">
        <f>基本登録!$A$18</f>
        <v>２</v>
      </c>
      <c r="B893" s="179" t="str">
        <f>IF(AC893="","",VLOOKUP(AC893,都個人!$J:$O,4,FALSE))</f>
        <v/>
      </c>
      <c r="C893" s="180"/>
      <c r="D893" s="180"/>
      <c r="E893" s="180"/>
      <c r="F893" s="181"/>
      <c r="G893" s="26" t="str">
        <f>IF(AC893="","",VLOOKUP(AC893,都個人!$J:$O,5,FALSE))</f>
        <v/>
      </c>
      <c r="H893" s="31"/>
      <c r="I893" s="31"/>
      <c r="J893" s="31"/>
      <c r="K893" s="21"/>
      <c r="L893" s="34"/>
      <c r="M893" s="31"/>
      <c r="N893" s="31"/>
      <c r="O893" s="31"/>
      <c r="P893" s="21"/>
      <c r="Q893" s="34"/>
      <c r="R893" s="31"/>
      <c r="S893" s="31"/>
      <c r="T893" s="31"/>
      <c r="U893" s="21"/>
      <c r="V893" s="34"/>
      <c r="W893" s="31"/>
      <c r="X893" s="31"/>
      <c r="Y893" s="31"/>
      <c r="Z893" s="21"/>
      <c r="AA893" s="34"/>
      <c r="AC893" s="52"/>
      <c r="AF893" s="11"/>
    </row>
    <row r="894" spans="1:32" ht="21.75" customHeight="1">
      <c r="A894" s="24" t="str">
        <f>基本登録!$A$19</f>
        <v>３</v>
      </c>
      <c r="B894" s="179" t="str">
        <f>IF(AC894="","",VLOOKUP(AC894,都個人!$J:$O,4,FALSE))</f>
        <v/>
      </c>
      <c r="C894" s="180"/>
      <c r="D894" s="180"/>
      <c r="E894" s="180"/>
      <c r="F894" s="181"/>
      <c r="G894" s="26" t="str">
        <f>IF(AC894="","",VLOOKUP(AC894,都個人!$J:$O,5,FALSE))</f>
        <v/>
      </c>
      <c r="H894" s="31"/>
      <c r="I894" s="31"/>
      <c r="J894" s="31"/>
      <c r="K894" s="21"/>
      <c r="L894" s="34"/>
      <c r="M894" s="31"/>
      <c r="N894" s="31"/>
      <c r="O894" s="31"/>
      <c r="P894" s="21"/>
      <c r="Q894" s="34"/>
      <c r="R894" s="31"/>
      <c r="S894" s="31"/>
      <c r="T894" s="31"/>
      <c r="U894" s="21"/>
      <c r="V894" s="34"/>
      <c r="W894" s="31"/>
      <c r="X894" s="31"/>
      <c r="Y894" s="31"/>
      <c r="Z894" s="21"/>
      <c r="AA894" s="34"/>
      <c r="AC894" s="52"/>
      <c r="AF894" s="11"/>
    </row>
    <row r="895" spans="1:32" ht="21.75" customHeight="1">
      <c r="A895" s="24" t="str">
        <f>基本登録!$A$20</f>
        <v>４</v>
      </c>
      <c r="B895" s="179" t="str">
        <f>IF(AC895="","",VLOOKUP(AC895,都個人!$J:$O,4,FALSE))</f>
        <v/>
      </c>
      <c r="C895" s="180"/>
      <c r="D895" s="180"/>
      <c r="E895" s="180"/>
      <c r="F895" s="181"/>
      <c r="G895" s="26" t="str">
        <f>IF(AC895="","",VLOOKUP(AC895,都個人!$J:$O,5,FALSE))</f>
        <v/>
      </c>
      <c r="H895" s="31"/>
      <c r="I895" s="31"/>
      <c r="J895" s="31"/>
      <c r="K895" s="21"/>
      <c r="L895" s="34"/>
      <c r="M895" s="31"/>
      <c r="N895" s="31"/>
      <c r="O895" s="31"/>
      <c r="P895" s="21"/>
      <c r="Q895" s="34"/>
      <c r="R895" s="31"/>
      <c r="S895" s="31"/>
      <c r="T895" s="31"/>
      <c r="U895" s="21"/>
      <c r="V895" s="34"/>
      <c r="W895" s="31"/>
      <c r="X895" s="31"/>
      <c r="Y895" s="31"/>
      <c r="Z895" s="21"/>
      <c r="AA895" s="34"/>
      <c r="AC895" s="52"/>
      <c r="AF895" s="11"/>
    </row>
    <row r="896" spans="1:32" ht="21.75" customHeight="1">
      <c r="A896" s="24" t="str">
        <f>基本登録!$A$21</f>
        <v>５</v>
      </c>
      <c r="B896" s="179" t="str">
        <f>IF(AC896="","",VLOOKUP(AC896,都個人!$J:$O,4,FALSE))</f>
        <v/>
      </c>
      <c r="C896" s="180"/>
      <c r="D896" s="180"/>
      <c r="E896" s="180"/>
      <c r="F896" s="181"/>
      <c r="G896" s="26" t="str">
        <f>IF(AC896="","",VLOOKUP(AC896,都個人!$J:$O,5,FALSE))</f>
        <v/>
      </c>
      <c r="H896" s="31"/>
      <c r="I896" s="31"/>
      <c r="J896" s="31"/>
      <c r="K896" s="21"/>
      <c r="L896" s="34"/>
      <c r="M896" s="31"/>
      <c r="N896" s="31"/>
      <c r="O896" s="31"/>
      <c r="P896" s="21"/>
      <c r="Q896" s="34"/>
      <c r="R896" s="31"/>
      <c r="S896" s="31"/>
      <c r="T896" s="31"/>
      <c r="U896" s="21"/>
      <c r="V896" s="34"/>
      <c r="W896" s="31"/>
      <c r="X896" s="31"/>
      <c r="Y896" s="31"/>
      <c r="Z896" s="21"/>
      <c r="AA896" s="34"/>
      <c r="AC896" s="52"/>
      <c r="AF896" s="11"/>
    </row>
    <row r="897" spans="1:32" ht="21.75" customHeight="1">
      <c r="A897" s="24" t="str">
        <f>基本登録!$A$22</f>
        <v>補</v>
      </c>
      <c r="B897" s="179" t="str">
        <f>IF(AC897="","",VLOOKUP(AC897,都個人!$J:$O,4,FALSE))</f>
        <v/>
      </c>
      <c r="C897" s="180"/>
      <c r="D897" s="180"/>
      <c r="E897" s="180"/>
      <c r="F897" s="181"/>
      <c r="G897" s="26" t="str">
        <f>IF(AC897="","",VLOOKUP(AC897,都個人!$J:$O,5,FALSE))</f>
        <v/>
      </c>
      <c r="H897" s="24"/>
      <c r="I897" s="24"/>
      <c r="J897" s="24"/>
      <c r="K897" s="33"/>
      <c r="L897" s="34"/>
      <c r="M897" s="24"/>
      <c r="N897" s="24"/>
      <c r="O897" s="24"/>
      <c r="P897" s="33"/>
      <c r="Q897" s="34"/>
      <c r="R897" s="24"/>
      <c r="S897" s="24"/>
      <c r="T897" s="24"/>
      <c r="U897" s="33"/>
      <c r="V897" s="34"/>
      <c r="W897" s="24"/>
      <c r="X897" s="24"/>
      <c r="Y897" s="24"/>
      <c r="Z897" s="33"/>
      <c r="AA897" s="34"/>
      <c r="AC897" s="52"/>
      <c r="AF897" s="11"/>
    </row>
    <row r="898" spans="1:32" ht="19.5" customHeight="1">
      <c r="A898" s="169"/>
      <c r="B898" s="170"/>
      <c r="C898" s="170"/>
      <c r="D898" s="170"/>
      <c r="E898" s="170"/>
      <c r="F898" s="170"/>
      <c r="G898" s="171"/>
      <c r="H898" s="172" t="s">
        <v>132</v>
      </c>
      <c r="I898" s="173"/>
      <c r="J898" s="173"/>
      <c r="K898" s="173"/>
      <c r="L898" s="34"/>
      <c r="M898" s="172" t="s">
        <v>132</v>
      </c>
      <c r="N898" s="173"/>
      <c r="O898" s="173"/>
      <c r="P898" s="173"/>
      <c r="Q898" s="34"/>
      <c r="R898" s="172" t="s">
        <v>132</v>
      </c>
      <c r="S898" s="173"/>
      <c r="T898" s="173"/>
      <c r="U898" s="173"/>
      <c r="V898" s="34"/>
      <c r="W898" s="172" t="s">
        <v>132</v>
      </c>
      <c r="X898" s="173"/>
      <c r="Y898" s="173"/>
      <c r="Z898" s="173"/>
      <c r="AA898" s="34"/>
      <c r="AC898" s="52"/>
      <c r="AF898" s="11"/>
    </row>
    <row r="899" spans="1:32" ht="24.75" customHeight="1">
      <c r="A899" s="174"/>
      <c r="B899" s="175"/>
      <c r="C899" s="175"/>
      <c r="D899" s="175"/>
      <c r="E899" s="175"/>
      <c r="F899" s="175"/>
      <c r="G899" s="176"/>
      <c r="H899" s="169"/>
      <c r="I899" s="177"/>
      <c r="J899" s="177"/>
      <c r="K899" s="177"/>
      <c r="L899" s="178"/>
      <c r="M899" s="169"/>
      <c r="N899" s="177"/>
      <c r="O899" s="177"/>
      <c r="P899" s="177"/>
      <c r="Q899" s="178"/>
      <c r="R899" s="169"/>
      <c r="S899" s="177"/>
      <c r="T899" s="177"/>
      <c r="U899" s="177"/>
      <c r="V899" s="178"/>
      <c r="W899" s="169"/>
      <c r="X899" s="177"/>
      <c r="Y899" s="177"/>
      <c r="Z899" s="177"/>
      <c r="AA899" s="178"/>
      <c r="AC899" s="52"/>
      <c r="AF899" s="11"/>
    </row>
    <row r="900" spans="1:32" ht="4.5" customHeight="1">
      <c r="A900" s="165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AC900" s="52"/>
      <c r="AF900" s="11"/>
    </row>
    <row r="901" spans="1:32">
      <c r="A901" s="167" t="s">
        <v>136</v>
      </c>
      <c r="B901" s="167"/>
      <c r="C901" s="47" t="str">
        <f>基本登録!$A$23</f>
        <v>①（　）内の大会の個人の部は一人１枚使用すること（関東予選・総合体育大会・個人選手権大会）</v>
      </c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4"/>
      <c r="R901" s="45"/>
      <c r="S901" s="44"/>
      <c r="T901" s="44"/>
      <c r="U901" s="40"/>
      <c r="V901" s="40"/>
      <c r="W901" s="40"/>
      <c r="X901" s="40"/>
      <c r="Y901" s="40"/>
      <c r="Z901" s="40"/>
      <c r="AA901" s="40"/>
    </row>
    <row r="902" spans="1:32">
      <c r="A902" s="43"/>
      <c r="B902" s="43"/>
      <c r="C902" s="47" t="str">
        <f>基本登録!$A$24</f>
        <v>②顧問の捺印のないものは無効</v>
      </c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6"/>
      <c r="R902" s="44"/>
      <c r="S902" s="44"/>
      <c r="T902" s="44"/>
      <c r="U902" s="168" t="s">
        <v>139</v>
      </c>
      <c r="V902" s="168"/>
      <c r="W902" s="168"/>
      <c r="X902" s="168"/>
      <c r="Y902" s="168"/>
      <c r="Z902" s="168"/>
      <c r="AA902" s="168"/>
    </row>
    <row r="903" spans="1:32" s="37" customFormat="1">
      <c r="A903" s="41"/>
      <c r="B903" s="41"/>
      <c r="C903" s="42" t="str">
        <f>基本登録!$A$25</f>
        <v>③A4用紙に印刷すること（A4用紙1枚につき立順票は二部出力。切り取って使用すること）</v>
      </c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168"/>
      <c r="V903" s="168"/>
      <c r="W903" s="168"/>
      <c r="X903" s="168"/>
      <c r="Y903" s="168"/>
      <c r="Z903" s="168"/>
      <c r="AA903" s="168"/>
      <c r="AC903" s="53"/>
    </row>
    <row r="904" spans="1:32" ht="34.5" customHeight="1">
      <c r="AC904" s="52"/>
      <c r="AF904" s="11"/>
    </row>
    <row r="905" spans="1:32" ht="24.75" customHeight="1">
      <c r="A905" s="240" t="s">
        <v>119</v>
      </c>
      <c r="B905" s="240"/>
      <c r="C905" s="240"/>
      <c r="D905" s="201" t="str">
        <f ca="1">基本登録!$B$11</f>
        <v>令和8年度　東京都個人選手権大会　立順票</v>
      </c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190" t="s">
        <v>120</v>
      </c>
      <c r="Y905" s="191"/>
      <c r="Z905" s="191"/>
      <c r="AA905" s="192"/>
      <c r="AC905" s="52"/>
      <c r="AF905" s="11"/>
    </row>
    <row r="906" spans="1:32" ht="26.25" customHeight="1">
      <c r="A906" s="241"/>
      <c r="B906" s="241"/>
      <c r="C906" s="24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2" t="str">
        <f>IF(VLOOKUP(AC913,都個人!$J:$O,2,FALSE)="","",VLOOKUP(AC913,都個人!$J:$O,2,FALSE))</f>
        <v/>
      </c>
      <c r="Y906" s="203"/>
      <c r="Z906" s="203"/>
      <c r="AA906" s="204"/>
      <c r="AC906" s="52"/>
      <c r="AF906" s="11"/>
    </row>
    <row r="907" spans="1:32" ht="27" customHeight="1">
      <c r="A907" s="169" t="s">
        <v>121</v>
      </c>
      <c r="B907" s="177"/>
      <c r="C907" s="178"/>
      <c r="D907" s="208"/>
      <c r="E907" s="30" t="s">
        <v>122</v>
      </c>
      <c r="F907" s="208"/>
      <c r="G907" s="190" t="s">
        <v>123</v>
      </c>
      <c r="H907" s="191"/>
      <c r="I907" s="192"/>
      <c r="J907" s="213" t="str">
        <f>基本登録!$B$2</f>
        <v>基本登録シートの学校番号に入力して下さい</v>
      </c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X907" s="205"/>
      <c r="Y907" s="206"/>
      <c r="Z907" s="206"/>
      <c r="AA907" s="207"/>
      <c r="AC907" s="52"/>
      <c r="AF907" s="11"/>
    </row>
    <row r="908" spans="1:32" ht="9.75" customHeight="1">
      <c r="A908" s="214">
        <f>基本登録!$B$1</f>
        <v>0</v>
      </c>
      <c r="B908" s="215"/>
      <c r="C908" s="216"/>
      <c r="D908" s="209"/>
      <c r="E908" s="223" t="s">
        <v>109</v>
      </c>
      <c r="F908" s="211"/>
      <c r="G908" s="226" t="s">
        <v>124</v>
      </c>
      <c r="H908" s="227"/>
      <c r="I908" s="228"/>
      <c r="J908" s="213">
        <f>基本登録!$B$3</f>
        <v>0</v>
      </c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36"/>
      <c r="X908" s="36"/>
      <c r="AC908" s="52"/>
      <c r="AF908" s="11"/>
    </row>
    <row r="909" spans="1:32" ht="16.5" customHeight="1">
      <c r="A909" s="217"/>
      <c r="B909" s="218"/>
      <c r="C909" s="219"/>
      <c r="D909" s="209"/>
      <c r="E909" s="224"/>
      <c r="F909" s="211"/>
      <c r="G909" s="229"/>
      <c r="H909" s="230"/>
      <c r="I909" s="231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X909" s="182" t="s">
        <v>125</v>
      </c>
      <c r="Y909" s="184" t="s">
        <v>126</v>
      </c>
      <c r="Z909" s="185"/>
      <c r="AA909" s="186"/>
      <c r="AC909" s="52"/>
      <c r="AF909" s="11"/>
    </row>
    <row r="910" spans="1:32" ht="27" customHeight="1">
      <c r="A910" s="220"/>
      <c r="B910" s="221"/>
      <c r="C910" s="222"/>
      <c r="D910" s="210"/>
      <c r="E910" s="225"/>
      <c r="F910" s="212"/>
      <c r="G910" s="190" t="s">
        <v>127</v>
      </c>
      <c r="H910" s="191"/>
      <c r="I910" s="192"/>
      <c r="J910" s="28"/>
      <c r="K910" s="29"/>
      <c r="L910" s="29"/>
      <c r="M910" s="29"/>
      <c r="N910" s="29"/>
      <c r="O910" s="29"/>
      <c r="P910" s="22"/>
      <c r="Q910" s="22"/>
      <c r="R910" s="22" t="s">
        <v>128</v>
      </c>
      <c r="S910" s="193" t="str">
        <f t="shared" ref="S910" si="30">AC913</f>
        <v/>
      </c>
      <c r="T910" s="194"/>
      <c r="U910" s="194"/>
      <c r="V910" s="23" t="s">
        <v>129</v>
      </c>
      <c r="X910" s="183"/>
      <c r="Y910" s="187"/>
      <c r="Z910" s="188"/>
      <c r="AA910" s="189"/>
      <c r="AC910" s="52"/>
      <c r="AF910" s="11"/>
    </row>
    <row r="911" spans="1:32" ht="4.5" customHeight="1">
      <c r="AC911" s="52"/>
      <c r="AF911" s="11"/>
    </row>
    <row r="912" spans="1:32" ht="21.75" customHeight="1">
      <c r="A912" s="24" t="s">
        <v>130</v>
      </c>
      <c r="B912" s="174" t="s">
        <v>131</v>
      </c>
      <c r="C912" s="195"/>
      <c r="D912" s="195"/>
      <c r="E912" s="195"/>
      <c r="F912" s="176"/>
      <c r="G912" s="32" t="s">
        <v>102</v>
      </c>
      <c r="H912" s="196" t="str">
        <f ca="1">IFERROR(VLOOKUP(D905,基本登録!$B$8:$I$14,5,FALSE),"")</f>
        <v>予選</v>
      </c>
      <c r="I912" s="197"/>
      <c r="J912" s="197"/>
      <c r="K912" s="197"/>
      <c r="L912" s="198"/>
      <c r="M912" s="196" t="str">
        <f ca="1">IFERROR(VLOOKUP(D905,基本登録!$B$8:$I$14,6,FALSE),"")</f>
        <v>決勝</v>
      </c>
      <c r="N912" s="197"/>
      <c r="O912" s="197"/>
      <c r="P912" s="197"/>
      <c r="Q912" s="198"/>
      <c r="R912" s="196" t="str">
        <f ca="1">IFERROR(IF(VLOOKUP(D905,基本登録!$B$8:$I$14,7,FALSE)="","",VLOOKUP(D905,基本登録!$B$8:$I$14,7,FALSE)),"")</f>
        <v>競射</v>
      </c>
      <c r="S912" s="197"/>
      <c r="T912" s="197"/>
      <c r="U912" s="197"/>
      <c r="V912" s="198"/>
      <c r="W912" s="196" t="str">
        <f ca="1">IFERROR(IF(VLOOKUP(D905,基本登録!$B$8:$I$14,8,FALSE)="","",VLOOKUP(D905,基本登録!$B$8:$I$14,8,FALSE)),"")</f>
        <v/>
      </c>
      <c r="X912" s="197"/>
      <c r="Y912" s="197"/>
      <c r="Z912" s="197"/>
      <c r="AA912" s="198"/>
      <c r="AC912" s="52"/>
      <c r="AF912" s="11"/>
    </row>
    <row r="913" spans="1:32" ht="21.75" customHeight="1">
      <c r="A913" s="25" t="str">
        <f>基本登録!$A$17</f>
        <v>１</v>
      </c>
      <c r="B913" s="179" t="str">
        <f>IF(AC913="","",VLOOKUP(AC913,都個人!$J:$O,4,FALSE))</f>
        <v/>
      </c>
      <c r="C913" s="180"/>
      <c r="D913" s="180"/>
      <c r="E913" s="180"/>
      <c r="F913" s="181"/>
      <c r="G913" s="26" t="str">
        <f>IF(AC913="","",VLOOKUP(AC913,都個人!$J:$O,5,FALSE))</f>
        <v/>
      </c>
      <c r="H913" s="31"/>
      <c r="I913" s="31"/>
      <c r="J913" s="31"/>
      <c r="K913" s="21"/>
      <c r="L913" s="34"/>
      <c r="M913" s="31"/>
      <c r="N913" s="31"/>
      <c r="O913" s="31"/>
      <c r="P913" s="21"/>
      <c r="Q913" s="34"/>
      <c r="R913" s="31"/>
      <c r="S913" s="31"/>
      <c r="T913" s="31"/>
      <c r="U913" s="21"/>
      <c r="V913" s="34"/>
      <c r="W913" s="31"/>
      <c r="X913" s="31"/>
      <c r="Y913" s="31"/>
      <c r="Z913" s="21"/>
      <c r="AA913" s="34"/>
      <c r="AC913" s="52" t="str">
        <f>都個人!$J$46</f>
        <v/>
      </c>
      <c r="AF913" s="11"/>
    </row>
    <row r="914" spans="1:32" ht="21.75" customHeight="1">
      <c r="A914" s="24" t="str">
        <f>基本登録!$A$18</f>
        <v>２</v>
      </c>
      <c r="B914" s="179" t="str">
        <f>IF(AC914="","",VLOOKUP(AC914,都個人!$J:$O,4,FALSE))</f>
        <v/>
      </c>
      <c r="C914" s="180"/>
      <c r="D914" s="180"/>
      <c r="E914" s="180"/>
      <c r="F914" s="181"/>
      <c r="G914" s="26" t="str">
        <f>IF(AC914="","",VLOOKUP(AC914,都個人!$J:$O,5,FALSE))</f>
        <v/>
      </c>
      <c r="H914" s="31"/>
      <c r="I914" s="31"/>
      <c r="J914" s="31"/>
      <c r="K914" s="21"/>
      <c r="L914" s="34"/>
      <c r="M914" s="31"/>
      <c r="N914" s="31"/>
      <c r="O914" s="31"/>
      <c r="P914" s="21"/>
      <c r="Q914" s="34"/>
      <c r="R914" s="31"/>
      <c r="S914" s="31"/>
      <c r="T914" s="31"/>
      <c r="U914" s="21"/>
      <c r="V914" s="34"/>
      <c r="W914" s="31"/>
      <c r="X914" s="31"/>
      <c r="Y914" s="31"/>
      <c r="Z914" s="21"/>
      <c r="AA914" s="34"/>
      <c r="AC914" s="52"/>
      <c r="AF914" s="11"/>
    </row>
    <row r="915" spans="1:32" ht="21.75" customHeight="1">
      <c r="A915" s="24" t="str">
        <f>基本登録!$A$19</f>
        <v>３</v>
      </c>
      <c r="B915" s="179" t="str">
        <f>IF(AC915="","",VLOOKUP(AC915,都個人!$J:$O,4,FALSE))</f>
        <v/>
      </c>
      <c r="C915" s="180"/>
      <c r="D915" s="180"/>
      <c r="E915" s="180"/>
      <c r="F915" s="181"/>
      <c r="G915" s="26" t="str">
        <f>IF(AC915="","",VLOOKUP(AC915,都個人!$J:$O,5,FALSE))</f>
        <v/>
      </c>
      <c r="H915" s="31"/>
      <c r="I915" s="31"/>
      <c r="J915" s="31"/>
      <c r="K915" s="21"/>
      <c r="L915" s="34"/>
      <c r="M915" s="31"/>
      <c r="N915" s="31"/>
      <c r="O915" s="31"/>
      <c r="P915" s="21"/>
      <c r="Q915" s="34"/>
      <c r="R915" s="31"/>
      <c r="S915" s="31"/>
      <c r="T915" s="31"/>
      <c r="U915" s="21"/>
      <c r="V915" s="34"/>
      <c r="W915" s="31"/>
      <c r="X915" s="31"/>
      <c r="Y915" s="31"/>
      <c r="Z915" s="21"/>
      <c r="AA915" s="34"/>
      <c r="AC915" s="52"/>
      <c r="AF915" s="11"/>
    </row>
    <row r="916" spans="1:32" ht="21.75" customHeight="1">
      <c r="A916" s="24" t="str">
        <f>基本登録!$A$20</f>
        <v>４</v>
      </c>
      <c r="B916" s="179" t="str">
        <f>IF(AC916="","",VLOOKUP(AC916,都個人!$J:$O,4,FALSE))</f>
        <v/>
      </c>
      <c r="C916" s="180"/>
      <c r="D916" s="180"/>
      <c r="E916" s="180"/>
      <c r="F916" s="181"/>
      <c r="G916" s="26" t="str">
        <f>IF(AC916="","",VLOOKUP(AC916,都個人!$J:$O,5,FALSE))</f>
        <v/>
      </c>
      <c r="H916" s="31"/>
      <c r="I916" s="31"/>
      <c r="J916" s="31"/>
      <c r="K916" s="21"/>
      <c r="L916" s="34"/>
      <c r="M916" s="31"/>
      <c r="N916" s="31"/>
      <c r="O916" s="31"/>
      <c r="P916" s="21"/>
      <c r="Q916" s="34"/>
      <c r="R916" s="31"/>
      <c r="S916" s="31"/>
      <c r="T916" s="31"/>
      <c r="U916" s="21"/>
      <c r="V916" s="34"/>
      <c r="W916" s="31"/>
      <c r="X916" s="31"/>
      <c r="Y916" s="31"/>
      <c r="Z916" s="21"/>
      <c r="AA916" s="34"/>
      <c r="AC916" s="52"/>
      <c r="AF916" s="11"/>
    </row>
    <row r="917" spans="1:32" ht="21.75" customHeight="1">
      <c r="A917" s="24" t="str">
        <f>基本登録!$A$21</f>
        <v>５</v>
      </c>
      <c r="B917" s="179" t="str">
        <f>IF(AC917="","",VLOOKUP(AC917,都個人!$J:$O,4,FALSE))</f>
        <v/>
      </c>
      <c r="C917" s="180"/>
      <c r="D917" s="180"/>
      <c r="E917" s="180"/>
      <c r="F917" s="181"/>
      <c r="G917" s="26" t="str">
        <f>IF(AC917="","",VLOOKUP(AC917,都個人!$J:$O,5,FALSE))</f>
        <v/>
      </c>
      <c r="H917" s="31"/>
      <c r="I917" s="31"/>
      <c r="J917" s="31"/>
      <c r="K917" s="21"/>
      <c r="L917" s="34"/>
      <c r="M917" s="31"/>
      <c r="N917" s="31"/>
      <c r="O917" s="31"/>
      <c r="P917" s="21"/>
      <c r="Q917" s="34"/>
      <c r="R917" s="31"/>
      <c r="S917" s="31"/>
      <c r="T917" s="31"/>
      <c r="U917" s="21"/>
      <c r="V917" s="34"/>
      <c r="W917" s="31"/>
      <c r="X917" s="31"/>
      <c r="Y917" s="31"/>
      <c r="Z917" s="21"/>
      <c r="AA917" s="34"/>
      <c r="AC917" s="52"/>
      <c r="AF917" s="11"/>
    </row>
    <row r="918" spans="1:32" ht="21.75" customHeight="1">
      <c r="A918" s="24" t="str">
        <f>基本登録!$A$22</f>
        <v>補</v>
      </c>
      <c r="B918" s="179" t="str">
        <f>IF(AC918="","",VLOOKUP(AC918,都個人!$J:$O,4,FALSE))</f>
        <v/>
      </c>
      <c r="C918" s="180"/>
      <c r="D918" s="180"/>
      <c r="E918" s="180"/>
      <c r="F918" s="181"/>
      <c r="G918" s="26" t="str">
        <f>IF(AC918="","",VLOOKUP(AC918,都個人!$J:$O,5,FALSE))</f>
        <v/>
      </c>
      <c r="H918" s="24"/>
      <c r="I918" s="24"/>
      <c r="J918" s="24"/>
      <c r="K918" s="33"/>
      <c r="L918" s="34"/>
      <c r="M918" s="24"/>
      <c r="N918" s="24"/>
      <c r="O918" s="24"/>
      <c r="P918" s="33"/>
      <c r="Q918" s="34"/>
      <c r="R918" s="24"/>
      <c r="S918" s="24"/>
      <c r="T918" s="24"/>
      <c r="U918" s="33"/>
      <c r="V918" s="34"/>
      <c r="W918" s="24"/>
      <c r="X918" s="24"/>
      <c r="Y918" s="24"/>
      <c r="Z918" s="33"/>
      <c r="AA918" s="34"/>
      <c r="AC918" s="52"/>
      <c r="AF918" s="11"/>
    </row>
    <row r="919" spans="1:32" ht="19.5" customHeight="1">
      <c r="A919" s="169"/>
      <c r="B919" s="170"/>
      <c r="C919" s="170"/>
      <c r="D919" s="170"/>
      <c r="E919" s="170"/>
      <c r="F919" s="170"/>
      <c r="G919" s="171"/>
      <c r="H919" s="172" t="s">
        <v>132</v>
      </c>
      <c r="I919" s="173"/>
      <c r="J919" s="173"/>
      <c r="K919" s="173"/>
      <c r="L919" s="34"/>
      <c r="M919" s="172" t="s">
        <v>132</v>
      </c>
      <c r="N919" s="173"/>
      <c r="O919" s="173"/>
      <c r="P919" s="173"/>
      <c r="Q919" s="34"/>
      <c r="R919" s="172" t="s">
        <v>132</v>
      </c>
      <c r="S919" s="173"/>
      <c r="T919" s="173"/>
      <c r="U919" s="173"/>
      <c r="V919" s="34"/>
      <c r="W919" s="172" t="s">
        <v>132</v>
      </c>
      <c r="X919" s="173"/>
      <c r="Y919" s="173"/>
      <c r="Z919" s="173"/>
      <c r="AA919" s="34"/>
      <c r="AC919" s="52"/>
      <c r="AF919" s="11"/>
    </row>
    <row r="920" spans="1:32" ht="24.75" customHeight="1">
      <c r="A920" s="174"/>
      <c r="B920" s="175"/>
      <c r="C920" s="175"/>
      <c r="D920" s="175"/>
      <c r="E920" s="175"/>
      <c r="F920" s="175"/>
      <c r="G920" s="176"/>
      <c r="H920" s="169"/>
      <c r="I920" s="177"/>
      <c r="J920" s="177"/>
      <c r="K920" s="177"/>
      <c r="L920" s="178"/>
      <c r="M920" s="169"/>
      <c r="N920" s="177"/>
      <c r="O920" s="177"/>
      <c r="P920" s="177"/>
      <c r="Q920" s="178"/>
      <c r="R920" s="169"/>
      <c r="S920" s="177"/>
      <c r="T920" s="177"/>
      <c r="U920" s="177"/>
      <c r="V920" s="178"/>
      <c r="W920" s="169"/>
      <c r="X920" s="177"/>
      <c r="Y920" s="177"/>
      <c r="Z920" s="177"/>
      <c r="AA920" s="178"/>
      <c r="AC920" s="52"/>
      <c r="AF920" s="11"/>
    </row>
    <row r="921" spans="1:32" ht="4.5" customHeight="1">
      <c r="A921" s="165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AC921" s="52"/>
      <c r="AF921" s="11"/>
    </row>
    <row r="922" spans="1:32">
      <c r="A922" s="167" t="s">
        <v>136</v>
      </c>
      <c r="B922" s="167"/>
      <c r="C922" s="47" t="str">
        <f>基本登録!$A$23</f>
        <v>①（　）内の大会の個人の部は一人１枚使用すること（関東予選・総合体育大会・個人選手権大会）</v>
      </c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4"/>
      <c r="R922" s="45"/>
      <c r="S922" s="44"/>
      <c r="T922" s="44"/>
      <c r="U922" s="40"/>
      <c r="V922" s="40"/>
      <c r="W922" s="40"/>
      <c r="X922" s="40"/>
      <c r="Y922" s="40"/>
      <c r="Z922" s="40"/>
      <c r="AA922" s="40"/>
    </row>
    <row r="923" spans="1:32">
      <c r="A923" s="43"/>
      <c r="B923" s="43"/>
      <c r="C923" s="47" t="str">
        <f>基本登録!$A$24</f>
        <v>②顧問の捺印のないものは無効</v>
      </c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6"/>
      <c r="R923" s="44"/>
      <c r="S923" s="44"/>
      <c r="T923" s="44"/>
      <c r="U923" s="168" t="s">
        <v>139</v>
      </c>
      <c r="V923" s="168"/>
      <c r="W923" s="168"/>
      <c r="X923" s="168"/>
      <c r="Y923" s="168"/>
      <c r="Z923" s="168"/>
      <c r="AA923" s="168"/>
    </row>
    <row r="924" spans="1:32" s="37" customFormat="1">
      <c r="A924" s="41"/>
      <c r="B924" s="41"/>
      <c r="C924" s="42" t="str">
        <f>基本登録!$A$25</f>
        <v>③A4用紙に印刷すること（A4用紙1枚につき立順票は二部出力。切り取って使用すること）</v>
      </c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168"/>
      <c r="V924" s="168"/>
      <c r="W924" s="168"/>
      <c r="X924" s="168"/>
      <c r="Y924" s="168"/>
      <c r="Z924" s="168"/>
      <c r="AA924" s="168"/>
      <c r="AC924" s="53"/>
    </row>
    <row r="925" spans="1:32" ht="34.5" customHeight="1">
      <c r="AC925" s="52"/>
      <c r="AF925" s="11"/>
    </row>
    <row r="926" spans="1:32" ht="24.75" customHeight="1">
      <c r="A926" s="240" t="s">
        <v>119</v>
      </c>
      <c r="B926" s="240"/>
      <c r="C926" s="240"/>
      <c r="D926" s="201" t="str">
        <f ca="1">基本登録!$B$11</f>
        <v>令和8年度　東京都個人選手権大会　立順票</v>
      </c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190" t="s">
        <v>120</v>
      </c>
      <c r="Y926" s="191"/>
      <c r="Z926" s="191"/>
      <c r="AA926" s="192"/>
      <c r="AC926" s="52"/>
      <c r="AF926" s="11"/>
    </row>
    <row r="927" spans="1:32" ht="26.25" customHeight="1">
      <c r="A927" s="241"/>
      <c r="B927" s="241"/>
      <c r="C927" s="24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2" t="str">
        <f>IF(VLOOKUP(AC934,都個人!$J:$O,2,FALSE)="","",VLOOKUP(AC934,都個人!$J:$O,2,FALSE))</f>
        <v/>
      </c>
      <c r="Y927" s="203"/>
      <c r="Z927" s="203"/>
      <c r="AA927" s="204"/>
      <c r="AC927" s="52"/>
      <c r="AF927" s="11"/>
    </row>
    <row r="928" spans="1:32" ht="27" customHeight="1">
      <c r="A928" s="169" t="s">
        <v>121</v>
      </c>
      <c r="B928" s="177"/>
      <c r="C928" s="178"/>
      <c r="D928" s="208"/>
      <c r="E928" s="30" t="s">
        <v>122</v>
      </c>
      <c r="F928" s="208"/>
      <c r="G928" s="190" t="s">
        <v>123</v>
      </c>
      <c r="H928" s="191"/>
      <c r="I928" s="192"/>
      <c r="J928" s="213" t="str">
        <f>基本登録!$B$2</f>
        <v>基本登録シートの学校番号に入力して下さい</v>
      </c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X928" s="205"/>
      <c r="Y928" s="206"/>
      <c r="Z928" s="206"/>
      <c r="AA928" s="207"/>
      <c r="AC928" s="52"/>
      <c r="AF928" s="11"/>
    </row>
    <row r="929" spans="1:32" ht="9.75" customHeight="1">
      <c r="A929" s="214">
        <f>基本登録!$B$1</f>
        <v>0</v>
      </c>
      <c r="B929" s="215"/>
      <c r="C929" s="216"/>
      <c r="D929" s="209"/>
      <c r="E929" s="223" t="s">
        <v>109</v>
      </c>
      <c r="F929" s="211"/>
      <c r="G929" s="226" t="s">
        <v>124</v>
      </c>
      <c r="H929" s="227"/>
      <c r="I929" s="228"/>
      <c r="J929" s="213">
        <f>基本登録!$B$3</f>
        <v>0</v>
      </c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36"/>
      <c r="X929" s="36"/>
      <c r="AC929" s="52"/>
      <c r="AF929" s="11"/>
    </row>
    <row r="930" spans="1:32" ht="16.5" customHeight="1">
      <c r="A930" s="217"/>
      <c r="B930" s="218"/>
      <c r="C930" s="219"/>
      <c r="D930" s="209"/>
      <c r="E930" s="224"/>
      <c r="F930" s="211"/>
      <c r="G930" s="229"/>
      <c r="H930" s="230"/>
      <c r="I930" s="231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X930" s="182" t="s">
        <v>125</v>
      </c>
      <c r="Y930" s="184" t="s">
        <v>126</v>
      </c>
      <c r="Z930" s="185"/>
      <c r="AA930" s="186"/>
      <c r="AC930" s="52"/>
      <c r="AF930" s="11"/>
    </row>
    <row r="931" spans="1:32" ht="27" customHeight="1">
      <c r="A931" s="220"/>
      <c r="B931" s="221"/>
      <c r="C931" s="222"/>
      <c r="D931" s="210"/>
      <c r="E931" s="225"/>
      <c r="F931" s="212"/>
      <c r="G931" s="190" t="s">
        <v>127</v>
      </c>
      <c r="H931" s="191"/>
      <c r="I931" s="192"/>
      <c r="J931" s="28"/>
      <c r="K931" s="29"/>
      <c r="L931" s="29"/>
      <c r="M931" s="29"/>
      <c r="N931" s="29"/>
      <c r="O931" s="29"/>
      <c r="P931" s="22"/>
      <c r="Q931" s="22"/>
      <c r="R931" s="22" t="s">
        <v>128</v>
      </c>
      <c r="S931" s="193" t="str">
        <f t="shared" ref="S931" si="31">AC934</f>
        <v/>
      </c>
      <c r="T931" s="194"/>
      <c r="U931" s="194"/>
      <c r="V931" s="23" t="s">
        <v>129</v>
      </c>
      <c r="X931" s="183"/>
      <c r="Y931" s="187"/>
      <c r="Z931" s="188"/>
      <c r="AA931" s="189"/>
      <c r="AC931" s="52"/>
      <c r="AF931" s="11"/>
    </row>
    <row r="932" spans="1:32" ht="4.5" customHeight="1">
      <c r="AC932" s="52"/>
      <c r="AF932" s="11"/>
    </row>
    <row r="933" spans="1:32" ht="21.75" customHeight="1">
      <c r="A933" s="24" t="s">
        <v>130</v>
      </c>
      <c r="B933" s="174" t="s">
        <v>131</v>
      </c>
      <c r="C933" s="195"/>
      <c r="D933" s="195"/>
      <c r="E933" s="195"/>
      <c r="F933" s="176"/>
      <c r="G933" s="32" t="s">
        <v>102</v>
      </c>
      <c r="H933" s="196" t="str">
        <f ca="1">IFERROR(VLOOKUP(D926,基本登録!$B$8:$I$14,5,FALSE),"")</f>
        <v>予選</v>
      </c>
      <c r="I933" s="197"/>
      <c r="J933" s="197"/>
      <c r="K933" s="197"/>
      <c r="L933" s="198"/>
      <c r="M933" s="196" t="str">
        <f ca="1">IFERROR(VLOOKUP(D926,基本登録!$B$8:$I$14,6,FALSE),"")</f>
        <v>決勝</v>
      </c>
      <c r="N933" s="197"/>
      <c r="O933" s="197"/>
      <c r="P933" s="197"/>
      <c r="Q933" s="198"/>
      <c r="R933" s="196" t="str">
        <f ca="1">IFERROR(IF(VLOOKUP(D926,基本登録!$B$8:$I$14,7,FALSE)="","",VLOOKUP(D926,基本登録!$B$8:$I$14,7,FALSE)),"")</f>
        <v>競射</v>
      </c>
      <c r="S933" s="197"/>
      <c r="T933" s="197"/>
      <c r="U933" s="197"/>
      <c r="V933" s="198"/>
      <c r="W933" s="196" t="str">
        <f ca="1">IFERROR(IF(VLOOKUP(D926,基本登録!$B$8:$I$14,8,FALSE)="","",VLOOKUP(D926,基本登録!$B$8:$I$14,8,FALSE)),"")</f>
        <v/>
      </c>
      <c r="X933" s="197"/>
      <c r="Y933" s="197"/>
      <c r="Z933" s="197"/>
      <c r="AA933" s="198"/>
      <c r="AC933" s="52"/>
      <c r="AF933" s="11"/>
    </row>
    <row r="934" spans="1:32" ht="21.75" customHeight="1">
      <c r="A934" s="25" t="str">
        <f>基本登録!$A$17</f>
        <v>１</v>
      </c>
      <c r="B934" s="179" t="str">
        <f>IF(AC934="","",VLOOKUP(AC934,都個人!$J:$O,4,FALSE))</f>
        <v/>
      </c>
      <c r="C934" s="180"/>
      <c r="D934" s="180"/>
      <c r="E934" s="180"/>
      <c r="F934" s="181"/>
      <c r="G934" s="26" t="str">
        <f>IF(AC934="","",VLOOKUP(AC934,都個人!$J:$O,5,FALSE))</f>
        <v/>
      </c>
      <c r="H934" s="31"/>
      <c r="I934" s="31"/>
      <c r="J934" s="31"/>
      <c r="K934" s="21"/>
      <c r="L934" s="34"/>
      <c r="M934" s="31"/>
      <c r="N934" s="31"/>
      <c r="O934" s="31"/>
      <c r="P934" s="21"/>
      <c r="Q934" s="34"/>
      <c r="R934" s="31"/>
      <c r="S934" s="31"/>
      <c r="T934" s="31"/>
      <c r="U934" s="21"/>
      <c r="V934" s="34"/>
      <c r="W934" s="31"/>
      <c r="X934" s="31"/>
      <c r="Y934" s="31"/>
      <c r="Z934" s="21"/>
      <c r="AA934" s="34"/>
      <c r="AC934" s="52" t="str">
        <f>都個人!$J$47</f>
        <v/>
      </c>
      <c r="AF934" s="11"/>
    </row>
    <row r="935" spans="1:32" ht="21.75" customHeight="1">
      <c r="A935" s="24" t="str">
        <f>基本登録!$A$18</f>
        <v>２</v>
      </c>
      <c r="B935" s="179" t="str">
        <f>IF(AC935="","",VLOOKUP(AC935,都個人!$J:$O,4,FALSE))</f>
        <v/>
      </c>
      <c r="C935" s="180"/>
      <c r="D935" s="180"/>
      <c r="E935" s="180"/>
      <c r="F935" s="181"/>
      <c r="G935" s="26" t="str">
        <f>IF(AC935="","",VLOOKUP(AC935,都個人!$J:$O,5,FALSE))</f>
        <v/>
      </c>
      <c r="H935" s="31"/>
      <c r="I935" s="31"/>
      <c r="J935" s="31"/>
      <c r="K935" s="21"/>
      <c r="L935" s="34"/>
      <c r="M935" s="31"/>
      <c r="N935" s="31"/>
      <c r="O935" s="31"/>
      <c r="P935" s="21"/>
      <c r="Q935" s="34"/>
      <c r="R935" s="31"/>
      <c r="S935" s="31"/>
      <c r="T935" s="31"/>
      <c r="U935" s="21"/>
      <c r="V935" s="34"/>
      <c r="W935" s="31"/>
      <c r="X935" s="31"/>
      <c r="Y935" s="31"/>
      <c r="Z935" s="21"/>
      <c r="AA935" s="34"/>
      <c r="AC935" s="52"/>
      <c r="AF935" s="11"/>
    </row>
    <row r="936" spans="1:32" ht="21.75" customHeight="1">
      <c r="A936" s="24" t="str">
        <f>基本登録!$A$19</f>
        <v>３</v>
      </c>
      <c r="B936" s="179" t="str">
        <f>IF(AC936="","",VLOOKUP(AC936,都個人!$J:$O,4,FALSE))</f>
        <v/>
      </c>
      <c r="C936" s="180"/>
      <c r="D936" s="180"/>
      <c r="E936" s="180"/>
      <c r="F936" s="181"/>
      <c r="G936" s="26" t="str">
        <f>IF(AC936="","",VLOOKUP(AC936,都個人!$J:$O,5,FALSE))</f>
        <v/>
      </c>
      <c r="H936" s="31"/>
      <c r="I936" s="31"/>
      <c r="J936" s="31"/>
      <c r="K936" s="21"/>
      <c r="L936" s="34"/>
      <c r="M936" s="31"/>
      <c r="N936" s="31"/>
      <c r="O936" s="31"/>
      <c r="P936" s="21"/>
      <c r="Q936" s="34"/>
      <c r="R936" s="31"/>
      <c r="S936" s="31"/>
      <c r="T936" s="31"/>
      <c r="U936" s="21"/>
      <c r="V936" s="34"/>
      <c r="W936" s="31"/>
      <c r="X936" s="31"/>
      <c r="Y936" s="31"/>
      <c r="Z936" s="21"/>
      <c r="AA936" s="34"/>
      <c r="AC936" s="52"/>
      <c r="AF936" s="11"/>
    </row>
    <row r="937" spans="1:32" ht="21.75" customHeight="1">
      <c r="A937" s="24" t="str">
        <f>基本登録!$A$20</f>
        <v>４</v>
      </c>
      <c r="B937" s="179" t="str">
        <f>IF(AC937="","",VLOOKUP(AC937,都個人!$J:$O,4,FALSE))</f>
        <v/>
      </c>
      <c r="C937" s="180"/>
      <c r="D937" s="180"/>
      <c r="E937" s="180"/>
      <c r="F937" s="181"/>
      <c r="G937" s="26" t="str">
        <f>IF(AC937="","",VLOOKUP(AC937,都個人!$J:$O,5,FALSE))</f>
        <v/>
      </c>
      <c r="H937" s="31"/>
      <c r="I937" s="31"/>
      <c r="J937" s="31"/>
      <c r="K937" s="21"/>
      <c r="L937" s="34"/>
      <c r="M937" s="31"/>
      <c r="N937" s="31"/>
      <c r="O937" s="31"/>
      <c r="P937" s="21"/>
      <c r="Q937" s="34"/>
      <c r="R937" s="31"/>
      <c r="S937" s="31"/>
      <c r="T937" s="31"/>
      <c r="U937" s="21"/>
      <c r="V937" s="34"/>
      <c r="W937" s="31"/>
      <c r="X937" s="31"/>
      <c r="Y937" s="31"/>
      <c r="Z937" s="21"/>
      <c r="AA937" s="34"/>
      <c r="AC937" s="52"/>
      <c r="AF937" s="11"/>
    </row>
    <row r="938" spans="1:32" ht="21.75" customHeight="1">
      <c r="A938" s="24" t="str">
        <f>基本登録!$A$21</f>
        <v>５</v>
      </c>
      <c r="B938" s="179" t="str">
        <f>IF(AC938="","",VLOOKUP(AC938,都個人!$J:$O,4,FALSE))</f>
        <v/>
      </c>
      <c r="C938" s="180"/>
      <c r="D938" s="180"/>
      <c r="E938" s="180"/>
      <c r="F938" s="181"/>
      <c r="G938" s="26" t="str">
        <f>IF(AC938="","",VLOOKUP(AC938,都個人!$J:$O,5,FALSE))</f>
        <v/>
      </c>
      <c r="H938" s="31"/>
      <c r="I938" s="31"/>
      <c r="J938" s="31"/>
      <c r="K938" s="21"/>
      <c r="L938" s="34"/>
      <c r="M938" s="31"/>
      <c r="N938" s="31"/>
      <c r="O938" s="31"/>
      <c r="P938" s="21"/>
      <c r="Q938" s="34"/>
      <c r="R938" s="31"/>
      <c r="S938" s="31"/>
      <c r="T938" s="31"/>
      <c r="U938" s="21"/>
      <c r="V938" s="34"/>
      <c r="W938" s="31"/>
      <c r="X938" s="31"/>
      <c r="Y938" s="31"/>
      <c r="Z938" s="21"/>
      <c r="AA938" s="34"/>
      <c r="AC938" s="52"/>
      <c r="AF938" s="11"/>
    </row>
    <row r="939" spans="1:32" ht="21.75" customHeight="1">
      <c r="A939" s="24" t="str">
        <f>基本登録!$A$22</f>
        <v>補</v>
      </c>
      <c r="B939" s="179" t="str">
        <f>IF(AC939="","",VLOOKUP(AC939,都個人!$J:$O,4,FALSE))</f>
        <v/>
      </c>
      <c r="C939" s="180"/>
      <c r="D939" s="180"/>
      <c r="E939" s="180"/>
      <c r="F939" s="181"/>
      <c r="G939" s="26" t="str">
        <f>IF(AC939="","",VLOOKUP(AC939,都個人!$J:$O,5,FALSE))</f>
        <v/>
      </c>
      <c r="H939" s="24"/>
      <c r="I939" s="24"/>
      <c r="J939" s="24"/>
      <c r="K939" s="33"/>
      <c r="L939" s="34"/>
      <c r="M939" s="24"/>
      <c r="N939" s="24"/>
      <c r="O939" s="24"/>
      <c r="P939" s="33"/>
      <c r="Q939" s="34"/>
      <c r="R939" s="24"/>
      <c r="S939" s="24"/>
      <c r="T939" s="24"/>
      <c r="U939" s="33"/>
      <c r="V939" s="34"/>
      <c r="W939" s="24"/>
      <c r="X939" s="24"/>
      <c r="Y939" s="24"/>
      <c r="Z939" s="33"/>
      <c r="AA939" s="34"/>
      <c r="AC939" s="52"/>
      <c r="AF939" s="11"/>
    </row>
    <row r="940" spans="1:32" ht="19.5" customHeight="1">
      <c r="A940" s="169"/>
      <c r="B940" s="170"/>
      <c r="C940" s="170"/>
      <c r="D940" s="170"/>
      <c r="E940" s="170"/>
      <c r="F940" s="170"/>
      <c r="G940" s="171"/>
      <c r="H940" s="172" t="s">
        <v>132</v>
      </c>
      <c r="I940" s="173"/>
      <c r="J940" s="173"/>
      <c r="K940" s="173"/>
      <c r="L940" s="34"/>
      <c r="M940" s="172" t="s">
        <v>132</v>
      </c>
      <c r="N940" s="173"/>
      <c r="O940" s="173"/>
      <c r="P940" s="173"/>
      <c r="Q940" s="34"/>
      <c r="R940" s="172" t="s">
        <v>132</v>
      </c>
      <c r="S940" s="173"/>
      <c r="T940" s="173"/>
      <c r="U940" s="173"/>
      <c r="V940" s="34"/>
      <c r="W940" s="172" t="s">
        <v>132</v>
      </c>
      <c r="X940" s="173"/>
      <c r="Y940" s="173"/>
      <c r="Z940" s="173"/>
      <c r="AA940" s="34"/>
      <c r="AC940" s="52"/>
      <c r="AF940" s="11"/>
    </row>
    <row r="941" spans="1:32" ht="24.75" customHeight="1">
      <c r="A941" s="174"/>
      <c r="B941" s="175"/>
      <c r="C941" s="175"/>
      <c r="D941" s="175"/>
      <c r="E941" s="175"/>
      <c r="F941" s="175"/>
      <c r="G941" s="176"/>
      <c r="H941" s="169"/>
      <c r="I941" s="177"/>
      <c r="J941" s="177"/>
      <c r="K941" s="177"/>
      <c r="L941" s="178"/>
      <c r="M941" s="169"/>
      <c r="N941" s="177"/>
      <c r="O941" s="177"/>
      <c r="P941" s="177"/>
      <c r="Q941" s="178"/>
      <c r="R941" s="169"/>
      <c r="S941" s="177"/>
      <c r="T941" s="177"/>
      <c r="U941" s="177"/>
      <c r="V941" s="178"/>
      <c r="W941" s="169"/>
      <c r="X941" s="177"/>
      <c r="Y941" s="177"/>
      <c r="Z941" s="177"/>
      <c r="AA941" s="178"/>
      <c r="AC941" s="52"/>
      <c r="AF941" s="11"/>
    </row>
    <row r="942" spans="1:32" ht="4.5" customHeight="1">
      <c r="A942" s="165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AC942" s="52"/>
      <c r="AF942" s="11"/>
    </row>
    <row r="943" spans="1:32">
      <c r="A943" s="167" t="s">
        <v>136</v>
      </c>
      <c r="B943" s="167"/>
      <c r="C943" s="47" t="str">
        <f>基本登録!$A$23</f>
        <v>①（　）内の大会の個人の部は一人１枚使用すること（関東予選・総合体育大会・個人選手権大会）</v>
      </c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4"/>
      <c r="R943" s="45"/>
      <c r="S943" s="44"/>
      <c r="T943" s="44"/>
      <c r="U943" s="40"/>
      <c r="V943" s="40"/>
      <c r="W943" s="40"/>
      <c r="X943" s="40"/>
      <c r="Y943" s="40"/>
      <c r="Z943" s="40"/>
      <c r="AA943" s="40"/>
    </row>
    <row r="944" spans="1:32">
      <c r="A944" s="43"/>
      <c r="B944" s="43"/>
      <c r="C944" s="47" t="str">
        <f>基本登録!$A$24</f>
        <v>②顧問の捺印のないものは無効</v>
      </c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6"/>
      <c r="R944" s="44"/>
      <c r="S944" s="44"/>
      <c r="T944" s="44"/>
      <c r="U944" s="168" t="s">
        <v>139</v>
      </c>
      <c r="V944" s="168"/>
      <c r="W944" s="168"/>
      <c r="X944" s="168"/>
      <c r="Y944" s="168"/>
      <c r="Z944" s="168"/>
      <c r="AA944" s="168"/>
    </row>
    <row r="945" spans="1:32" s="37" customFormat="1">
      <c r="A945" s="41"/>
      <c r="B945" s="41"/>
      <c r="C945" s="42" t="str">
        <f>基本登録!$A$25</f>
        <v>③A4用紙に印刷すること（A4用紙1枚につき立順票は二部出力。切り取って使用すること）</v>
      </c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168"/>
      <c r="V945" s="168"/>
      <c r="W945" s="168"/>
      <c r="X945" s="168"/>
      <c r="Y945" s="168"/>
      <c r="Z945" s="168"/>
      <c r="AA945" s="168"/>
      <c r="AC945" s="53"/>
    </row>
    <row r="946" spans="1:32" ht="34.5" customHeight="1">
      <c r="AC946" s="52"/>
      <c r="AF946" s="11"/>
    </row>
    <row r="947" spans="1:32" ht="24.75" customHeight="1">
      <c r="A947" s="240" t="s">
        <v>119</v>
      </c>
      <c r="B947" s="240"/>
      <c r="C947" s="240"/>
      <c r="D947" s="201" t="str">
        <f ca="1">基本登録!$B$11</f>
        <v>令和8年度　東京都個人選手権大会　立順票</v>
      </c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190" t="s">
        <v>120</v>
      </c>
      <c r="Y947" s="191"/>
      <c r="Z947" s="191"/>
      <c r="AA947" s="192"/>
      <c r="AC947" s="52"/>
      <c r="AF947" s="11"/>
    </row>
    <row r="948" spans="1:32" ht="26.25" customHeight="1">
      <c r="A948" s="241"/>
      <c r="B948" s="241"/>
      <c r="C948" s="24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2" t="str">
        <f>IF(VLOOKUP(AC955,都個人!$J:$O,2,FALSE)="","",VLOOKUP(AC955,都個人!$J:$O,2,FALSE))</f>
        <v/>
      </c>
      <c r="Y948" s="203"/>
      <c r="Z948" s="203"/>
      <c r="AA948" s="204"/>
      <c r="AC948" s="52"/>
      <c r="AF948" s="11"/>
    </row>
    <row r="949" spans="1:32" ht="27" customHeight="1">
      <c r="A949" s="169" t="s">
        <v>121</v>
      </c>
      <c r="B949" s="177"/>
      <c r="C949" s="178"/>
      <c r="D949" s="208"/>
      <c r="E949" s="30" t="s">
        <v>122</v>
      </c>
      <c r="F949" s="208"/>
      <c r="G949" s="190" t="s">
        <v>123</v>
      </c>
      <c r="H949" s="191"/>
      <c r="I949" s="192"/>
      <c r="J949" s="213" t="str">
        <f>基本登録!$B$2</f>
        <v>基本登録シートの学校番号に入力して下さい</v>
      </c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X949" s="205"/>
      <c r="Y949" s="206"/>
      <c r="Z949" s="206"/>
      <c r="AA949" s="207"/>
      <c r="AC949" s="52"/>
      <c r="AF949" s="11"/>
    </row>
    <row r="950" spans="1:32" ht="9.75" customHeight="1">
      <c r="A950" s="214">
        <f>基本登録!$B$1</f>
        <v>0</v>
      </c>
      <c r="B950" s="215"/>
      <c r="C950" s="216"/>
      <c r="D950" s="209"/>
      <c r="E950" s="223" t="s">
        <v>109</v>
      </c>
      <c r="F950" s="211"/>
      <c r="G950" s="226" t="s">
        <v>124</v>
      </c>
      <c r="H950" s="227"/>
      <c r="I950" s="228"/>
      <c r="J950" s="213">
        <f>基本登録!$B$3</f>
        <v>0</v>
      </c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36"/>
      <c r="X950" s="36"/>
      <c r="AC950" s="52"/>
      <c r="AF950" s="11"/>
    </row>
    <row r="951" spans="1:32" ht="16.5" customHeight="1">
      <c r="A951" s="217"/>
      <c r="B951" s="218"/>
      <c r="C951" s="219"/>
      <c r="D951" s="209"/>
      <c r="E951" s="224"/>
      <c r="F951" s="211"/>
      <c r="G951" s="229"/>
      <c r="H951" s="230"/>
      <c r="I951" s="231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X951" s="182" t="s">
        <v>125</v>
      </c>
      <c r="Y951" s="184" t="s">
        <v>126</v>
      </c>
      <c r="Z951" s="185"/>
      <c r="AA951" s="186"/>
      <c r="AC951" s="52"/>
      <c r="AF951" s="11"/>
    </row>
    <row r="952" spans="1:32" ht="27" customHeight="1">
      <c r="A952" s="220"/>
      <c r="B952" s="221"/>
      <c r="C952" s="222"/>
      <c r="D952" s="210"/>
      <c r="E952" s="225"/>
      <c r="F952" s="212"/>
      <c r="G952" s="190" t="s">
        <v>127</v>
      </c>
      <c r="H952" s="191"/>
      <c r="I952" s="192"/>
      <c r="J952" s="28"/>
      <c r="K952" s="29"/>
      <c r="L952" s="29"/>
      <c r="M952" s="29"/>
      <c r="N952" s="29"/>
      <c r="O952" s="29"/>
      <c r="P952" s="22"/>
      <c r="Q952" s="22"/>
      <c r="R952" s="22" t="s">
        <v>128</v>
      </c>
      <c r="S952" s="193" t="str">
        <f t="shared" ref="S952" si="32">AC955</f>
        <v/>
      </c>
      <c r="T952" s="194"/>
      <c r="U952" s="194"/>
      <c r="V952" s="23" t="s">
        <v>129</v>
      </c>
      <c r="X952" s="183"/>
      <c r="Y952" s="187"/>
      <c r="Z952" s="188"/>
      <c r="AA952" s="189"/>
      <c r="AC952" s="52"/>
      <c r="AF952" s="11"/>
    </row>
    <row r="953" spans="1:32" ht="4.5" customHeight="1">
      <c r="AC953" s="52"/>
      <c r="AF953" s="11"/>
    </row>
    <row r="954" spans="1:32" ht="21.75" customHeight="1">
      <c r="A954" s="24" t="s">
        <v>130</v>
      </c>
      <c r="B954" s="174" t="s">
        <v>131</v>
      </c>
      <c r="C954" s="195"/>
      <c r="D954" s="195"/>
      <c r="E954" s="195"/>
      <c r="F954" s="176"/>
      <c r="G954" s="32" t="s">
        <v>102</v>
      </c>
      <c r="H954" s="196" t="str">
        <f ca="1">IFERROR(VLOOKUP(D947,基本登録!$B$8:$I$14,5,FALSE),"")</f>
        <v>予選</v>
      </c>
      <c r="I954" s="197"/>
      <c r="J954" s="197"/>
      <c r="K954" s="197"/>
      <c r="L954" s="198"/>
      <c r="M954" s="196" t="str">
        <f ca="1">IFERROR(VLOOKUP(D947,基本登録!$B$8:$I$14,6,FALSE),"")</f>
        <v>決勝</v>
      </c>
      <c r="N954" s="197"/>
      <c r="O954" s="197"/>
      <c r="P954" s="197"/>
      <c r="Q954" s="198"/>
      <c r="R954" s="196" t="str">
        <f ca="1">IFERROR(IF(VLOOKUP(D947,基本登録!$B$8:$I$14,7,FALSE)="","",VLOOKUP(D947,基本登録!$B$8:$I$14,7,FALSE)),"")</f>
        <v>競射</v>
      </c>
      <c r="S954" s="197"/>
      <c r="T954" s="197"/>
      <c r="U954" s="197"/>
      <c r="V954" s="198"/>
      <c r="W954" s="196" t="str">
        <f ca="1">IFERROR(IF(VLOOKUP(D947,基本登録!$B$8:$I$14,8,FALSE)="","",VLOOKUP(D947,基本登録!$B$8:$I$14,8,FALSE)),"")</f>
        <v/>
      </c>
      <c r="X954" s="197"/>
      <c r="Y954" s="197"/>
      <c r="Z954" s="197"/>
      <c r="AA954" s="198"/>
      <c r="AC954" s="52"/>
      <c r="AF954" s="11"/>
    </row>
    <row r="955" spans="1:32" ht="21.75" customHeight="1">
      <c r="A955" s="25" t="str">
        <f>基本登録!$A$17</f>
        <v>１</v>
      </c>
      <c r="B955" s="179" t="str">
        <f>IF(AC955="","",VLOOKUP(AC955,都個人!$J:$O,4,FALSE))</f>
        <v/>
      </c>
      <c r="C955" s="180"/>
      <c r="D955" s="180"/>
      <c r="E955" s="180"/>
      <c r="F955" s="181"/>
      <c r="G955" s="26" t="str">
        <f>IF(AC955="","",VLOOKUP(AC955,都個人!$J:$O,5,FALSE))</f>
        <v/>
      </c>
      <c r="H955" s="31"/>
      <c r="I955" s="31"/>
      <c r="J955" s="31"/>
      <c r="K955" s="21"/>
      <c r="L955" s="34"/>
      <c r="M955" s="31"/>
      <c r="N955" s="31"/>
      <c r="O955" s="31"/>
      <c r="P955" s="21"/>
      <c r="Q955" s="34"/>
      <c r="R955" s="31"/>
      <c r="S955" s="31"/>
      <c r="T955" s="31"/>
      <c r="U955" s="21"/>
      <c r="V955" s="34"/>
      <c r="W955" s="31"/>
      <c r="X955" s="31"/>
      <c r="Y955" s="31"/>
      <c r="Z955" s="21"/>
      <c r="AA955" s="34"/>
      <c r="AC955" s="52" t="str">
        <f>都個人!$J$48</f>
        <v/>
      </c>
      <c r="AF955" s="11"/>
    </row>
    <row r="956" spans="1:32" ht="21.75" customHeight="1">
      <c r="A956" s="24" t="str">
        <f>基本登録!$A$18</f>
        <v>２</v>
      </c>
      <c r="B956" s="179" t="str">
        <f>IF(AC956="","",VLOOKUP(AC956,都個人!$J:$O,4,FALSE))</f>
        <v/>
      </c>
      <c r="C956" s="180"/>
      <c r="D956" s="180"/>
      <c r="E956" s="180"/>
      <c r="F956" s="181"/>
      <c r="G956" s="26" t="str">
        <f>IF(AC956="","",VLOOKUP(AC956,都個人!$J:$O,5,FALSE))</f>
        <v/>
      </c>
      <c r="H956" s="31"/>
      <c r="I956" s="31"/>
      <c r="J956" s="31"/>
      <c r="K956" s="21"/>
      <c r="L956" s="34"/>
      <c r="M956" s="31"/>
      <c r="N956" s="31"/>
      <c r="O956" s="31"/>
      <c r="P956" s="21"/>
      <c r="Q956" s="34"/>
      <c r="R956" s="31"/>
      <c r="S956" s="31"/>
      <c r="T956" s="31"/>
      <c r="U956" s="21"/>
      <c r="V956" s="34"/>
      <c r="W956" s="31"/>
      <c r="X956" s="31"/>
      <c r="Y956" s="31"/>
      <c r="Z956" s="21"/>
      <c r="AA956" s="34"/>
      <c r="AC956" s="52"/>
      <c r="AF956" s="11"/>
    </row>
    <row r="957" spans="1:32" ht="21.75" customHeight="1">
      <c r="A957" s="24" t="str">
        <f>基本登録!$A$19</f>
        <v>３</v>
      </c>
      <c r="B957" s="179" t="str">
        <f>IF(AC957="","",VLOOKUP(AC957,都個人!$J:$O,4,FALSE))</f>
        <v/>
      </c>
      <c r="C957" s="180"/>
      <c r="D957" s="180"/>
      <c r="E957" s="180"/>
      <c r="F957" s="181"/>
      <c r="G957" s="26" t="str">
        <f>IF(AC957="","",VLOOKUP(AC957,都個人!$J:$O,5,FALSE))</f>
        <v/>
      </c>
      <c r="H957" s="31"/>
      <c r="I957" s="31"/>
      <c r="J957" s="31"/>
      <c r="K957" s="21"/>
      <c r="L957" s="34"/>
      <c r="M957" s="31"/>
      <c r="N957" s="31"/>
      <c r="O957" s="31"/>
      <c r="P957" s="21"/>
      <c r="Q957" s="34"/>
      <c r="R957" s="31"/>
      <c r="S957" s="31"/>
      <c r="T957" s="31"/>
      <c r="U957" s="21"/>
      <c r="V957" s="34"/>
      <c r="W957" s="31"/>
      <c r="X957" s="31"/>
      <c r="Y957" s="31"/>
      <c r="Z957" s="21"/>
      <c r="AA957" s="34"/>
      <c r="AC957" s="52"/>
      <c r="AF957" s="11"/>
    </row>
    <row r="958" spans="1:32" ht="21.75" customHeight="1">
      <c r="A958" s="24" t="str">
        <f>基本登録!$A$20</f>
        <v>４</v>
      </c>
      <c r="B958" s="179" t="str">
        <f>IF(AC958="","",VLOOKUP(AC958,都個人!$J:$O,4,FALSE))</f>
        <v/>
      </c>
      <c r="C958" s="180"/>
      <c r="D958" s="180"/>
      <c r="E958" s="180"/>
      <c r="F958" s="181"/>
      <c r="G958" s="26" t="str">
        <f>IF(AC958="","",VLOOKUP(AC958,都個人!$J:$O,5,FALSE))</f>
        <v/>
      </c>
      <c r="H958" s="31"/>
      <c r="I958" s="31"/>
      <c r="J958" s="31"/>
      <c r="K958" s="21"/>
      <c r="L958" s="34"/>
      <c r="M958" s="31"/>
      <c r="N958" s="31"/>
      <c r="O958" s="31"/>
      <c r="P958" s="21"/>
      <c r="Q958" s="34"/>
      <c r="R958" s="31"/>
      <c r="S958" s="31"/>
      <c r="T958" s="31"/>
      <c r="U958" s="21"/>
      <c r="V958" s="34"/>
      <c r="W958" s="31"/>
      <c r="X958" s="31"/>
      <c r="Y958" s="31"/>
      <c r="Z958" s="21"/>
      <c r="AA958" s="34"/>
      <c r="AC958" s="52"/>
      <c r="AF958" s="11"/>
    </row>
    <row r="959" spans="1:32" ht="21.75" customHeight="1">
      <c r="A959" s="24" t="str">
        <f>基本登録!$A$21</f>
        <v>５</v>
      </c>
      <c r="B959" s="179" t="str">
        <f>IF(AC959="","",VLOOKUP(AC959,都個人!$J:$O,4,FALSE))</f>
        <v/>
      </c>
      <c r="C959" s="180"/>
      <c r="D959" s="180"/>
      <c r="E959" s="180"/>
      <c r="F959" s="181"/>
      <c r="G959" s="26" t="str">
        <f>IF(AC959="","",VLOOKUP(AC959,都個人!$J:$O,5,FALSE))</f>
        <v/>
      </c>
      <c r="H959" s="31"/>
      <c r="I959" s="31"/>
      <c r="J959" s="31"/>
      <c r="K959" s="21"/>
      <c r="L959" s="34"/>
      <c r="M959" s="31"/>
      <c r="N959" s="31"/>
      <c r="O959" s="31"/>
      <c r="P959" s="21"/>
      <c r="Q959" s="34"/>
      <c r="R959" s="31"/>
      <c r="S959" s="31"/>
      <c r="T959" s="31"/>
      <c r="U959" s="21"/>
      <c r="V959" s="34"/>
      <c r="W959" s="31"/>
      <c r="X959" s="31"/>
      <c r="Y959" s="31"/>
      <c r="Z959" s="21"/>
      <c r="AA959" s="34"/>
      <c r="AC959" s="52"/>
      <c r="AF959" s="11"/>
    </row>
    <row r="960" spans="1:32" ht="21.75" customHeight="1">
      <c r="A960" s="24" t="str">
        <f>基本登録!$A$22</f>
        <v>補</v>
      </c>
      <c r="B960" s="179" t="str">
        <f>IF(AC960="","",VLOOKUP(AC960,都個人!$J:$O,4,FALSE))</f>
        <v/>
      </c>
      <c r="C960" s="180"/>
      <c r="D960" s="180"/>
      <c r="E960" s="180"/>
      <c r="F960" s="181"/>
      <c r="G960" s="26" t="str">
        <f>IF(AC960="","",VLOOKUP(AC960,都個人!$J:$O,5,FALSE))</f>
        <v/>
      </c>
      <c r="H960" s="24"/>
      <c r="I960" s="24"/>
      <c r="J960" s="24"/>
      <c r="K960" s="33"/>
      <c r="L960" s="34"/>
      <c r="M960" s="24"/>
      <c r="N960" s="24"/>
      <c r="O960" s="24"/>
      <c r="P960" s="33"/>
      <c r="Q960" s="34"/>
      <c r="R960" s="24"/>
      <c r="S960" s="24"/>
      <c r="T960" s="24"/>
      <c r="U960" s="33"/>
      <c r="V960" s="34"/>
      <c r="W960" s="24"/>
      <c r="X960" s="24"/>
      <c r="Y960" s="24"/>
      <c r="Z960" s="33"/>
      <c r="AA960" s="34"/>
      <c r="AC960" s="52"/>
      <c r="AF960" s="11"/>
    </row>
    <row r="961" spans="1:32" ht="19.5" customHeight="1">
      <c r="A961" s="169"/>
      <c r="B961" s="170"/>
      <c r="C961" s="170"/>
      <c r="D961" s="170"/>
      <c r="E961" s="170"/>
      <c r="F961" s="170"/>
      <c r="G961" s="171"/>
      <c r="H961" s="172" t="s">
        <v>132</v>
      </c>
      <c r="I961" s="173"/>
      <c r="J961" s="173"/>
      <c r="K961" s="173"/>
      <c r="L961" s="34"/>
      <c r="M961" s="172" t="s">
        <v>132</v>
      </c>
      <c r="N961" s="173"/>
      <c r="O961" s="173"/>
      <c r="P961" s="173"/>
      <c r="Q961" s="34"/>
      <c r="R961" s="172" t="s">
        <v>132</v>
      </c>
      <c r="S961" s="173"/>
      <c r="T961" s="173"/>
      <c r="U961" s="173"/>
      <c r="V961" s="34"/>
      <c r="W961" s="172" t="s">
        <v>132</v>
      </c>
      <c r="X961" s="173"/>
      <c r="Y961" s="173"/>
      <c r="Z961" s="173"/>
      <c r="AA961" s="34"/>
      <c r="AC961" s="52"/>
      <c r="AF961" s="11"/>
    </row>
    <row r="962" spans="1:32" ht="24.75" customHeight="1">
      <c r="A962" s="174"/>
      <c r="B962" s="175"/>
      <c r="C962" s="175"/>
      <c r="D962" s="175"/>
      <c r="E962" s="175"/>
      <c r="F962" s="175"/>
      <c r="G962" s="176"/>
      <c r="H962" s="169"/>
      <c r="I962" s="177"/>
      <c r="J962" s="177"/>
      <c r="K962" s="177"/>
      <c r="L962" s="178"/>
      <c r="M962" s="169"/>
      <c r="N962" s="177"/>
      <c r="O962" s="177"/>
      <c r="P962" s="177"/>
      <c r="Q962" s="178"/>
      <c r="R962" s="169"/>
      <c r="S962" s="177"/>
      <c r="T962" s="177"/>
      <c r="U962" s="177"/>
      <c r="V962" s="178"/>
      <c r="W962" s="169"/>
      <c r="X962" s="177"/>
      <c r="Y962" s="177"/>
      <c r="Z962" s="177"/>
      <c r="AA962" s="178"/>
      <c r="AC962" s="52"/>
      <c r="AF962" s="11"/>
    </row>
    <row r="963" spans="1:32" ht="4.5" customHeight="1">
      <c r="A963" s="165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AC963" s="52"/>
      <c r="AF963" s="11"/>
    </row>
    <row r="964" spans="1:32">
      <c r="A964" s="167" t="s">
        <v>136</v>
      </c>
      <c r="B964" s="167"/>
      <c r="C964" s="47" t="str">
        <f>基本登録!$A$23</f>
        <v>①（　）内の大会の個人の部は一人１枚使用すること（関東予選・総合体育大会・個人選手権大会）</v>
      </c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4"/>
      <c r="R964" s="45"/>
      <c r="S964" s="44"/>
      <c r="T964" s="44"/>
      <c r="U964" s="40"/>
      <c r="V964" s="40"/>
      <c r="W964" s="40"/>
      <c r="X964" s="40"/>
      <c r="Y964" s="40"/>
      <c r="Z964" s="40"/>
      <c r="AA964" s="40"/>
    </row>
    <row r="965" spans="1:32">
      <c r="A965" s="43"/>
      <c r="B965" s="43"/>
      <c r="C965" s="47" t="str">
        <f>基本登録!$A$24</f>
        <v>②顧問の捺印のないものは無効</v>
      </c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6"/>
      <c r="R965" s="44"/>
      <c r="S965" s="44"/>
      <c r="T965" s="44"/>
      <c r="U965" s="168" t="s">
        <v>139</v>
      </c>
      <c r="V965" s="168"/>
      <c r="W965" s="168"/>
      <c r="X965" s="168"/>
      <c r="Y965" s="168"/>
      <c r="Z965" s="168"/>
      <c r="AA965" s="168"/>
    </row>
    <row r="966" spans="1:32" s="37" customFormat="1">
      <c r="A966" s="41"/>
      <c r="B966" s="41"/>
      <c r="C966" s="42" t="str">
        <f>基本登録!$A$25</f>
        <v>③A4用紙に印刷すること（A4用紙1枚につき立順票は二部出力。切り取って使用すること）</v>
      </c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168"/>
      <c r="V966" s="168"/>
      <c r="W966" s="168"/>
      <c r="X966" s="168"/>
      <c r="Y966" s="168"/>
      <c r="Z966" s="168"/>
      <c r="AA966" s="168"/>
      <c r="AC966" s="53"/>
    </row>
    <row r="967" spans="1:32" ht="34.5" customHeight="1">
      <c r="AC967" s="52"/>
      <c r="AF967" s="11"/>
    </row>
    <row r="968" spans="1:32" ht="24.75" customHeight="1">
      <c r="A968" s="240" t="s">
        <v>119</v>
      </c>
      <c r="B968" s="240"/>
      <c r="C968" s="240"/>
      <c r="D968" s="201" t="str">
        <f ca="1">基本登録!$B$11</f>
        <v>令和8年度　東京都個人選手権大会　立順票</v>
      </c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190" t="s">
        <v>120</v>
      </c>
      <c r="Y968" s="191"/>
      <c r="Z968" s="191"/>
      <c r="AA968" s="192"/>
      <c r="AC968" s="52"/>
      <c r="AF968" s="11"/>
    </row>
    <row r="969" spans="1:32" ht="26.25" customHeight="1">
      <c r="A969" s="241"/>
      <c r="B969" s="241"/>
      <c r="C969" s="24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2" t="str">
        <f>IF(VLOOKUP(AC976,都個人!$J:$O,2,FALSE)="","",VLOOKUP(AC976,都個人!$J:$O,2,FALSE))</f>
        <v/>
      </c>
      <c r="Y969" s="203"/>
      <c r="Z969" s="203"/>
      <c r="AA969" s="204"/>
      <c r="AC969" s="52"/>
      <c r="AF969" s="11"/>
    </row>
    <row r="970" spans="1:32" ht="27" customHeight="1">
      <c r="A970" s="169" t="s">
        <v>121</v>
      </c>
      <c r="B970" s="177"/>
      <c r="C970" s="178"/>
      <c r="D970" s="208"/>
      <c r="E970" s="30" t="s">
        <v>122</v>
      </c>
      <c r="F970" s="208"/>
      <c r="G970" s="190" t="s">
        <v>123</v>
      </c>
      <c r="H970" s="191"/>
      <c r="I970" s="192"/>
      <c r="J970" s="213" t="str">
        <f>基本登録!$B$2</f>
        <v>基本登録シートの学校番号に入力して下さい</v>
      </c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X970" s="205"/>
      <c r="Y970" s="206"/>
      <c r="Z970" s="206"/>
      <c r="AA970" s="207"/>
      <c r="AC970" s="52"/>
      <c r="AF970" s="11"/>
    </row>
    <row r="971" spans="1:32" ht="9.75" customHeight="1">
      <c r="A971" s="214">
        <f>基本登録!$B$1</f>
        <v>0</v>
      </c>
      <c r="B971" s="215"/>
      <c r="C971" s="216"/>
      <c r="D971" s="209"/>
      <c r="E971" s="223" t="s">
        <v>109</v>
      </c>
      <c r="F971" s="211"/>
      <c r="G971" s="226" t="s">
        <v>124</v>
      </c>
      <c r="H971" s="227"/>
      <c r="I971" s="228"/>
      <c r="J971" s="213">
        <f>基本登録!$B$3</f>
        <v>0</v>
      </c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36"/>
      <c r="X971" s="36"/>
      <c r="AC971" s="52"/>
      <c r="AF971" s="11"/>
    </row>
    <row r="972" spans="1:32" ht="16.5" customHeight="1">
      <c r="A972" s="217"/>
      <c r="B972" s="218"/>
      <c r="C972" s="219"/>
      <c r="D972" s="209"/>
      <c r="E972" s="224"/>
      <c r="F972" s="211"/>
      <c r="G972" s="229"/>
      <c r="H972" s="230"/>
      <c r="I972" s="231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X972" s="182" t="s">
        <v>125</v>
      </c>
      <c r="Y972" s="184" t="s">
        <v>126</v>
      </c>
      <c r="Z972" s="185"/>
      <c r="AA972" s="186"/>
      <c r="AC972" s="52"/>
      <c r="AF972" s="11"/>
    </row>
    <row r="973" spans="1:32" ht="27" customHeight="1">
      <c r="A973" s="220"/>
      <c r="B973" s="221"/>
      <c r="C973" s="222"/>
      <c r="D973" s="210"/>
      <c r="E973" s="225"/>
      <c r="F973" s="212"/>
      <c r="G973" s="190" t="s">
        <v>127</v>
      </c>
      <c r="H973" s="191"/>
      <c r="I973" s="192"/>
      <c r="J973" s="28"/>
      <c r="K973" s="29"/>
      <c r="L973" s="29"/>
      <c r="M973" s="29"/>
      <c r="N973" s="29"/>
      <c r="O973" s="29"/>
      <c r="P973" s="22"/>
      <c r="Q973" s="22"/>
      <c r="R973" s="22" t="s">
        <v>128</v>
      </c>
      <c r="S973" s="193" t="str">
        <f t="shared" ref="S973" si="33">AC976</f>
        <v/>
      </c>
      <c r="T973" s="194"/>
      <c r="U973" s="194"/>
      <c r="V973" s="23" t="s">
        <v>129</v>
      </c>
      <c r="X973" s="183"/>
      <c r="Y973" s="187"/>
      <c r="Z973" s="188"/>
      <c r="AA973" s="189"/>
      <c r="AC973" s="52"/>
      <c r="AF973" s="11"/>
    </row>
    <row r="974" spans="1:32" ht="4.5" customHeight="1">
      <c r="AC974" s="52"/>
      <c r="AF974" s="11"/>
    </row>
    <row r="975" spans="1:32" ht="21.75" customHeight="1">
      <c r="A975" s="24" t="s">
        <v>130</v>
      </c>
      <c r="B975" s="174" t="s">
        <v>131</v>
      </c>
      <c r="C975" s="195"/>
      <c r="D975" s="195"/>
      <c r="E975" s="195"/>
      <c r="F975" s="176"/>
      <c r="G975" s="32" t="s">
        <v>102</v>
      </c>
      <c r="H975" s="196" t="str">
        <f ca="1">IFERROR(VLOOKUP(D968,基本登録!$B$8:$I$14,5,FALSE),"")</f>
        <v>予選</v>
      </c>
      <c r="I975" s="197"/>
      <c r="J975" s="197"/>
      <c r="K975" s="197"/>
      <c r="L975" s="198"/>
      <c r="M975" s="196" t="str">
        <f ca="1">IFERROR(VLOOKUP(D968,基本登録!$B$8:$I$14,6,FALSE),"")</f>
        <v>決勝</v>
      </c>
      <c r="N975" s="197"/>
      <c r="O975" s="197"/>
      <c r="P975" s="197"/>
      <c r="Q975" s="198"/>
      <c r="R975" s="196" t="str">
        <f ca="1">IFERROR(IF(VLOOKUP(D968,基本登録!$B$8:$I$14,7,FALSE)="","",VLOOKUP(D968,基本登録!$B$8:$I$14,7,FALSE)),"")</f>
        <v>競射</v>
      </c>
      <c r="S975" s="197"/>
      <c r="T975" s="197"/>
      <c r="U975" s="197"/>
      <c r="V975" s="198"/>
      <c r="W975" s="196" t="str">
        <f ca="1">IFERROR(IF(VLOOKUP(D968,基本登録!$B$8:$I$14,8,FALSE)="","",VLOOKUP(D968,基本登録!$B$8:$I$14,8,FALSE)),"")</f>
        <v/>
      </c>
      <c r="X975" s="197"/>
      <c r="Y975" s="197"/>
      <c r="Z975" s="197"/>
      <c r="AA975" s="198"/>
      <c r="AC975" s="52"/>
      <c r="AF975" s="11"/>
    </row>
    <row r="976" spans="1:32" ht="21.75" customHeight="1">
      <c r="A976" s="25" t="str">
        <f>基本登録!$A$17</f>
        <v>１</v>
      </c>
      <c r="B976" s="179" t="str">
        <f>IF(AC976="","",VLOOKUP(AC976,都個人!$J:$O,4,FALSE))</f>
        <v/>
      </c>
      <c r="C976" s="180"/>
      <c r="D976" s="180"/>
      <c r="E976" s="180"/>
      <c r="F976" s="181"/>
      <c r="G976" s="26" t="str">
        <f>IF(AC976="","",VLOOKUP(AC976,都個人!$J:$O,5,FALSE))</f>
        <v/>
      </c>
      <c r="H976" s="31"/>
      <c r="I976" s="31"/>
      <c r="J976" s="31"/>
      <c r="K976" s="21"/>
      <c r="L976" s="34"/>
      <c r="M976" s="31"/>
      <c r="N976" s="31"/>
      <c r="O976" s="31"/>
      <c r="P976" s="21"/>
      <c r="Q976" s="34"/>
      <c r="R976" s="31"/>
      <c r="S976" s="31"/>
      <c r="T976" s="31"/>
      <c r="U976" s="21"/>
      <c r="V976" s="34"/>
      <c r="W976" s="31"/>
      <c r="X976" s="31"/>
      <c r="Y976" s="31"/>
      <c r="Z976" s="21"/>
      <c r="AA976" s="34"/>
      <c r="AC976" s="52" t="str">
        <f>都個人!$J$49</f>
        <v/>
      </c>
      <c r="AF976" s="11"/>
    </row>
    <row r="977" spans="1:32" ht="21.75" customHeight="1">
      <c r="A977" s="24" t="str">
        <f>基本登録!$A$18</f>
        <v>２</v>
      </c>
      <c r="B977" s="179" t="str">
        <f>IF(AC977="","",VLOOKUP(AC977,都個人!$J:$O,4,FALSE))</f>
        <v/>
      </c>
      <c r="C977" s="180"/>
      <c r="D977" s="180"/>
      <c r="E977" s="180"/>
      <c r="F977" s="181"/>
      <c r="G977" s="26" t="str">
        <f>IF(AC977="","",VLOOKUP(AC977,都個人!$J:$O,5,FALSE))</f>
        <v/>
      </c>
      <c r="H977" s="31"/>
      <c r="I977" s="31"/>
      <c r="J977" s="31"/>
      <c r="K977" s="21"/>
      <c r="L977" s="34"/>
      <c r="M977" s="31"/>
      <c r="N977" s="31"/>
      <c r="O977" s="31"/>
      <c r="P977" s="21"/>
      <c r="Q977" s="34"/>
      <c r="R977" s="31"/>
      <c r="S977" s="31"/>
      <c r="T977" s="31"/>
      <c r="U977" s="21"/>
      <c r="V977" s="34"/>
      <c r="W977" s="31"/>
      <c r="X977" s="31"/>
      <c r="Y977" s="31"/>
      <c r="Z977" s="21"/>
      <c r="AA977" s="34"/>
      <c r="AC977" s="52"/>
      <c r="AF977" s="11"/>
    </row>
    <row r="978" spans="1:32" ht="21.75" customHeight="1">
      <c r="A978" s="24" t="str">
        <f>基本登録!$A$19</f>
        <v>３</v>
      </c>
      <c r="B978" s="179" t="str">
        <f>IF(AC978="","",VLOOKUP(AC978,都個人!$J:$O,4,FALSE))</f>
        <v/>
      </c>
      <c r="C978" s="180"/>
      <c r="D978" s="180"/>
      <c r="E978" s="180"/>
      <c r="F978" s="181"/>
      <c r="G978" s="26" t="str">
        <f>IF(AC978="","",VLOOKUP(AC978,都個人!$J:$O,5,FALSE))</f>
        <v/>
      </c>
      <c r="H978" s="31"/>
      <c r="I978" s="31"/>
      <c r="J978" s="31"/>
      <c r="K978" s="21"/>
      <c r="L978" s="34"/>
      <c r="M978" s="31"/>
      <c r="N978" s="31"/>
      <c r="O978" s="31"/>
      <c r="P978" s="21"/>
      <c r="Q978" s="34"/>
      <c r="R978" s="31"/>
      <c r="S978" s="31"/>
      <c r="T978" s="31"/>
      <c r="U978" s="21"/>
      <c r="V978" s="34"/>
      <c r="W978" s="31"/>
      <c r="X978" s="31"/>
      <c r="Y978" s="31"/>
      <c r="Z978" s="21"/>
      <c r="AA978" s="34"/>
      <c r="AC978" s="52"/>
      <c r="AF978" s="11"/>
    </row>
    <row r="979" spans="1:32" ht="21.75" customHeight="1">
      <c r="A979" s="24" t="str">
        <f>基本登録!$A$20</f>
        <v>４</v>
      </c>
      <c r="B979" s="179" t="str">
        <f>IF(AC979="","",VLOOKUP(AC979,都個人!$J:$O,4,FALSE))</f>
        <v/>
      </c>
      <c r="C979" s="180"/>
      <c r="D979" s="180"/>
      <c r="E979" s="180"/>
      <c r="F979" s="181"/>
      <c r="G979" s="26" t="str">
        <f>IF(AC979="","",VLOOKUP(AC979,都個人!$J:$O,5,FALSE))</f>
        <v/>
      </c>
      <c r="H979" s="31"/>
      <c r="I979" s="31"/>
      <c r="J979" s="31"/>
      <c r="K979" s="21"/>
      <c r="L979" s="34"/>
      <c r="M979" s="31"/>
      <c r="N979" s="31"/>
      <c r="O979" s="31"/>
      <c r="P979" s="21"/>
      <c r="Q979" s="34"/>
      <c r="R979" s="31"/>
      <c r="S979" s="31"/>
      <c r="T979" s="31"/>
      <c r="U979" s="21"/>
      <c r="V979" s="34"/>
      <c r="W979" s="31"/>
      <c r="X979" s="31"/>
      <c r="Y979" s="31"/>
      <c r="Z979" s="21"/>
      <c r="AA979" s="34"/>
      <c r="AC979" s="52"/>
      <c r="AF979" s="11"/>
    </row>
    <row r="980" spans="1:32" ht="21.75" customHeight="1">
      <c r="A980" s="24" t="str">
        <f>基本登録!$A$21</f>
        <v>５</v>
      </c>
      <c r="B980" s="179" t="str">
        <f>IF(AC980="","",VLOOKUP(AC980,都個人!$J:$O,4,FALSE))</f>
        <v/>
      </c>
      <c r="C980" s="180"/>
      <c r="D980" s="180"/>
      <c r="E980" s="180"/>
      <c r="F980" s="181"/>
      <c r="G980" s="26" t="str">
        <f>IF(AC980="","",VLOOKUP(AC980,都個人!$J:$O,5,FALSE))</f>
        <v/>
      </c>
      <c r="H980" s="31"/>
      <c r="I980" s="31"/>
      <c r="J980" s="31"/>
      <c r="K980" s="21"/>
      <c r="L980" s="34"/>
      <c r="M980" s="31"/>
      <c r="N980" s="31"/>
      <c r="O980" s="31"/>
      <c r="P980" s="21"/>
      <c r="Q980" s="34"/>
      <c r="R980" s="31"/>
      <c r="S980" s="31"/>
      <c r="T980" s="31"/>
      <c r="U980" s="21"/>
      <c r="V980" s="34"/>
      <c r="W980" s="31"/>
      <c r="X980" s="31"/>
      <c r="Y980" s="31"/>
      <c r="Z980" s="21"/>
      <c r="AA980" s="34"/>
      <c r="AC980" s="52"/>
      <c r="AF980" s="11"/>
    </row>
    <row r="981" spans="1:32" ht="21.75" customHeight="1">
      <c r="A981" s="24" t="str">
        <f>基本登録!$A$22</f>
        <v>補</v>
      </c>
      <c r="B981" s="179" t="str">
        <f>IF(AC981="","",VLOOKUP(AC981,都個人!$J:$O,4,FALSE))</f>
        <v/>
      </c>
      <c r="C981" s="180"/>
      <c r="D981" s="180"/>
      <c r="E981" s="180"/>
      <c r="F981" s="181"/>
      <c r="G981" s="26" t="str">
        <f>IF(AC981="","",VLOOKUP(AC981,都個人!$J:$O,5,FALSE))</f>
        <v/>
      </c>
      <c r="H981" s="24"/>
      <c r="I981" s="24"/>
      <c r="J981" s="24"/>
      <c r="K981" s="33"/>
      <c r="L981" s="34"/>
      <c r="M981" s="24"/>
      <c r="N981" s="24"/>
      <c r="O981" s="24"/>
      <c r="P981" s="33"/>
      <c r="Q981" s="34"/>
      <c r="R981" s="24"/>
      <c r="S981" s="24"/>
      <c r="T981" s="24"/>
      <c r="U981" s="33"/>
      <c r="V981" s="34"/>
      <c r="W981" s="24"/>
      <c r="X981" s="24"/>
      <c r="Y981" s="24"/>
      <c r="Z981" s="33"/>
      <c r="AA981" s="34"/>
      <c r="AC981" s="52"/>
      <c r="AF981" s="11"/>
    </row>
    <row r="982" spans="1:32" ht="19.5" customHeight="1">
      <c r="A982" s="169"/>
      <c r="B982" s="170"/>
      <c r="C982" s="170"/>
      <c r="D982" s="170"/>
      <c r="E982" s="170"/>
      <c r="F982" s="170"/>
      <c r="G982" s="171"/>
      <c r="H982" s="172" t="s">
        <v>132</v>
      </c>
      <c r="I982" s="173"/>
      <c r="J982" s="173"/>
      <c r="K982" s="173"/>
      <c r="L982" s="34"/>
      <c r="M982" s="172" t="s">
        <v>132</v>
      </c>
      <c r="N982" s="173"/>
      <c r="O982" s="173"/>
      <c r="P982" s="173"/>
      <c r="Q982" s="34"/>
      <c r="R982" s="172" t="s">
        <v>132</v>
      </c>
      <c r="S982" s="173"/>
      <c r="T982" s="173"/>
      <c r="U982" s="173"/>
      <c r="V982" s="34"/>
      <c r="W982" s="172" t="s">
        <v>132</v>
      </c>
      <c r="X982" s="173"/>
      <c r="Y982" s="173"/>
      <c r="Z982" s="173"/>
      <c r="AA982" s="34"/>
      <c r="AC982" s="52"/>
      <c r="AF982" s="11"/>
    </row>
    <row r="983" spans="1:32" ht="24.75" customHeight="1">
      <c r="A983" s="174"/>
      <c r="B983" s="175"/>
      <c r="C983" s="175"/>
      <c r="D983" s="175"/>
      <c r="E983" s="175"/>
      <c r="F983" s="175"/>
      <c r="G983" s="176"/>
      <c r="H983" s="169"/>
      <c r="I983" s="177"/>
      <c r="J983" s="177"/>
      <c r="K983" s="177"/>
      <c r="L983" s="178"/>
      <c r="M983" s="169"/>
      <c r="N983" s="177"/>
      <c r="O983" s="177"/>
      <c r="P983" s="177"/>
      <c r="Q983" s="178"/>
      <c r="R983" s="169"/>
      <c r="S983" s="177"/>
      <c r="T983" s="177"/>
      <c r="U983" s="177"/>
      <c r="V983" s="178"/>
      <c r="W983" s="169"/>
      <c r="X983" s="177"/>
      <c r="Y983" s="177"/>
      <c r="Z983" s="177"/>
      <c r="AA983" s="178"/>
      <c r="AC983" s="52"/>
      <c r="AF983" s="11"/>
    </row>
    <row r="984" spans="1:32" ht="4.5" customHeight="1">
      <c r="A984" s="165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AC984" s="52"/>
      <c r="AF984" s="11"/>
    </row>
    <row r="985" spans="1:32">
      <c r="A985" s="167" t="s">
        <v>136</v>
      </c>
      <c r="B985" s="167"/>
      <c r="C985" s="47" t="str">
        <f>基本登録!$A$23</f>
        <v>①（　）内の大会の個人の部は一人１枚使用すること（関東予選・総合体育大会・個人選手権大会）</v>
      </c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4"/>
      <c r="R985" s="45"/>
      <c r="S985" s="44"/>
      <c r="T985" s="44"/>
      <c r="U985" s="40"/>
      <c r="V985" s="40"/>
      <c r="W985" s="40"/>
      <c r="X985" s="40"/>
      <c r="Y985" s="40"/>
      <c r="Z985" s="40"/>
      <c r="AA985" s="40"/>
    </row>
    <row r="986" spans="1:32">
      <c r="A986" s="43"/>
      <c r="B986" s="43"/>
      <c r="C986" s="47" t="str">
        <f>基本登録!$A$24</f>
        <v>②顧問の捺印のないものは無効</v>
      </c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6"/>
      <c r="R986" s="44"/>
      <c r="S986" s="44"/>
      <c r="T986" s="44"/>
      <c r="U986" s="168" t="s">
        <v>139</v>
      </c>
      <c r="V986" s="168"/>
      <c r="W986" s="168"/>
      <c r="X986" s="168"/>
      <c r="Y986" s="168"/>
      <c r="Z986" s="168"/>
      <c r="AA986" s="168"/>
    </row>
    <row r="987" spans="1:32" s="37" customFormat="1">
      <c r="A987" s="41"/>
      <c r="B987" s="41"/>
      <c r="C987" s="42" t="str">
        <f>基本登録!$A$25</f>
        <v>③A4用紙に印刷すること（A4用紙1枚につき立順票は二部出力。切り取って使用すること）</v>
      </c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168"/>
      <c r="V987" s="168"/>
      <c r="W987" s="168"/>
      <c r="X987" s="168"/>
      <c r="Y987" s="168"/>
      <c r="Z987" s="168"/>
      <c r="AA987" s="168"/>
      <c r="AC987" s="53"/>
    </row>
    <row r="988" spans="1:32" ht="34.5" customHeight="1">
      <c r="AC988" s="52"/>
      <c r="AF988" s="11"/>
    </row>
    <row r="989" spans="1:32" ht="24.75" customHeight="1">
      <c r="A989" s="240" t="s">
        <v>119</v>
      </c>
      <c r="B989" s="240"/>
      <c r="C989" s="240"/>
      <c r="D989" s="201" t="str">
        <f ca="1">基本登録!$B$11</f>
        <v>令和8年度　東京都個人選手権大会　立順票</v>
      </c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190" t="s">
        <v>120</v>
      </c>
      <c r="Y989" s="191"/>
      <c r="Z989" s="191"/>
      <c r="AA989" s="192"/>
      <c r="AC989" s="52"/>
      <c r="AF989" s="11"/>
    </row>
    <row r="990" spans="1:32" ht="26.25" customHeight="1">
      <c r="A990" s="241"/>
      <c r="B990" s="241"/>
      <c r="C990" s="24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2" t="str">
        <f>IF(VLOOKUP(AC997,都個人!$J:$O,2,FALSE)="","",VLOOKUP(AC997,都個人!$J:$O,2,FALSE))</f>
        <v/>
      </c>
      <c r="Y990" s="203"/>
      <c r="Z990" s="203"/>
      <c r="AA990" s="204"/>
      <c r="AC990" s="52"/>
      <c r="AF990" s="11"/>
    </row>
    <row r="991" spans="1:32" ht="27" customHeight="1">
      <c r="A991" s="169" t="s">
        <v>121</v>
      </c>
      <c r="B991" s="177"/>
      <c r="C991" s="178"/>
      <c r="D991" s="208"/>
      <c r="E991" s="30" t="s">
        <v>122</v>
      </c>
      <c r="F991" s="208"/>
      <c r="G991" s="190" t="s">
        <v>123</v>
      </c>
      <c r="H991" s="191"/>
      <c r="I991" s="192"/>
      <c r="J991" s="213" t="str">
        <f>基本登録!$B$2</f>
        <v>基本登録シートの学校番号に入力して下さい</v>
      </c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X991" s="205"/>
      <c r="Y991" s="206"/>
      <c r="Z991" s="206"/>
      <c r="AA991" s="207"/>
      <c r="AC991" s="52"/>
      <c r="AF991" s="11"/>
    </row>
    <row r="992" spans="1:32" ht="9.75" customHeight="1">
      <c r="A992" s="214">
        <f>基本登録!$B$1</f>
        <v>0</v>
      </c>
      <c r="B992" s="215"/>
      <c r="C992" s="216"/>
      <c r="D992" s="209"/>
      <c r="E992" s="223" t="s">
        <v>109</v>
      </c>
      <c r="F992" s="211"/>
      <c r="G992" s="226" t="s">
        <v>124</v>
      </c>
      <c r="H992" s="227"/>
      <c r="I992" s="228"/>
      <c r="J992" s="213">
        <f>基本登録!$B$3</f>
        <v>0</v>
      </c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36"/>
      <c r="X992" s="36"/>
      <c r="AC992" s="52"/>
      <c r="AF992" s="11"/>
    </row>
    <row r="993" spans="1:32" ht="16.5" customHeight="1">
      <c r="A993" s="217"/>
      <c r="B993" s="218"/>
      <c r="C993" s="219"/>
      <c r="D993" s="209"/>
      <c r="E993" s="224"/>
      <c r="F993" s="211"/>
      <c r="G993" s="229"/>
      <c r="H993" s="230"/>
      <c r="I993" s="231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X993" s="182" t="s">
        <v>125</v>
      </c>
      <c r="Y993" s="184" t="s">
        <v>126</v>
      </c>
      <c r="Z993" s="185"/>
      <c r="AA993" s="186"/>
      <c r="AC993" s="52"/>
      <c r="AF993" s="11"/>
    </row>
    <row r="994" spans="1:32" ht="27" customHeight="1">
      <c r="A994" s="220"/>
      <c r="B994" s="221"/>
      <c r="C994" s="222"/>
      <c r="D994" s="210"/>
      <c r="E994" s="225"/>
      <c r="F994" s="212"/>
      <c r="G994" s="190" t="s">
        <v>127</v>
      </c>
      <c r="H994" s="191"/>
      <c r="I994" s="192"/>
      <c r="J994" s="28"/>
      <c r="K994" s="29"/>
      <c r="L994" s="29"/>
      <c r="M994" s="29"/>
      <c r="N994" s="29"/>
      <c r="O994" s="29"/>
      <c r="P994" s="22"/>
      <c r="Q994" s="22"/>
      <c r="R994" s="22" t="s">
        <v>128</v>
      </c>
      <c r="S994" s="193" t="str">
        <f t="shared" ref="S994" si="34">AC997</f>
        <v/>
      </c>
      <c r="T994" s="194"/>
      <c r="U994" s="194"/>
      <c r="V994" s="23" t="s">
        <v>129</v>
      </c>
      <c r="X994" s="183"/>
      <c r="Y994" s="187"/>
      <c r="Z994" s="188"/>
      <c r="AA994" s="189"/>
      <c r="AC994" s="52"/>
      <c r="AF994" s="11"/>
    </row>
    <row r="995" spans="1:32" ht="4.5" customHeight="1">
      <c r="AC995" s="52"/>
      <c r="AF995" s="11"/>
    </row>
    <row r="996" spans="1:32" ht="21.75" customHeight="1">
      <c r="A996" s="24" t="s">
        <v>130</v>
      </c>
      <c r="B996" s="174" t="s">
        <v>131</v>
      </c>
      <c r="C996" s="195"/>
      <c r="D996" s="195"/>
      <c r="E996" s="195"/>
      <c r="F996" s="176"/>
      <c r="G996" s="32" t="s">
        <v>102</v>
      </c>
      <c r="H996" s="196" t="str">
        <f ca="1">IFERROR(VLOOKUP(D989,基本登録!$B$8:$I$14,5,FALSE),"")</f>
        <v>予選</v>
      </c>
      <c r="I996" s="197"/>
      <c r="J996" s="197"/>
      <c r="K996" s="197"/>
      <c r="L996" s="198"/>
      <c r="M996" s="196" t="str">
        <f ca="1">IFERROR(VLOOKUP(D989,基本登録!$B$8:$I$14,6,FALSE),"")</f>
        <v>決勝</v>
      </c>
      <c r="N996" s="197"/>
      <c r="O996" s="197"/>
      <c r="P996" s="197"/>
      <c r="Q996" s="198"/>
      <c r="R996" s="196" t="str">
        <f ca="1">IFERROR(IF(VLOOKUP(D989,基本登録!$B$8:$I$14,7,FALSE)="","",VLOOKUP(D989,基本登録!$B$8:$I$14,7,FALSE)),"")</f>
        <v>競射</v>
      </c>
      <c r="S996" s="197"/>
      <c r="T996" s="197"/>
      <c r="U996" s="197"/>
      <c r="V996" s="198"/>
      <c r="W996" s="196" t="str">
        <f ca="1">IFERROR(IF(VLOOKUP(D989,基本登録!$B$8:$I$14,8,FALSE)="","",VLOOKUP(D989,基本登録!$B$8:$I$14,8,FALSE)),"")</f>
        <v/>
      </c>
      <c r="X996" s="197"/>
      <c r="Y996" s="197"/>
      <c r="Z996" s="197"/>
      <c r="AA996" s="198"/>
      <c r="AC996" s="52"/>
      <c r="AF996" s="11"/>
    </row>
    <row r="997" spans="1:32" ht="21.75" customHeight="1">
      <c r="A997" s="25" t="str">
        <f>基本登録!$A$17</f>
        <v>１</v>
      </c>
      <c r="B997" s="179" t="str">
        <f>IF(AC997="","",VLOOKUP(AC997,都個人!$J:$O,4,FALSE))</f>
        <v/>
      </c>
      <c r="C997" s="180"/>
      <c r="D997" s="180"/>
      <c r="E997" s="180"/>
      <c r="F997" s="181"/>
      <c r="G997" s="26" t="str">
        <f>IF(AC997="","",VLOOKUP(AC997,都個人!$J:$O,5,FALSE))</f>
        <v/>
      </c>
      <c r="H997" s="31"/>
      <c r="I997" s="31"/>
      <c r="J997" s="31"/>
      <c r="K997" s="21"/>
      <c r="L997" s="34"/>
      <c r="M997" s="31"/>
      <c r="N997" s="31"/>
      <c r="O997" s="31"/>
      <c r="P997" s="21"/>
      <c r="Q997" s="34"/>
      <c r="R997" s="31"/>
      <c r="S997" s="31"/>
      <c r="T997" s="31"/>
      <c r="U997" s="21"/>
      <c r="V997" s="34"/>
      <c r="W997" s="31"/>
      <c r="X997" s="31"/>
      <c r="Y997" s="31"/>
      <c r="Z997" s="21"/>
      <c r="AA997" s="34"/>
      <c r="AC997" s="52" t="str">
        <f>都個人!$J$50</f>
        <v/>
      </c>
      <c r="AF997" s="11"/>
    </row>
    <row r="998" spans="1:32" ht="21.75" customHeight="1">
      <c r="A998" s="24" t="str">
        <f>基本登録!$A$18</f>
        <v>２</v>
      </c>
      <c r="B998" s="179" t="str">
        <f>IF(AC998="","",VLOOKUP(AC998,都個人!$J:$O,4,FALSE))</f>
        <v/>
      </c>
      <c r="C998" s="180"/>
      <c r="D998" s="180"/>
      <c r="E998" s="180"/>
      <c r="F998" s="181"/>
      <c r="G998" s="26" t="str">
        <f>IF(AC998="","",VLOOKUP(AC998,都個人!$J:$O,5,FALSE))</f>
        <v/>
      </c>
      <c r="H998" s="31"/>
      <c r="I998" s="31"/>
      <c r="J998" s="31"/>
      <c r="K998" s="21"/>
      <c r="L998" s="34"/>
      <c r="M998" s="31"/>
      <c r="N998" s="31"/>
      <c r="O998" s="31"/>
      <c r="P998" s="21"/>
      <c r="Q998" s="34"/>
      <c r="R998" s="31"/>
      <c r="S998" s="31"/>
      <c r="T998" s="31"/>
      <c r="U998" s="21"/>
      <c r="V998" s="34"/>
      <c r="W998" s="31"/>
      <c r="X998" s="31"/>
      <c r="Y998" s="31"/>
      <c r="Z998" s="21"/>
      <c r="AA998" s="34"/>
      <c r="AC998" s="52"/>
      <c r="AF998" s="11"/>
    </row>
    <row r="999" spans="1:32" ht="21.75" customHeight="1">
      <c r="A999" s="24" t="str">
        <f>基本登録!$A$19</f>
        <v>３</v>
      </c>
      <c r="B999" s="179" t="str">
        <f>IF(AC999="","",VLOOKUP(AC999,都個人!$J:$O,4,FALSE))</f>
        <v/>
      </c>
      <c r="C999" s="180"/>
      <c r="D999" s="180"/>
      <c r="E999" s="180"/>
      <c r="F999" s="181"/>
      <c r="G999" s="26" t="str">
        <f>IF(AC999="","",VLOOKUP(AC999,都個人!$J:$O,5,FALSE))</f>
        <v/>
      </c>
      <c r="H999" s="31"/>
      <c r="I999" s="31"/>
      <c r="J999" s="31"/>
      <c r="K999" s="21"/>
      <c r="L999" s="34"/>
      <c r="M999" s="31"/>
      <c r="N999" s="31"/>
      <c r="O999" s="31"/>
      <c r="P999" s="21"/>
      <c r="Q999" s="34"/>
      <c r="R999" s="31"/>
      <c r="S999" s="31"/>
      <c r="T999" s="31"/>
      <c r="U999" s="21"/>
      <c r="V999" s="34"/>
      <c r="W999" s="31"/>
      <c r="X999" s="31"/>
      <c r="Y999" s="31"/>
      <c r="Z999" s="21"/>
      <c r="AA999" s="34"/>
      <c r="AC999" s="52"/>
      <c r="AF999" s="11"/>
    </row>
    <row r="1000" spans="1:32" ht="21.75" customHeight="1">
      <c r="A1000" s="24" t="str">
        <f>基本登録!$A$20</f>
        <v>４</v>
      </c>
      <c r="B1000" s="179" t="str">
        <f>IF(AC1000="","",VLOOKUP(AC1000,都個人!$J:$O,4,FALSE))</f>
        <v/>
      </c>
      <c r="C1000" s="180"/>
      <c r="D1000" s="180"/>
      <c r="E1000" s="180"/>
      <c r="F1000" s="181"/>
      <c r="G1000" s="26" t="str">
        <f>IF(AC1000="","",VLOOKUP(AC1000,都個人!$J:$O,5,FALSE))</f>
        <v/>
      </c>
      <c r="H1000" s="31"/>
      <c r="I1000" s="31"/>
      <c r="J1000" s="31"/>
      <c r="K1000" s="21"/>
      <c r="L1000" s="34"/>
      <c r="M1000" s="31"/>
      <c r="N1000" s="31"/>
      <c r="O1000" s="31"/>
      <c r="P1000" s="21"/>
      <c r="Q1000" s="34"/>
      <c r="R1000" s="31"/>
      <c r="S1000" s="31"/>
      <c r="T1000" s="31"/>
      <c r="U1000" s="21"/>
      <c r="V1000" s="34"/>
      <c r="W1000" s="31"/>
      <c r="X1000" s="31"/>
      <c r="Y1000" s="31"/>
      <c r="Z1000" s="21"/>
      <c r="AA1000" s="34"/>
      <c r="AC1000" s="52"/>
      <c r="AF1000" s="11"/>
    </row>
    <row r="1001" spans="1:32" ht="21.75" customHeight="1">
      <c r="A1001" s="24" t="str">
        <f>基本登録!$A$21</f>
        <v>５</v>
      </c>
      <c r="B1001" s="179" t="str">
        <f>IF(AC1001="","",VLOOKUP(AC1001,都個人!$J:$O,4,FALSE))</f>
        <v/>
      </c>
      <c r="C1001" s="180"/>
      <c r="D1001" s="180"/>
      <c r="E1001" s="180"/>
      <c r="F1001" s="181"/>
      <c r="G1001" s="26" t="str">
        <f>IF(AC1001="","",VLOOKUP(AC1001,都個人!$J:$O,5,FALSE))</f>
        <v/>
      </c>
      <c r="H1001" s="31"/>
      <c r="I1001" s="31"/>
      <c r="J1001" s="31"/>
      <c r="K1001" s="21"/>
      <c r="L1001" s="34"/>
      <c r="M1001" s="31"/>
      <c r="N1001" s="31"/>
      <c r="O1001" s="31"/>
      <c r="P1001" s="21"/>
      <c r="Q1001" s="34"/>
      <c r="R1001" s="31"/>
      <c r="S1001" s="31"/>
      <c r="T1001" s="31"/>
      <c r="U1001" s="21"/>
      <c r="V1001" s="34"/>
      <c r="W1001" s="31"/>
      <c r="X1001" s="31"/>
      <c r="Y1001" s="31"/>
      <c r="Z1001" s="21"/>
      <c r="AA1001" s="34"/>
      <c r="AC1001" s="52"/>
      <c r="AF1001" s="11"/>
    </row>
    <row r="1002" spans="1:32" ht="21.75" customHeight="1">
      <c r="A1002" s="24" t="str">
        <f>基本登録!$A$22</f>
        <v>補</v>
      </c>
      <c r="B1002" s="179" t="str">
        <f>IF(AC1002="","",VLOOKUP(AC1002,都個人!$J:$O,4,FALSE))</f>
        <v/>
      </c>
      <c r="C1002" s="180"/>
      <c r="D1002" s="180"/>
      <c r="E1002" s="180"/>
      <c r="F1002" s="181"/>
      <c r="G1002" s="26" t="str">
        <f>IF(AC1002="","",VLOOKUP(AC1002,都個人!$J:$O,5,FALSE))</f>
        <v/>
      </c>
      <c r="H1002" s="24"/>
      <c r="I1002" s="24"/>
      <c r="J1002" s="24"/>
      <c r="K1002" s="33"/>
      <c r="L1002" s="34"/>
      <c r="M1002" s="24"/>
      <c r="N1002" s="24"/>
      <c r="O1002" s="24"/>
      <c r="P1002" s="33"/>
      <c r="Q1002" s="34"/>
      <c r="R1002" s="24"/>
      <c r="S1002" s="24"/>
      <c r="T1002" s="24"/>
      <c r="U1002" s="33"/>
      <c r="V1002" s="34"/>
      <c r="W1002" s="24"/>
      <c r="X1002" s="24"/>
      <c r="Y1002" s="24"/>
      <c r="Z1002" s="33"/>
      <c r="AA1002" s="34"/>
      <c r="AC1002" s="52"/>
      <c r="AF1002" s="11"/>
    </row>
    <row r="1003" spans="1:32" ht="19.5" customHeight="1">
      <c r="A1003" s="169"/>
      <c r="B1003" s="170"/>
      <c r="C1003" s="170"/>
      <c r="D1003" s="170"/>
      <c r="E1003" s="170"/>
      <c r="F1003" s="170"/>
      <c r="G1003" s="171"/>
      <c r="H1003" s="172" t="s">
        <v>132</v>
      </c>
      <c r="I1003" s="173"/>
      <c r="J1003" s="173"/>
      <c r="K1003" s="173"/>
      <c r="L1003" s="34"/>
      <c r="M1003" s="172" t="s">
        <v>132</v>
      </c>
      <c r="N1003" s="173"/>
      <c r="O1003" s="173"/>
      <c r="P1003" s="173"/>
      <c r="Q1003" s="34"/>
      <c r="R1003" s="172" t="s">
        <v>132</v>
      </c>
      <c r="S1003" s="173"/>
      <c r="T1003" s="173"/>
      <c r="U1003" s="173"/>
      <c r="V1003" s="34"/>
      <c r="W1003" s="172" t="s">
        <v>132</v>
      </c>
      <c r="X1003" s="173"/>
      <c r="Y1003" s="173"/>
      <c r="Z1003" s="173"/>
      <c r="AA1003" s="34"/>
      <c r="AC1003" s="52"/>
      <c r="AF1003" s="11"/>
    </row>
    <row r="1004" spans="1:32" ht="24.75" customHeight="1">
      <c r="A1004" s="174"/>
      <c r="B1004" s="175"/>
      <c r="C1004" s="175"/>
      <c r="D1004" s="175"/>
      <c r="E1004" s="175"/>
      <c r="F1004" s="175"/>
      <c r="G1004" s="176"/>
      <c r="H1004" s="169"/>
      <c r="I1004" s="177"/>
      <c r="J1004" s="177"/>
      <c r="K1004" s="177"/>
      <c r="L1004" s="178"/>
      <c r="M1004" s="169"/>
      <c r="N1004" s="177"/>
      <c r="O1004" s="177"/>
      <c r="P1004" s="177"/>
      <c r="Q1004" s="178"/>
      <c r="R1004" s="169"/>
      <c r="S1004" s="177"/>
      <c r="T1004" s="177"/>
      <c r="U1004" s="177"/>
      <c r="V1004" s="178"/>
      <c r="W1004" s="169"/>
      <c r="X1004" s="177"/>
      <c r="Y1004" s="177"/>
      <c r="Z1004" s="177"/>
      <c r="AA1004" s="178"/>
      <c r="AC1004" s="52"/>
      <c r="AF1004" s="11"/>
    </row>
    <row r="1005" spans="1:32" ht="4.5" customHeight="1">
      <c r="A1005" s="165"/>
      <c r="B1005" s="166"/>
      <c r="C1005" s="166"/>
      <c r="D1005" s="166"/>
      <c r="E1005" s="166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AC1005" s="52"/>
      <c r="AF1005" s="11"/>
    </row>
    <row r="1006" spans="1:32">
      <c r="A1006" s="167" t="s">
        <v>136</v>
      </c>
      <c r="B1006" s="167"/>
      <c r="C1006" s="47" t="str">
        <f>基本登録!$A$23</f>
        <v>①（　）内の大会の個人の部は一人１枚使用すること（関東予選・総合体育大会・個人選手権大会）</v>
      </c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4"/>
      <c r="R1006" s="45"/>
      <c r="S1006" s="44"/>
      <c r="T1006" s="44"/>
      <c r="U1006" s="40"/>
      <c r="V1006" s="40"/>
      <c r="W1006" s="40"/>
      <c r="X1006" s="40"/>
      <c r="Y1006" s="40"/>
      <c r="Z1006" s="40"/>
      <c r="AA1006" s="40"/>
    </row>
    <row r="1007" spans="1:32">
      <c r="A1007" s="43"/>
      <c r="B1007" s="43"/>
      <c r="C1007" s="47" t="str">
        <f>基本登録!$A$24</f>
        <v>②顧問の捺印のないものは無効</v>
      </c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6"/>
      <c r="R1007" s="44"/>
      <c r="S1007" s="44"/>
      <c r="T1007" s="44"/>
      <c r="U1007" s="168" t="s">
        <v>139</v>
      </c>
      <c r="V1007" s="168"/>
      <c r="W1007" s="168"/>
      <c r="X1007" s="168"/>
      <c r="Y1007" s="168"/>
      <c r="Z1007" s="168"/>
      <c r="AA1007" s="168"/>
    </row>
    <row r="1008" spans="1:32" s="37" customFormat="1">
      <c r="A1008" s="41"/>
      <c r="B1008" s="41"/>
      <c r="C1008" s="42" t="str">
        <f>基本登録!$A$25</f>
        <v>③A4用紙に印刷すること（A4用紙1枚につき立順票は二部出力。切り取って使用すること）</v>
      </c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168"/>
      <c r="V1008" s="168"/>
      <c r="W1008" s="168"/>
      <c r="X1008" s="168"/>
      <c r="Y1008" s="168"/>
      <c r="Z1008" s="168"/>
      <c r="AA1008" s="168"/>
      <c r="AC1008" s="53"/>
    </row>
    <row r="1009" spans="1:32" ht="34.5" customHeight="1">
      <c r="AC1009" s="52"/>
      <c r="AF1009" s="11"/>
    </row>
    <row r="1010" spans="1:32" ht="24.75" customHeight="1">
      <c r="A1010" s="240" t="s">
        <v>119</v>
      </c>
      <c r="B1010" s="240"/>
      <c r="C1010" s="240"/>
      <c r="D1010" s="201" t="str">
        <f ca="1">基本登録!$B$11</f>
        <v>令和8年度　東京都個人選手権大会　立順票</v>
      </c>
      <c r="E1010" s="201"/>
      <c r="F1010" s="201"/>
      <c r="G1010" s="201"/>
      <c r="H1010" s="201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201"/>
      <c r="V1010" s="201"/>
      <c r="W1010" s="201"/>
      <c r="X1010" s="190" t="s">
        <v>120</v>
      </c>
      <c r="Y1010" s="191"/>
      <c r="Z1010" s="191"/>
      <c r="AA1010" s="192"/>
      <c r="AC1010" s="52"/>
      <c r="AF1010" s="11"/>
    </row>
    <row r="1011" spans="1:32" ht="26.25" customHeight="1">
      <c r="A1011" s="241"/>
      <c r="B1011" s="241"/>
      <c r="C1011" s="241"/>
      <c r="D1011" s="201"/>
      <c r="E1011" s="201"/>
      <c r="F1011" s="201"/>
      <c r="G1011" s="201"/>
      <c r="H1011" s="201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201"/>
      <c r="V1011" s="201"/>
      <c r="W1011" s="201"/>
      <c r="X1011" s="202" t="str">
        <f>IF(VLOOKUP(AC1018,都個人!$J:$O,2,FALSE)="","",VLOOKUP(AC1018,都個人!$J:$O,2,FALSE))</f>
        <v/>
      </c>
      <c r="Y1011" s="203"/>
      <c r="Z1011" s="203"/>
      <c r="AA1011" s="204"/>
      <c r="AC1011" s="52"/>
      <c r="AF1011" s="11"/>
    </row>
    <row r="1012" spans="1:32" ht="27" customHeight="1">
      <c r="A1012" s="169" t="s">
        <v>121</v>
      </c>
      <c r="B1012" s="177"/>
      <c r="C1012" s="178"/>
      <c r="D1012" s="208"/>
      <c r="E1012" s="30" t="s">
        <v>122</v>
      </c>
      <c r="F1012" s="208"/>
      <c r="G1012" s="190" t="s">
        <v>123</v>
      </c>
      <c r="H1012" s="191"/>
      <c r="I1012" s="192"/>
      <c r="J1012" s="213" t="str">
        <f>基本登録!$B$2</f>
        <v>基本登録シートの学校番号に入力して下さい</v>
      </c>
      <c r="K1012" s="213"/>
      <c r="L1012" s="213"/>
      <c r="M1012" s="213"/>
      <c r="N1012" s="213"/>
      <c r="O1012" s="213"/>
      <c r="P1012" s="213"/>
      <c r="Q1012" s="213"/>
      <c r="R1012" s="213"/>
      <c r="S1012" s="213"/>
      <c r="T1012" s="213"/>
      <c r="U1012" s="213"/>
      <c r="V1012" s="213"/>
      <c r="X1012" s="205"/>
      <c r="Y1012" s="206"/>
      <c r="Z1012" s="206"/>
      <c r="AA1012" s="207"/>
      <c r="AC1012" s="52"/>
      <c r="AF1012" s="11"/>
    </row>
    <row r="1013" spans="1:32" ht="9.75" customHeight="1">
      <c r="A1013" s="214">
        <f>基本登録!$B$1</f>
        <v>0</v>
      </c>
      <c r="B1013" s="215"/>
      <c r="C1013" s="216"/>
      <c r="D1013" s="209"/>
      <c r="E1013" s="223" t="s">
        <v>109</v>
      </c>
      <c r="F1013" s="211"/>
      <c r="G1013" s="226" t="s">
        <v>124</v>
      </c>
      <c r="H1013" s="227"/>
      <c r="I1013" s="228"/>
      <c r="J1013" s="213">
        <f>基本登録!$B$3</f>
        <v>0</v>
      </c>
      <c r="K1013" s="213"/>
      <c r="L1013" s="213"/>
      <c r="M1013" s="213"/>
      <c r="N1013" s="213"/>
      <c r="O1013" s="213"/>
      <c r="P1013" s="213"/>
      <c r="Q1013" s="213"/>
      <c r="R1013" s="213"/>
      <c r="S1013" s="213"/>
      <c r="T1013" s="213"/>
      <c r="U1013" s="213"/>
      <c r="V1013" s="213"/>
      <c r="W1013" s="36"/>
      <c r="X1013" s="36"/>
      <c r="AC1013" s="52"/>
      <c r="AF1013" s="11"/>
    </row>
    <row r="1014" spans="1:32" ht="16.5" customHeight="1">
      <c r="A1014" s="217"/>
      <c r="B1014" s="218"/>
      <c r="C1014" s="219"/>
      <c r="D1014" s="209"/>
      <c r="E1014" s="224"/>
      <c r="F1014" s="211"/>
      <c r="G1014" s="229"/>
      <c r="H1014" s="230"/>
      <c r="I1014" s="231"/>
      <c r="J1014" s="213"/>
      <c r="K1014" s="213"/>
      <c r="L1014" s="213"/>
      <c r="M1014" s="213"/>
      <c r="N1014" s="213"/>
      <c r="O1014" s="213"/>
      <c r="P1014" s="213"/>
      <c r="Q1014" s="213"/>
      <c r="R1014" s="213"/>
      <c r="S1014" s="213"/>
      <c r="T1014" s="213"/>
      <c r="U1014" s="213"/>
      <c r="V1014" s="213"/>
      <c r="X1014" s="182" t="s">
        <v>125</v>
      </c>
      <c r="Y1014" s="184" t="s">
        <v>126</v>
      </c>
      <c r="Z1014" s="185"/>
      <c r="AA1014" s="186"/>
      <c r="AC1014" s="52"/>
      <c r="AF1014" s="11"/>
    </row>
    <row r="1015" spans="1:32" ht="27" customHeight="1">
      <c r="A1015" s="220"/>
      <c r="B1015" s="221"/>
      <c r="C1015" s="222"/>
      <c r="D1015" s="210"/>
      <c r="E1015" s="225"/>
      <c r="F1015" s="212"/>
      <c r="G1015" s="190" t="s">
        <v>127</v>
      </c>
      <c r="H1015" s="191"/>
      <c r="I1015" s="192"/>
      <c r="J1015" s="28"/>
      <c r="K1015" s="29"/>
      <c r="L1015" s="29"/>
      <c r="M1015" s="29"/>
      <c r="N1015" s="29"/>
      <c r="O1015" s="29"/>
      <c r="P1015" s="22"/>
      <c r="Q1015" s="22"/>
      <c r="R1015" s="22" t="s">
        <v>128</v>
      </c>
      <c r="S1015" s="193" t="str">
        <f t="shared" ref="S1015" si="35">AC1018</f>
        <v/>
      </c>
      <c r="T1015" s="194"/>
      <c r="U1015" s="194"/>
      <c r="V1015" s="23" t="s">
        <v>129</v>
      </c>
      <c r="X1015" s="183"/>
      <c r="Y1015" s="187"/>
      <c r="Z1015" s="188"/>
      <c r="AA1015" s="189"/>
      <c r="AC1015" s="52"/>
      <c r="AF1015" s="11"/>
    </row>
    <row r="1016" spans="1:32" ht="4.5" customHeight="1">
      <c r="AC1016" s="52"/>
      <c r="AF1016" s="11"/>
    </row>
    <row r="1017" spans="1:32" ht="21.75" customHeight="1">
      <c r="A1017" s="24" t="s">
        <v>130</v>
      </c>
      <c r="B1017" s="174" t="s">
        <v>131</v>
      </c>
      <c r="C1017" s="195"/>
      <c r="D1017" s="195"/>
      <c r="E1017" s="195"/>
      <c r="F1017" s="176"/>
      <c r="G1017" s="32" t="s">
        <v>102</v>
      </c>
      <c r="H1017" s="196" t="str">
        <f ca="1">IFERROR(VLOOKUP(D1010,基本登録!$B$8:$I$14,5,FALSE),"")</f>
        <v>予選</v>
      </c>
      <c r="I1017" s="197"/>
      <c r="J1017" s="197"/>
      <c r="K1017" s="197"/>
      <c r="L1017" s="198"/>
      <c r="M1017" s="196" t="str">
        <f ca="1">IFERROR(VLOOKUP(D1010,基本登録!$B$8:$I$14,6,FALSE),"")</f>
        <v>決勝</v>
      </c>
      <c r="N1017" s="197"/>
      <c r="O1017" s="197"/>
      <c r="P1017" s="197"/>
      <c r="Q1017" s="198"/>
      <c r="R1017" s="196" t="str">
        <f ca="1">IFERROR(IF(VLOOKUP(D1010,基本登録!$B$8:$I$14,7,FALSE)="","",VLOOKUP(D1010,基本登録!$B$8:$I$14,7,FALSE)),"")</f>
        <v>競射</v>
      </c>
      <c r="S1017" s="197"/>
      <c r="T1017" s="197"/>
      <c r="U1017" s="197"/>
      <c r="V1017" s="198"/>
      <c r="W1017" s="196" t="str">
        <f ca="1">IFERROR(IF(VLOOKUP(D1010,基本登録!$B$8:$I$14,8,FALSE)="","",VLOOKUP(D1010,基本登録!$B$8:$I$14,8,FALSE)),"")</f>
        <v/>
      </c>
      <c r="X1017" s="197"/>
      <c r="Y1017" s="197"/>
      <c r="Z1017" s="197"/>
      <c r="AA1017" s="198"/>
      <c r="AC1017" s="52"/>
      <c r="AF1017" s="11"/>
    </row>
    <row r="1018" spans="1:32" ht="21.75" customHeight="1">
      <c r="A1018" s="25" t="str">
        <f>基本登録!$A$17</f>
        <v>１</v>
      </c>
      <c r="B1018" s="179" t="str">
        <f>IF(AC1018="","",VLOOKUP(AC1018,都個人!$J:$O,4,FALSE))</f>
        <v/>
      </c>
      <c r="C1018" s="180"/>
      <c r="D1018" s="180"/>
      <c r="E1018" s="180"/>
      <c r="F1018" s="181"/>
      <c r="G1018" s="26" t="str">
        <f>IF(AC1018="","",VLOOKUP(AC1018,都個人!$J:$O,5,FALSE))</f>
        <v/>
      </c>
      <c r="H1018" s="31"/>
      <c r="I1018" s="31"/>
      <c r="J1018" s="31"/>
      <c r="K1018" s="21"/>
      <c r="L1018" s="34"/>
      <c r="M1018" s="31"/>
      <c r="N1018" s="31"/>
      <c r="O1018" s="31"/>
      <c r="P1018" s="21"/>
      <c r="Q1018" s="34"/>
      <c r="R1018" s="31"/>
      <c r="S1018" s="31"/>
      <c r="T1018" s="31"/>
      <c r="U1018" s="21"/>
      <c r="V1018" s="34"/>
      <c r="W1018" s="31"/>
      <c r="X1018" s="31"/>
      <c r="Y1018" s="31"/>
      <c r="Z1018" s="21"/>
      <c r="AA1018" s="34"/>
      <c r="AC1018" s="52" t="str">
        <f>都個人!$J$51</f>
        <v/>
      </c>
      <c r="AF1018" s="11"/>
    </row>
    <row r="1019" spans="1:32" ht="21.75" customHeight="1">
      <c r="A1019" s="24" t="str">
        <f>基本登録!$A$18</f>
        <v>２</v>
      </c>
      <c r="B1019" s="179" t="str">
        <f>IF(AC1019="","",VLOOKUP(AC1019,都個人!$J:$O,4,FALSE))</f>
        <v/>
      </c>
      <c r="C1019" s="180"/>
      <c r="D1019" s="180"/>
      <c r="E1019" s="180"/>
      <c r="F1019" s="181"/>
      <c r="G1019" s="26" t="str">
        <f>IF(AC1019="","",VLOOKUP(AC1019,都個人!$J:$O,5,FALSE))</f>
        <v/>
      </c>
      <c r="H1019" s="31"/>
      <c r="I1019" s="31"/>
      <c r="J1019" s="31"/>
      <c r="K1019" s="21"/>
      <c r="L1019" s="34"/>
      <c r="M1019" s="31"/>
      <c r="N1019" s="31"/>
      <c r="O1019" s="31"/>
      <c r="P1019" s="21"/>
      <c r="Q1019" s="34"/>
      <c r="R1019" s="31"/>
      <c r="S1019" s="31"/>
      <c r="T1019" s="31"/>
      <c r="U1019" s="21"/>
      <c r="V1019" s="34"/>
      <c r="W1019" s="31"/>
      <c r="X1019" s="31"/>
      <c r="Y1019" s="31"/>
      <c r="Z1019" s="21"/>
      <c r="AA1019" s="34"/>
      <c r="AC1019" s="52"/>
      <c r="AF1019" s="11"/>
    </row>
    <row r="1020" spans="1:32" ht="21.75" customHeight="1">
      <c r="A1020" s="24" t="str">
        <f>基本登録!$A$19</f>
        <v>３</v>
      </c>
      <c r="B1020" s="179" t="str">
        <f>IF(AC1020="","",VLOOKUP(AC1020,都個人!$J:$O,4,FALSE))</f>
        <v/>
      </c>
      <c r="C1020" s="180"/>
      <c r="D1020" s="180"/>
      <c r="E1020" s="180"/>
      <c r="F1020" s="181"/>
      <c r="G1020" s="26" t="str">
        <f>IF(AC1020="","",VLOOKUP(AC1020,都個人!$J:$O,5,FALSE))</f>
        <v/>
      </c>
      <c r="H1020" s="31"/>
      <c r="I1020" s="31"/>
      <c r="J1020" s="31"/>
      <c r="K1020" s="21"/>
      <c r="L1020" s="34"/>
      <c r="M1020" s="31"/>
      <c r="N1020" s="31"/>
      <c r="O1020" s="31"/>
      <c r="P1020" s="21"/>
      <c r="Q1020" s="34"/>
      <c r="R1020" s="31"/>
      <c r="S1020" s="31"/>
      <c r="T1020" s="31"/>
      <c r="U1020" s="21"/>
      <c r="V1020" s="34"/>
      <c r="W1020" s="31"/>
      <c r="X1020" s="31"/>
      <c r="Y1020" s="31"/>
      <c r="Z1020" s="21"/>
      <c r="AA1020" s="34"/>
      <c r="AC1020" s="52"/>
      <c r="AF1020" s="11"/>
    </row>
    <row r="1021" spans="1:32" ht="21.75" customHeight="1">
      <c r="A1021" s="24" t="str">
        <f>基本登録!$A$20</f>
        <v>４</v>
      </c>
      <c r="B1021" s="179" t="str">
        <f>IF(AC1021="","",VLOOKUP(AC1021,都個人!$J:$O,4,FALSE))</f>
        <v/>
      </c>
      <c r="C1021" s="180"/>
      <c r="D1021" s="180"/>
      <c r="E1021" s="180"/>
      <c r="F1021" s="181"/>
      <c r="G1021" s="26" t="str">
        <f>IF(AC1021="","",VLOOKUP(AC1021,都個人!$J:$O,5,FALSE))</f>
        <v/>
      </c>
      <c r="H1021" s="31"/>
      <c r="I1021" s="31"/>
      <c r="J1021" s="31"/>
      <c r="K1021" s="21"/>
      <c r="L1021" s="34"/>
      <c r="M1021" s="31"/>
      <c r="N1021" s="31"/>
      <c r="O1021" s="31"/>
      <c r="P1021" s="21"/>
      <c r="Q1021" s="34"/>
      <c r="R1021" s="31"/>
      <c r="S1021" s="31"/>
      <c r="T1021" s="31"/>
      <c r="U1021" s="21"/>
      <c r="V1021" s="34"/>
      <c r="W1021" s="31"/>
      <c r="X1021" s="31"/>
      <c r="Y1021" s="31"/>
      <c r="Z1021" s="21"/>
      <c r="AA1021" s="34"/>
      <c r="AC1021" s="52"/>
      <c r="AF1021" s="11"/>
    </row>
    <row r="1022" spans="1:32" ht="21.75" customHeight="1">
      <c r="A1022" s="24" t="str">
        <f>基本登録!$A$21</f>
        <v>５</v>
      </c>
      <c r="B1022" s="179" t="str">
        <f>IF(AC1022="","",VLOOKUP(AC1022,都個人!$J:$O,4,FALSE))</f>
        <v/>
      </c>
      <c r="C1022" s="180"/>
      <c r="D1022" s="180"/>
      <c r="E1022" s="180"/>
      <c r="F1022" s="181"/>
      <c r="G1022" s="26" t="str">
        <f>IF(AC1022="","",VLOOKUP(AC1022,都個人!$J:$O,5,FALSE))</f>
        <v/>
      </c>
      <c r="H1022" s="31"/>
      <c r="I1022" s="31"/>
      <c r="J1022" s="31"/>
      <c r="K1022" s="21"/>
      <c r="L1022" s="34"/>
      <c r="M1022" s="31"/>
      <c r="N1022" s="31"/>
      <c r="O1022" s="31"/>
      <c r="P1022" s="21"/>
      <c r="Q1022" s="34"/>
      <c r="R1022" s="31"/>
      <c r="S1022" s="31"/>
      <c r="T1022" s="31"/>
      <c r="U1022" s="21"/>
      <c r="V1022" s="34"/>
      <c r="W1022" s="31"/>
      <c r="X1022" s="31"/>
      <c r="Y1022" s="31"/>
      <c r="Z1022" s="21"/>
      <c r="AA1022" s="34"/>
      <c r="AC1022" s="52"/>
      <c r="AF1022" s="11"/>
    </row>
    <row r="1023" spans="1:32" ht="21.75" customHeight="1">
      <c r="A1023" s="24" t="str">
        <f>基本登録!$A$22</f>
        <v>補</v>
      </c>
      <c r="B1023" s="179" t="str">
        <f>IF(AC1023="","",VLOOKUP(AC1023,都個人!$J:$O,4,FALSE))</f>
        <v/>
      </c>
      <c r="C1023" s="180"/>
      <c r="D1023" s="180"/>
      <c r="E1023" s="180"/>
      <c r="F1023" s="181"/>
      <c r="G1023" s="26" t="str">
        <f>IF(AC1023="","",VLOOKUP(AC1023,都個人!$J:$O,5,FALSE))</f>
        <v/>
      </c>
      <c r="H1023" s="24"/>
      <c r="I1023" s="24"/>
      <c r="J1023" s="24"/>
      <c r="K1023" s="33"/>
      <c r="L1023" s="34"/>
      <c r="M1023" s="24"/>
      <c r="N1023" s="24"/>
      <c r="O1023" s="24"/>
      <c r="P1023" s="33"/>
      <c r="Q1023" s="34"/>
      <c r="R1023" s="24"/>
      <c r="S1023" s="24"/>
      <c r="T1023" s="24"/>
      <c r="U1023" s="33"/>
      <c r="V1023" s="34"/>
      <c r="W1023" s="24"/>
      <c r="X1023" s="24"/>
      <c r="Y1023" s="24"/>
      <c r="Z1023" s="33"/>
      <c r="AA1023" s="34"/>
      <c r="AC1023" s="52"/>
      <c r="AF1023" s="11"/>
    </row>
    <row r="1024" spans="1:32" ht="19.5" customHeight="1">
      <c r="A1024" s="169"/>
      <c r="B1024" s="170"/>
      <c r="C1024" s="170"/>
      <c r="D1024" s="170"/>
      <c r="E1024" s="170"/>
      <c r="F1024" s="170"/>
      <c r="G1024" s="171"/>
      <c r="H1024" s="172" t="s">
        <v>132</v>
      </c>
      <c r="I1024" s="173"/>
      <c r="J1024" s="173"/>
      <c r="K1024" s="173"/>
      <c r="L1024" s="34"/>
      <c r="M1024" s="172" t="s">
        <v>132</v>
      </c>
      <c r="N1024" s="173"/>
      <c r="O1024" s="173"/>
      <c r="P1024" s="173"/>
      <c r="Q1024" s="34"/>
      <c r="R1024" s="172" t="s">
        <v>132</v>
      </c>
      <c r="S1024" s="173"/>
      <c r="T1024" s="173"/>
      <c r="U1024" s="173"/>
      <c r="V1024" s="34"/>
      <c r="W1024" s="172" t="s">
        <v>132</v>
      </c>
      <c r="X1024" s="173"/>
      <c r="Y1024" s="173"/>
      <c r="Z1024" s="173"/>
      <c r="AA1024" s="34"/>
      <c r="AC1024" s="52"/>
      <c r="AF1024" s="11"/>
    </row>
    <row r="1025" spans="1:32" ht="24.75" customHeight="1">
      <c r="A1025" s="174"/>
      <c r="B1025" s="175"/>
      <c r="C1025" s="175"/>
      <c r="D1025" s="175"/>
      <c r="E1025" s="175"/>
      <c r="F1025" s="175"/>
      <c r="G1025" s="176"/>
      <c r="H1025" s="169"/>
      <c r="I1025" s="177"/>
      <c r="J1025" s="177"/>
      <c r="K1025" s="177"/>
      <c r="L1025" s="178"/>
      <c r="M1025" s="169"/>
      <c r="N1025" s="177"/>
      <c r="O1025" s="177"/>
      <c r="P1025" s="177"/>
      <c r="Q1025" s="178"/>
      <c r="R1025" s="169"/>
      <c r="S1025" s="177"/>
      <c r="T1025" s="177"/>
      <c r="U1025" s="177"/>
      <c r="V1025" s="178"/>
      <c r="W1025" s="169"/>
      <c r="X1025" s="177"/>
      <c r="Y1025" s="177"/>
      <c r="Z1025" s="177"/>
      <c r="AA1025" s="178"/>
      <c r="AC1025" s="52"/>
      <c r="AF1025" s="11"/>
    </row>
    <row r="1026" spans="1:32" ht="4.5" customHeight="1">
      <c r="A1026" s="165"/>
      <c r="B1026" s="166"/>
      <c r="C1026" s="166"/>
      <c r="D1026" s="166"/>
      <c r="E1026" s="166"/>
      <c r="F1026" s="166"/>
      <c r="G1026" s="166"/>
      <c r="H1026" s="166"/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AC1026" s="52"/>
      <c r="AF1026" s="11"/>
    </row>
    <row r="1027" spans="1:32">
      <c r="A1027" s="167" t="s">
        <v>136</v>
      </c>
      <c r="B1027" s="167"/>
      <c r="C1027" s="47" t="str">
        <f>基本登録!$A$23</f>
        <v>①（　）内の大会の個人の部は一人１枚使用すること（関東予選・総合体育大会・個人選手権大会）</v>
      </c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4"/>
      <c r="R1027" s="45"/>
      <c r="S1027" s="44"/>
      <c r="T1027" s="44"/>
      <c r="U1027" s="40"/>
      <c r="V1027" s="40"/>
      <c r="W1027" s="40"/>
      <c r="X1027" s="40"/>
      <c r="Y1027" s="40"/>
      <c r="Z1027" s="40"/>
      <c r="AA1027" s="40"/>
    </row>
    <row r="1028" spans="1:32">
      <c r="A1028" s="43"/>
      <c r="B1028" s="43"/>
      <c r="C1028" s="47" t="str">
        <f>基本登録!$A$24</f>
        <v>②顧問の捺印のないものは無効</v>
      </c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6"/>
      <c r="R1028" s="44"/>
      <c r="S1028" s="44"/>
      <c r="T1028" s="44"/>
      <c r="U1028" s="168" t="s">
        <v>139</v>
      </c>
      <c r="V1028" s="168"/>
      <c r="W1028" s="168"/>
      <c r="X1028" s="168"/>
      <c r="Y1028" s="168"/>
      <c r="Z1028" s="168"/>
      <c r="AA1028" s="168"/>
    </row>
    <row r="1029" spans="1:32" s="37" customFormat="1">
      <c r="A1029" s="41"/>
      <c r="B1029" s="41"/>
      <c r="C1029" s="42" t="str">
        <f>基本登録!$A$25</f>
        <v>③A4用紙に印刷すること（A4用紙1枚につき立順票は二部出力。切り取って使用すること）</v>
      </c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168"/>
      <c r="V1029" s="168"/>
      <c r="W1029" s="168"/>
      <c r="X1029" s="168"/>
      <c r="Y1029" s="168"/>
      <c r="Z1029" s="168"/>
      <c r="AA1029" s="168"/>
      <c r="AC1029" s="53"/>
    </row>
    <row r="1030" spans="1:32" ht="34.5" customHeight="1">
      <c r="AC1030" s="52"/>
      <c r="AF1030" s="11"/>
    </row>
    <row r="1031" spans="1:32" ht="24.75" customHeight="1">
      <c r="A1031" s="240" t="s">
        <v>119</v>
      </c>
      <c r="B1031" s="240"/>
      <c r="C1031" s="240"/>
      <c r="D1031" s="201" t="str">
        <f ca="1">基本登録!$B$11</f>
        <v>令和8年度　東京都個人選手権大会　立順票</v>
      </c>
      <c r="E1031" s="201"/>
      <c r="F1031" s="201"/>
      <c r="G1031" s="201"/>
      <c r="H1031" s="201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201"/>
      <c r="V1031" s="201"/>
      <c r="W1031" s="201"/>
      <c r="X1031" s="190" t="s">
        <v>120</v>
      </c>
      <c r="Y1031" s="191"/>
      <c r="Z1031" s="191"/>
      <c r="AA1031" s="192"/>
      <c r="AC1031" s="52"/>
      <c r="AF1031" s="11"/>
    </row>
    <row r="1032" spans="1:32" ht="26.25" customHeight="1">
      <c r="A1032" s="241"/>
      <c r="B1032" s="241"/>
      <c r="C1032" s="241"/>
      <c r="D1032" s="201"/>
      <c r="E1032" s="201"/>
      <c r="F1032" s="201"/>
      <c r="G1032" s="201"/>
      <c r="H1032" s="201"/>
      <c r="I1032" s="201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201"/>
      <c r="V1032" s="201"/>
      <c r="W1032" s="201"/>
      <c r="X1032" s="202" t="str">
        <f>IF(VLOOKUP(AC1039,都個人!$J:$O,2,FALSE)="","",VLOOKUP(AC1039,都個人!$J:$O,2,FALSE))</f>
        <v/>
      </c>
      <c r="Y1032" s="203"/>
      <c r="Z1032" s="203"/>
      <c r="AA1032" s="204"/>
      <c r="AC1032" s="52"/>
      <c r="AF1032" s="11"/>
    </row>
    <row r="1033" spans="1:32" ht="27" customHeight="1">
      <c r="A1033" s="169" t="s">
        <v>121</v>
      </c>
      <c r="B1033" s="177"/>
      <c r="C1033" s="178"/>
      <c r="D1033" s="208"/>
      <c r="E1033" s="30" t="s">
        <v>122</v>
      </c>
      <c r="F1033" s="208"/>
      <c r="G1033" s="190" t="s">
        <v>123</v>
      </c>
      <c r="H1033" s="191"/>
      <c r="I1033" s="192"/>
      <c r="J1033" s="213" t="str">
        <f>基本登録!$B$2</f>
        <v>基本登録シートの学校番号に入力して下さい</v>
      </c>
      <c r="K1033" s="213"/>
      <c r="L1033" s="213"/>
      <c r="M1033" s="213"/>
      <c r="N1033" s="213"/>
      <c r="O1033" s="213"/>
      <c r="P1033" s="213"/>
      <c r="Q1033" s="213"/>
      <c r="R1033" s="213"/>
      <c r="S1033" s="213"/>
      <c r="T1033" s="213"/>
      <c r="U1033" s="213"/>
      <c r="V1033" s="213"/>
      <c r="X1033" s="205"/>
      <c r="Y1033" s="206"/>
      <c r="Z1033" s="206"/>
      <c r="AA1033" s="207"/>
      <c r="AC1033" s="52"/>
      <c r="AF1033" s="11"/>
    </row>
    <row r="1034" spans="1:32" ht="9.75" customHeight="1">
      <c r="A1034" s="214">
        <f>基本登録!$B$1</f>
        <v>0</v>
      </c>
      <c r="B1034" s="215"/>
      <c r="C1034" s="216"/>
      <c r="D1034" s="209"/>
      <c r="E1034" s="223" t="s">
        <v>109</v>
      </c>
      <c r="F1034" s="211"/>
      <c r="G1034" s="226" t="s">
        <v>124</v>
      </c>
      <c r="H1034" s="227"/>
      <c r="I1034" s="228"/>
      <c r="J1034" s="213">
        <f>基本登録!$B$3</f>
        <v>0</v>
      </c>
      <c r="K1034" s="213"/>
      <c r="L1034" s="213"/>
      <c r="M1034" s="213"/>
      <c r="N1034" s="213"/>
      <c r="O1034" s="213"/>
      <c r="P1034" s="213"/>
      <c r="Q1034" s="213"/>
      <c r="R1034" s="213"/>
      <c r="S1034" s="213"/>
      <c r="T1034" s="213"/>
      <c r="U1034" s="213"/>
      <c r="V1034" s="213"/>
      <c r="W1034" s="36"/>
      <c r="X1034" s="36"/>
      <c r="AC1034" s="52"/>
      <c r="AF1034" s="11"/>
    </row>
    <row r="1035" spans="1:32" ht="16.5" customHeight="1">
      <c r="A1035" s="217"/>
      <c r="B1035" s="218"/>
      <c r="C1035" s="219"/>
      <c r="D1035" s="209"/>
      <c r="E1035" s="224"/>
      <c r="F1035" s="211"/>
      <c r="G1035" s="229"/>
      <c r="H1035" s="230"/>
      <c r="I1035" s="231"/>
      <c r="J1035" s="213"/>
      <c r="K1035" s="213"/>
      <c r="L1035" s="213"/>
      <c r="M1035" s="213"/>
      <c r="N1035" s="213"/>
      <c r="O1035" s="213"/>
      <c r="P1035" s="213"/>
      <c r="Q1035" s="213"/>
      <c r="R1035" s="213"/>
      <c r="S1035" s="213"/>
      <c r="T1035" s="213"/>
      <c r="U1035" s="213"/>
      <c r="V1035" s="213"/>
      <c r="X1035" s="182" t="s">
        <v>125</v>
      </c>
      <c r="Y1035" s="184" t="s">
        <v>126</v>
      </c>
      <c r="Z1035" s="185"/>
      <c r="AA1035" s="186"/>
      <c r="AC1035" s="52"/>
      <c r="AF1035" s="11"/>
    </row>
    <row r="1036" spans="1:32" ht="27" customHeight="1">
      <c r="A1036" s="220"/>
      <c r="B1036" s="221"/>
      <c r="C1036" s="222"/>
      <c r="D1036" s="210"/>
      <c r="E1036" s="225"/>
      <c r="F1036" s="212"/>
      <c r="G1036" s="190" t="s">
        <v>127</v>
      </c>
      <c r="H1036" s="191"/>
      <c r="I1036" s="192"/>
      <c r="J1036" s="28"/>
      <c r="K1036" s="29"/>
      <c r="L1036" s="29"/>
      <c r="M1036" s="29"/>
      <c r="N1036" s="29"/>
      <c r="O1036" s="29"/>
      <c r="P1036" s="22"/>
      <c r="Q1036" s="22"/>
      <c r="R1036" s="22" t="s">
        <v>128</v>
      </c>
      <c r="S1036" s="193" t="str">
        <f t="shared" ref="S1036" si="36">AC1039</f>
        <v/>
      </c>
      <c r="T1036" s="194"/>
      <c r="U1036" s="194"/>
      <c r="V1036" s="23" t="s">
        <v>129</v>
      </c>
      <c r="X1036" s="183"/>
      <c r="Y1036" s="187"/>
      <c r="Z1036" s="188"/>
      <c r="AA1036" s="189"/>
      <c r="AC1036" s="52"/>
      <c r="AF1036" s="11"/>
    </row>
    <row r="1037" spans="1:32" ht="4.5" customHeight="1">
      <c r="AC1037" s="52"/>
      <c r="AF1037" s="11"/>
    </row>
    <row r="1038" spans="1:32" ht="21.75" customHeight="1">
      <c r="A1038" s="24" t="s">
        <v>130</v>
      </c>
      <c r="B1038" s="174" t="s">
        <v>131</v>
      </c>
      <c r="C1038" s="195"/>
      <c r="D1038" s="195"/>
      <c r="E1038" s="195"/>
      <c r="F1038" s="176"/>
      <c r="G1038" s="32" t="s">
        <v>102</v>
      </c>
      <c r="H1038" s="196" t="str">
        <f ca="1">IFERROR(VLOOKUP(D1031,基本登録!$B$8:$I$14,5,FALSE),"")</f>
        <v>予選</v>
      </c>
      <c r="I1038" s="197"/>
      <c r="J1038" s="197"/>
      <c r="K1038" s="197"/>
      <c r="L1038" s="198"/>
      <c r="M1038" s="196" t="str">
        <f ca="1">IFERROR(VLOOKUP(D1031,基本登録!$B$8:$I$14,6,FALSE),"")</f>
        <v>決勝</v>
      </c>
      <c r="N1038" s="197"/>
      <c r="O1038" s="197"/>
      <c r="P1038" s="197"/>
      <c r="Q1038" s="198"/>
      <c r="R1038" s="196" t="str">
        <f ca="1">IFERROR(IF(VLOOKUP(D1031,基本登録!$B$8:$I$14,7,FALSE)="","",VLOOKUP(D1031,基本登録!$B$8:$I$14,7,FALSE)),"")</f>
        <v>競射</v>
      </c>
      <c r="S1038" s="197"/>
      <c r="T1038" s="197"/>
      <c r="U1038" s="197"/>
      <c r="V1038" s="198"/>
      <c r="W1038" s="196" t="str">
        <f ca="1">IFERROR(IF(VLOOKUP(D1031,基本登録!$B$8:$I$14,8,FALSE)="","",VLOOKUP(D1031,基本登録!$B$8:$I$14,8,FALSE)),"")</f>
        <v/>
      </c>
      <c r="X1038" s="197"/>
      <c r="Y1038" s="197"/>
      <c r="Z1038" s="197"/>
      <c r="AA1038" s="198"/>
      <c r="AC1038" s="52"/>
      <c r="AF1038" s="11"/>
    </row>
    <row r="1039" spans="1:32" ht="21.75" customHeight="1">
      <c r="A1039" s="25" t="str">
        <f>基本登録!$A$17</f>
        <v>１</v>
      </c>
      <c r="B1039" s="179" t="str">
        <f>IF(AC1039="","",VLOOKUP(AC1039,都個人!$J:$O,4,FALSE))</f>
        <v/>
      </c>
      <c r="C1039" s="180"/>
      <c r="D1039" s="180"/>
      <c r="E1039" s="180"/>
      <c r="F1039" s="181"/>
      <c r="G1039" s="26" t="str">
        <f>IF(AC1039="","",VLOOKUP(AC1039,都個人!$J:$O,5,FALSE))</f>
        <v/>
      </c>
      <c r="H1039" s="31"/>
      <c r="I1039" s="31"/>
      <c r="J1039" s="31"/>
      <c r="K1039" s="21"/>
      <c r="L1039" s="34"/>
      <c r="M1039" s="31"/>
      <c r="N1039" s="31"/>
      <c r="O1039" s="31"/>
      <c r="P1039" s="21"/>
      <c r="Q1039" s="34"/>
      <c r="R1039" s="31"/>
      <c r="S1039" s="31"/>
      <c r="T1039" s="31"/>
      <c r="U1039" s="21"/>
      <c r="V1039" s="34"/>
      <c r="W1039" s="31"/>
      <c r="X1039" s="31"/>
      <c r="Y1039" s="31"/>
      <c r="Z1039" s="21"/>
      <c r="AA1039" s="34"/>
      <c r="AC1039" s="52" t="str">
        <f>都個人!$J$52</f>
        <v/>
      </c>
      <c r="AF1039" s="11"/>
    </row>
    <row r="1040" spans="1:32" ht="21.75" customHeight="1">
      <c r="A1040" s="24" t="str">
        <f>基本登録!$A$18</f>
        <v>２</v>
      </c>
      <c r="B1040" s="179" t="str">
        <f>IF(AC1040="","",VLOOKUP(AC1040,都個人!$J:$O,4,FALSE))</f>
        <v/>
      </c>
      <c r="C1040" s="180"/>
      <c r="D1040" s="180"/>
      <c r="E1040" s="180"/>
      <c r="F1040" s="181"/>
      <c r="G1040" s="26" t="str">
        <f>IF(AC1040="","",VLOOKUP(AC1040,都個人!$J:$O,5,FALSE))</f>
        <v/>
      </c>
      <c r="H1040" s="31"/>
      <c r="I1040" s="31"/>
      <c r="J1040" s="31"/>
      <c r="K1040" s="21"/>
      <c r="L1040" s="34"/>
      <c r="M1040" s="31"/>
      <c r="N1040" s="31"/>
      <c r="O1040" s="31"/>
      <c r="P1040" s="21"/>
      <c r="Q1040" s="34"/>
      <c r="R1040" s="31"/>
      <c r="S1040" s="31"/>
      <c r="T1040" s="31"/>
      <c r="U1040" s="21"/>
      <c r="V1040" s="34"/>
      <c r="W1040" s="31"/>
      <c r="X1040" s="31"/>
      <c r="Y1040" s="31"/>
      <c r="Z1040" s="21"/>
      <c r="AA1040" s="34"/>
      <c r="AC1040" s="52"/>
      <c r="AF1040" s="11"/>
    </row>
    <row r="1041" spans="1:32" ht="21.75" customHeight="1">
      <c r="A1041" s="24" t="str">
        <f>基本登録!$A$19</f>
        <v>３</v>
      </c>
      <c r="B1041" s="179" t="str">
        <f>IF(AC1041="","",VLOOKUP(AC1041,都個人!$J:$O,4,FALSE))</f>
        <v/>
      </c>
      <c r="C1041" s="180"/>
      <c r="D1041" s="180"/>
      <c r="E1041" s="180"/>
      <c r="F1041" s="181"/>
      <c r="G1041" s="26" t="str">
        <f>IF(AC1041="","",VLOOKUP(AC1041,都個人!$J:$O,5,FALSE))</f>
        <v/>
      </c>
      <c r="H1041" s="31"/>
      <c r="I1041" s="31"/>
      <c r="J1041" s="31"/>
      <c r="K1041" s="21"/>
      <c r="L1041" s="34"/>
      <c r="M1041" s="31"/>
      <c r="N1041" s="31"/>
      <c r="O1041" s="31"/>
      <c r="P1041" s="21"/>
      <c r="Q1041" s="34"/>
      <c r="R1041" s="31"/>
      <c r="S1041" s="31"/>
      <c r="T1041" s="31"/>
      <c r="U1041" s="21"/>
      <c r="V1041" s="34"/>
      <c r="W1041" s="31"/>
      <c r="X1041" s="31"/>
      <c r="Y1041" s="31"/>
      <c r="Z1041" s="21"/>
      <c r="AA1041" s="34"/>
      <c r="AC1041" s="52"/>
      <c r="AF1041" s="11"/>
    </row>
    <row r="1042" spans="1:32" ht="21.75" customHeight="1">
      <c r="A1042" s="24" t="str">
        <f>基本登録!$A$20</f>
        <v>４</v>
      </c>
      <c r="B1042" s="179" t="str">
        <f>IF(AC1042="","",VLOOKUP(AC1042,都個人!$J:$O,4,FALSE))</f>
        <v/>
      </c>
      <c r="C1042" s="180"/>
      <c r="D1042" s="180"/>
      <c r="E1042" s="180"/>
      <c r="F1042" s="181"/>
      <c r="G1042" s="26" t="str">
        <f>IF(AC1042="","",VLOOKUP(AC1042,都個人!$J:$O,5,FALSE))</f>
        <v/>
      </c>
      <c r="H1042" s="31"/>
      <c r="I1042" s="31"/>
      <c r="J1042" s="31"/>
      <c r="K1042" s="21"/>
      <c r="L1042" s="34"/>
      <c r="M1042" s="31"/>
      <c r="N1042" s="31"/>
      <c r="O1042" s="31"/>
      <c r="P1042" s="21"/>
      <c r="Q1042" s="34"/>
      <c r="R1042" s="31"/>
      <c r="S1042" s="31"/>
      <c r="T1042" s="31"/>
      <c r="U1042" s="21"/>
      <c r="V1042" s="34"/>
      <c r="W1042" s="31"/>
      <c r="X1042" s="31"/>
      <c r="Y1042" s="31"/>
      <c r="Z1042" s="21"/>
      <c r="AA1042" s="34"/>
      <c r="AC1042" s="52"/>
      <c r="AF1042" s="11"/>
    </row>
    <row r="1043" spans="1:32" ht="21.75" customHeight="1">
      <c r="A1043" s="24" t="str">
        <f>基本登録!$A$21</f>
        <v>５</v>
      </c>
      <c r="B1043" s="179" t="str">
        <f>IF(AC1043="","",VLOOKUP(AC1043,都個人!$J:$O,4,FALSE))</f>
        <v/>
      </c>
      <c r="C1043" s="180"/>
      <c r="D1043" s="180"/>
      <c r="E1043" s="180"/>
      <c r="F1043" s="181"/>
      <c r="G1043" s="26" t="str">
        <f>IF(AC1043="","",VLOOKUP(AC1043,都個人!$J:$O,5,FALSE))</f>
        <v/>
      </c>
      <c r="H1043" s="31"/>
      <c r="I1043" s="31"/>
      <c r="J1043" s="31"/>
      <c r="K1043" s="21"/>
      <c r="L1043" s="34"/>
      <c r="M1043" s="31"/>
      <c r="N1043" s="31"/>
      <c r="O1043" s="31"/>
      <c r="P1043" s="21"/>
      <c r="Q1043" s="34"/>
      <c r="R1043" s="31"/>
      <c r="S1043" s="31"/>
      <c r="T1043" s="31"/>
      <c r="U1043" s="21"/>
      <c r="V1043" s="34"/>
      <c r="W1043" s="31"/>
      <c r="X1043" s="31"/>
      <c r="Y1043" s="31"/>
      <c r="Z1043" s="21"/>
      <c r="AA1043" s="34"/>
      <c r="AC1043" s="52"/>
      <c r="AF1043" s="11"/>
    </row>
    <row r="1044" spans="1:32" ht="21.75" customHeight="1">
      <c r="A1044" s="24" t="str">
        <f>基本登録!$A$22</f>
        <v>補</v>
      </c>
      <c r="B1044" s="179" t="str">
        <f>IF(AC1044="","",VLOOKUP(AC1044,都個人!$J:$O,4,FALSE))</f>
        <v/>
      </c>
      <c r="C1044" s="180"/>
      <c r="D1044" s="180"/>
      <c r="E1044" s="180"/>
      <c r="F1044" s="181"/>
      <c r="G1044" s="26" t="str">
        <f>IF(AC1044="","",VLOOKUP(AC1044,都個人!$J:$O,5,FALSE))</f>
        <v/>
      </c>
      <c r="H1044" s="24"/>
      <c r="I1044" s="24"/>
      <c r="J1044" s="24"/>
      <c r="K1044" s="33"/>
      <c r="L1044" s="34"/>
      <c r="M1044" s="24"/>
      <c r="N1044" s="24"/>
      <c r="O1044" s="24"/>
      <c r="P1044" s="33"/>
      <c r="Q1044" s="34"/>
      <c r="R1044" s="24"/>
      <c r="S1044" s="24"/>
      <c r="T1044" s="24"/>
      <c r="U1044" s="33"/>
      <c r="V1044" s="34"/>
      <c r="W1044" s="24"/>
      <c r="X1044" s="24"/>
      <c r="Y1044" s="24"/>
      <c r="Z1044" s="33"/>
      <c r="AA1044" s="34"/>
      <c r="AC1044" s="52"/>
      <c r="AF1044" s="11"/>
    </row>
    <row r="1045" spans="1:32" ht="19.5" customHeight="1">
      <c r="A1045" s="169"/>
      <c r="B1045" s="170"/>
      <c r="C1045" s="170"/>
      <c r="D1045" s="170"/>
      <c r="E1045" s="170"/>
      <c r="F1045" s="170"/>
      <c r="G1045" s="171"/>
      <c r="H1045" s="172" t="s">
        <v>132</v>
      </c>
      <c r="I1045" s="173"/>
      <c r="J1045" s="173"/>
      <c r="K1045" s="173"/>
      <c r="L1045" s="34"/>
      <c r="M1045" s="172" t="s">
        <v>132</v>
      </c>
      <c r="N1045" s="173"/>
      <c r="O1045" s="173"/>
      <c r="P1045" s="173"/>
      <c r="Q1045" s="34"/>
      <c r="R1045" s="172" t="s">
        <v>132</v>
      </c>
      <c r="S1045" s="173"/>
      <c r="T1045" s="173"/>
      <c r="U1045" s="173"/>
      <c r="V1045" s="34"/>
      <c r="W1045" s="172" t="s">
        <v>132</v>
      </c>
      <c r="X1045" s="173"/>
      <c r="Y1045" s="173"/>
      <c r="Z1045" s="173"/>
      <c r="AA1045" s="34"/>
      <c r="AC1045" s="52"/>
      <c r="AF1045" s="11"/>
    </row>
    <row r="1046" spans="1:32" ht="24.75" customHeight="1">
      <c r="A1046" s="174"/>
      <c r="B1046" s="175"/>
      <c r="C1046" s="175"/>
      <c r="D1046" s="175"/>
      <c r="E1046" s="175"/>
      <c r="F1046" s="175"/>
      <c r="G1046" s="176"/>
      <c r="H1046" s="169"/>
      <c r="I1046" s="177"/>
      <c r="J1046" s="177"/>
      <c r="K1046" s="177"/>
      <c r="L1046" s="178"/>
      <c r="M1046" s="169"/>
      <c r="N1046" s="177"/>
      <c r="O1046" s="177"/>
      <c r="P1046" s="177"/>
      <c r="Q1046" s="178"/>
      <c r="R1046" s="169"/>
      <c r="S1046" s="177"/>
      <c r="T1046" s="177"/>
      <c r="U1046" s="177"/>
      <c r="V1046" s="178"/>
      <c r="W1046" s="169"/>
      <c r="X1046" s="177"/>
      <c r="Y1046" s="177"/>
      <c r="Z1046" s="177"/>
      <c r="AA1046" s="178"/>
      <c r="AC1046" s="52"/>
      <c r="AF1046" s="11"/>
    </row>
    <row r="1047" spans="1:32" ht="4.5" customHeight="1">
      <c r="A1047" s="165"/>
      <c r="B1047" s="166"/>
      <c r="C1047" s="166"/>
      <c r="D1047" s="166"/>
      <c r="E1047" s="166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AC1047" s="52"/>
      <c r="AF1047" s="11"/>
    </row>
    <row r="1048" spans="1:32">
      <c r="A1048" s="167" t="s">
        <v>136</v>
      </c>
      <c r="B1048" s="167"/>
      <c r="C1048" s="47" t="str">
        <f>基本登録!$A$23</f>
        <v>①（　）内の大会の個人の部は一人１枚使用すること（関東予選・総合体育大会・個人選手権大会）</v>
      </c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4"/>
      <c r="R1048" s="45"/>
      <c r="S1048" s="44"/>
      <c r="T1048" s="44"/>
      <c r="U1048" s="40"/>
      <c r="V1048" s="40"/>
      <c r="W1048" s="40"/>
      <c r="X1048" s="40"/>
      <c r="Y1048" s="40"/>
      <c r="Z1048" s="40"/>
      <c r="AA1048" s="40"/>
    </row>
    <row r="1049" spans="1:32">
      <c r="A1049" s="43"/>
      <c r="B1049" s="43"/>
      <c r="C1049" s="47" t="str">
        <f>基本登録!$A$24</f>
        <v>②顧問の捺印のないものは無効</v>
      </c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6"/>
      <c r="R1049" s="44"/>
      <c r="S1049" s="44"/>
      <c r="T1049" s="44"/>
      <c r="U1049" s="168" t="s">
        <v>139</v>
      </c>
      <c r="V1049" s="168"/>
      <c r="W1049" s="168"/>
      <c r="X1049" s="168"/>
      <c r="Y1049" s="168"/>
      <c r="Z1049" s="168"/>
      <c r="AA1049" s="168"/>
    </row>
    <row r="1050" spans="1:32" s="37" customFormat="1">
      <c r="A1050" s="41"/>
      <c r="B1050" s="41"/>
      <c r="C1050" s="42" t="str">
        <f>基本登録!$A$25</f>
        <v>③A4用紙に印刷すること（A4用紙1枚につき立順票は二部出力。切り取って使用すること）</v>
      </c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168"/>
      <c r="V1050" s="168"/>
      <c r="W1050" s="168"/>
      <c r="X1050" s="168"/>
      <c r="Y1050" s="168"/>
      <c r="Z1050" s="168"/>
      <c r="AA1050" s="168"/>
      <c r="AC1050" s="53"/>
    </row>
  </sheetData>
  <sheetProtection sheet="1" objects="1" scenarios="1"/>
  <mergeCells count="2050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G25:I25"/>
    <mergeCell ref="J25:V25"/>
    <mergeCell ref="A26:C28"/>
    <mergeCell ref="E26:E28"/>
    <mergeCell ref="G26:I27"/>
    <mergeCell ref="J26:V27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G46:I46"/>
    <mergeCell ref="J46:V46"/>
    <mergeCell ref="A47:C49"/>
    <mergeCell ref="E47:E49"/>
    <mergeCell ref="G47:I48"/>
    <mergeCell ref="J47:V48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G67:I67"/>
    <mergeCell ref="J67:V67"/>
    <mergeCell ref="A68:C70"/>
    <mergeCell ref="E68:E70"/>
    <mergeCell ref="G68:I69"/>
    <mergeCell ref="J68:V69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G88:I88"/>
    <mergeCell ref="J88:V88"/>
    <mergeCell ref="A89:C91"/>
    <mergeCell ref="E89:E91"/>
    <mergeCell ref="G89:I90"/>
    <mergeCell ref="J89:V90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G109:I109"/>
    <mergeCell ref="J109:V109"/>
    <mergeCell ref="A110:C112"/>
    <mergeCell ref="E110:E112"/>
    <mergeCell ref="G110:I111"/>
    <mergeCell ref="J110:V111"/>
    <mergeCell ref="A123:X123"/>
    <mergeCell ref="A124:B124"/>
    <mergeCell ref="U125:AA126"/>
    <mergeCell ref="A128:C129"/>
    <mergeCell ref="D128:W129"/>
    <mergeCell ref="X128:AA128"/>
    <mergeCell ref="X129:AA130"/>
    <mergeCell ref="A130:C130"/>
    <mergeCell ref="D130:D133"/>
    <mergeCell ref="F130:F133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  <mergeCell ref="B136:F136"/>
    <mergeCell ref="B137:F137"/>
    <mergeCell ref="B138:F138"/>
    <mergeCell ref="B139:F139"/>
    <mergeCell ref="B140:F140"/>
    <mergeCell ref="B141:F141"/>
    <mergeCell ref="X132:X133"/>
    <mergeCell ref="Y132:AA133"/>
    <mergeCell ref="G133:I133"/>
    <mergeCell ref="S133:U133"/>
    <mergeCell ref="B135:F135"/>
    <mergeCell ref="H135:L135"/>
    <mergeCell ref="M135:Q135"/>
    <mergeCell ref="R135:V135"/>
    <mergeCell ref="W135:AA135"/>
    <mergeCell ref="G130:I130"/>
    <mergeCell ref="J130:V130"/>
    <mergeCell ref="A131:C133"/>
    <mergeCell ref="E131:E133"/>
    <mergeCell ref="G131:I132"/>
    <mergeCell ref="J131:V132"/>
    <mergeCell ref="A144:X144"/>
    <mergeCell ref="A145:B145"/>
    <mergeCell ref="U146:AA147"/>
    <mergeCell ref="A149:C150"/>
    <mergeCell ref="D149:W150"/>
    <mergeCell ref="X149:AA149"/>
    <mergeCell ref="X150:AA151"/>
    <mergeCell ref="A151:C151"/>
    <mergeCell ref="D151:D154"/>
    <mergeCell ref="F151:F154"/>
    <mergeCell ref="A142:G142"/>
    <mergeCell ref="H142:K142"/>
    <mergeCell ref="M142:P142"/>
    <mergeCell ref="R142:U142"/>
    <mergeCell ref="W142:Z142"/>
    <mergeCell ref="A143:G143"/>
    <mergeCell ref="H143:L143"/>
    <mergeCell ref="M143:Q143"/>
    <mergeCell ref="R143:V143"/>
    <mergeCell ref="W143:AA143"/>
    <mergeCell ref="B157:F157"/>
    <mergeCell ref="B158:F158"/>
    <mergeCell ref="B159:F159"/>
    <mergeCell ref="B160:F160"/>
    <mergeCell ref="B161:F161"/>
    <mergeCell ref="B162:F162"/>
    <mergeCell ref="X153:X154"/>
    <mergeCell ref="Y153:AA154"/>
    <mergeCell ref="G154:I154"/>
    <mergeCell ref="S154:U154"/>
    <mergeCell ref="B156:F156"/>
    <mergeCell ref="H156:L156"/>
    <mergeCell ref="M156:Q156"/>
    <mergeCell ref="R156:V156"/>
    <mergeCell ref="W156:AA156"/>
    <mergeCell ref="G151:I151"/>
    <mergeCell ref="J151:V151"/>
    <mergeCell ref="A152:C154"/>
    <mergeCell ref="E152:E154"/>
    <mergeCell ref="G152:I153"/>
    <mergeCell ref="J152:V153"/>
    <mergeCell ref="A165:X165"/>
    <mergeCell ref="A166:B166"/>
    <mergeCell ref="U167:AA168"/>
    <mergeCell ref="A170:C171"/>
    <mergeCell ref="D170:W171"/>
    <mergeCell ref="X170:AA170"/>
    <mergeCell ref="X171:AA172"/>
    <mergeCell ref="A172:C172"/>
    <mergeCell ref="D172:D175"/>
    <mergeCell ref="F172:F175"/>
    <mergeCell ref="A163:G163"/>
    <mergeCell ref="H163:K163"/>
    <mergeCell ref="M163:P163"/>
    <mergeCell ref="R163:U163"/>
    <mergeCell ref="W163:Z163"/>
    <mergeCell ref="A164:G164"/>
    <mergeCell ref="H164:L164"/>
    <mergeCell ref="M164:Q164"/>
    <mergeCell ref="R164:V164"/>
    <mergeCell ref="W164:AA164"/>
    <mergeCell ref="B178:F178"/>
    <mergeCell ref="B179:F179"/>
    <mergeCell ref="B180:F180"/>
    <mergeCell ref="B181:F181"/>
    <mergeCell ref="B182:F182"/>
    <mergeCell ref="B183:F183"/>
    <mergeCell ref="X174:X175"/>
    <mergeCell ref="Y174:AA175"/>
    <mergeCell ref="G175:I175"/>
    <mergeCell ref="S175:U175"/>
    <mergeCell ref="B177:F177"/>
    <mergeCell ref="H177:L177"/>
    <mergeCell ref="M177:Q177"/>
    <mergeCell ref="R177:V177"/>
    <mergeCell ref="W177:AA177"/>
    <mergeCell ref="G172:I172"/>
    <mergeCell ref="J172:V172"/>
    <mergeCell ref="A173:C175"/>
    <mergeCell ref="E173:E175"/>
    <mergeCell ref="G173:I174"/>
    <mergeCell ref="J173:V174"/>
    <mergeCell ref="A186:X186"/>
    <mergeCell ref="A187:B187"/>
    <mergeCell ref="U188:AA189"/>
    <mergeCell ref="A191:C192"/>
    <mergeCell ref="D191:W192"/>
    <mergeCell ref="X191:AA191"/>
    <mergeCell ref="X192:AA193"/>
    <mergeCell ref="A193:C193"/>
    <mergeCell ref="D193:D196"/>
    <mergeCell ref="F193:F196"/>
    <mergeCell ref="A184:G184"/>
    <mergeCell ref="H184:K184"/>
    <mergeCell ref="M184:P184"/>
    <mergeCell ref="R184:U184"/>
    <mergeCell ref="W184:Z184"/>
    <mergeCell ref="A185:G185"/>
    <mergeCell ref="H185:L185"/>
    <mergeCell ref="M185:Q185"/>
    <mergeCell ref="R185:V185"/>
    <mergeCell ref="W185:AA185"/>
    <mergeCell ref="B199:F199"/>
    <mergeCell ref="B200:F200"/>
    <mergeCell ref="B201:F201"/>
    <mergeCell ref="B202:F202"/>
    <mergeCell ref="B203:F203"/>
    <mergeCell ref="B204:F204"/>
    <mergeCell ref="X195:X196"/>
    <mergeCell ref="Y195:AA196"/>
    <mergeCell ref="G196:I196"/>
    <mergeCell ref="S196:U196"/>
    <mergeCell ref="B198:F198"/>
    <mergeCell ref="H198:L198"/>
    <mergeCell ref="M198:Q198"/>
    <mergeCell ref="R198:V198"/>
    <mergeCell ref="W198:AA198"/>
    <mergeCell ref="G193:I193"/>
    <mergeCell ref="J193:V193"/>
    <mergeCell ref="A194:C196"/>
    <mergeCell ref="E194:E196"/>
    <mergeCell ref="G194:I195"/>
    <mergeCell ref="J194:V195"/>
    <mergeCell ref="A207:X207"/>
    <mergeCell ref="A208:B208"/>
    <mergeCell ref="U209:AA210"/>
    <mergeCell ref="A212:C213"/>
    <mergeCell ref="D212:W213"/>
    <mergeCell ref="X212:AA212"/>
    <mergeCell ref="X213:AA214"/>
    <mergeCell ref="A214:C214"/>
    <mergeCell ref="D214:D217"/>
    <mergeCell ref="F214:F217"/>
    <mergeCell ref="A205:G205"/>
    <mergeCell ref="H205:K205"/>
    <mergeCell ref="M205:P205"/>
    <mergeCell ref="R205:U205"/>
    <mergeCell ref="W205:Z205"/>
    <mergeCell ref="A206:G206"/>
    <mergeCell ref="H206:L206"/>
    <mergeCell ref="M206:Q206"/>
    <mergeCell ref="R206:V206"/>
    <mergeCell ref="W206:AA206"/>
    <mergeCell ref="B220:F220"/>
    <mergeCell ref="B221:F221"/>
    <mergeCell ref="B222:F222"/>
    <mergeCell ref="B223:F223"/>
    <mergeCell ref="B224:F224"/>
    <mergeCell ref="B225:F225"/>
    <mergeCell ref="X216:X217"/>
    <mergeCell ref="Y216:AA217"/>
    <mergeCell ref="G217:I217"/>
    <mergeCell ref="S217:U217"/>
    <mergeCell ref="B219:F219"/>
    <mergeCell ref="H219:L219"/>
    <mergeCell ref="M219:Q219"/>
    <mergeCell ref="R219:V219"/>
    <mergeCell ref="W219:AA219"/>
    <mergeCell ref="G214:I214"/>
    <mergeCell ref="J214:V214"/>
    <mergeCell ref="A215:C217"/>
    <mergeCell ref="E215:E217"/>
    <mergeCell ref="G215:I216"/>
    <mergeCell ref="J215:V216"/>
    <mergeCell ref="A228:X228"/>
    <mergeCell ref="A229:B229"/>
    <mergeCell ref="U230:AA231"/>
    <mergeCell ref="A233:C234"/>
    <mergeCell ref="D233:W234"/>
    <mergeCell ref="X233:AA233"/>
    <mergeCell ref="X234:AA235"/>
    <mergeCell ref="A235:C235"/>
    <mergeCell ref="D235:D238"/>
    <mergeCell ref="F235:F238"/>
    <mergeCell ref="A226:G226"/>
    <mergeCell ref="H226:K226"/>
    <mergeCell ref="M226:P226"/>
    <mergeCell ref="R226:U226"/>
    <mergeCell ref="W226:Z226"/>
    <mergeCell ref="A227:G227"/>
    <mergeCell ref="H227:L227"/>
    <mergeCell ref="M227:Q227"/>
    <mergeCell ref="R227:V227"/>
    <mergeCell ref="W227:AA227"/>
    <mergeCell ref="B241:F241"/>
    <mergeCell ref="B242:F242"/>
    <mergeCell ref="B243:F243"/>
    <mergeCell ref="B244:F244"/>
    <mergeCell ref="B245:F245"/>
    <mergeCell ref="B246:F246"/>
    <mergeCell ref="X237:X238"/>
    <mergeCell ref="Y237:AA238"/>
    <mergeCell ref="G238:I238"/>
    <mergeCell ref="S238:U238"/>
    <mergeCell ref="B240:F240"/>
    <mergeCell ref="H240:L240"/>
    <mergeCell ref="M240:Q240"/>
    <mergeCell ref="R240:V240"/>
    <mergeCell ref="W240:AA240"/>
    <mergeCell ref="G235:I235"/>
    <mergeCell ref="J235:V235"/>
    <mergeCell ref="A236:C238"/>
    <mergeCell ref="E236:E238"/>
    <mergeCell ref="G236:I237"/>
    <mergeCell ref="J236:V237"/>
    <mergeCell ref="A249:X249"/>
    <mergeCell ref="A250:B250"/>
    <mergeCell ref="U251:AA252"/>
    <mergeCell ref="A254:C255"/>
    <mergeCell ref="D254:W255"/>
    <mergeCell ref="X254:AA254"/>
    <mergeCell ref="X255:AA256"/>
    <mergeCell ref="A256:C256"/>
    <mergeCell ref="D256:D259"/>
    <mergeCell ref="F256:F259"/>
    <mergeCell ref="A247:G247"/>
    <mergeCell ref="H247:K247"/>
    <mergeCell ref="M247:P247"/>
    <mergeCell ref="R247:U247"/>
    <mergeCell ref="W247:Z247"/>
    <mergeCell ref="A248:G248"/>
    <mergeCell ref="H248:L248"/>
    <mergeCell ref="M248:Q248"/>
    <mergeCell ref="R248:V248"/>
    <mergeCell ref="W248:AA248"/>
    <mergeCell ref="B262:F262"/>
    <mergeCell ref="B263:F263"/>
    <mergeCell ref="B264:F264"/>
    <mergeCell ref="B265:F265"/>
    <mergeCell ref="B266:F266"/>
    <mergeCell ref="B267:F267"/>
    <mergeCell ref="X258:X259"/>
    <mergeCell ref="Y258:AA259"/>
    <mergeCell ref="G259:I259"/>
    <mergeCell ref="S259:U259"/>
    <mergeCell ref="B261:F261"/>
    <mergeCell ref="H261:L261"/>
    <mergeCell ref="M261:Q261"/>
    <mergeCell ref="R261:V261"/>
    <mergeCell ref="W261:AA261"/>
    <mergeCell ref="G256:I256"/>
    <mergeCell ref="J256:V256"/>
    <mergeCell ref="A257:C259"/>
    <mergeCell ref="E257:E259"/>
    <mergeCell ref="G257:I258"/>
    <mergeCell ref="J257:V258"/>
    <mergeCell ref="A270:X270"/>
    <mergeCell ref="A271:B271"/>
    <mergeCell ref="U272:AA273"/>
    <mergeCell ref="A275:C276"/>
    <mergeCell ref="D275:W276"/>
    <mergeCell ref="X275:AA275"/>
    <mergeCell ref="X276:AA277"/>
    <mergeCell ref="A277:C277"/>
    <mergeCell ref="D277:D280"/>
    <mergeCell ref="F277:F280"/>
    <mergeCell ref="A268:G268"/>
    <mergeCell ref="H268:K268"/>
    <mergeCell ref="M268:P268"/>
    <mergeCell ref="R268:U268"/>
    <mergeCell ref="W268:Z268"/>
    <mergeCell ref="A269:G269"/>
    <mergeCell ref="H269:L269"/>
    <mergeCell ref="M269:Q269"/>
    <mergeCell ref="R269:V269"/>
    <mergeCell ref="W269:AA269"/>
    <mergeCell ref="B283:F283"/>
    <mergeCell ref="B284:F284"/>
    <mergeCell ref="B285:F285"/>
    <mergeCell ref="B286:F286"/>
    <mergeCell ref="B287:F287"/>
    <mergeCell ref="B288:F288"/>
    <mergeCell ref="X279:X280"/>
    <mergeCell ref="Y279:AA280"/>
    <mergeCell ref="G280:I280"/>
    <mergeCell ref="S280:U280"/>
    <mergeCell ref="B282:F282"/>
    <mergeCell ref="H282:L282"/>
    <mergeCell ref="M282:Q282"/>
    <mergeCell ref="R282:V282"/>
    <mergeCell ref="W282:AA282"/>
    <mergeCell ref="G277:I277"/>
    <mergeCell ref="J277:V277"/>
    <mergeCell ref="A278:C280"/>
    <mergeCell ref="E278:E280"/>
    <mergeCell ref="G278:I279"/>
    <mergeCell ref="J278:V279"/>
    <mergeCell ref="A291:X291"/>
    <mergeCell ref="A292:B292"/>
    <mergeCell ref="U293:AA294"/>
    <mergeCell ref="A296:C297"/>
    <mergeCell ref="D296:W297"/>
    <mergeCell ref="X296:AA296"/>
    <mergeCell ref="X297:AA298"/>
    <mergeCell ref="A298:C298"/>
    <mergeCell ref="D298:D301"/>
    <mergeCell ref="F298:F301"/>
    <mergeCell ref="A289:G289"/>
    <mergeCell ref="H289:K289"/>
    <mergeCell ref="M289:P289"/>
    <mergeCell ref="R289:U289"/>
    <mergeCell ref="W289:Z289"/>
    <mergeCell ref="A290:G290"/>
    <mergeCell ref="H290:L290"/>
    <mergeCell ref="M290:Q290"/>
    <mergeCell ref="R290:V290"/>
    <mergeCell ref="W290:AA290"/>
    <mergeCell ref="B304:F304"/>
    <mergeCell ref="B305:F305"/>
    <mergeCell ref="B306:F306"/>
    <mergeCell ref="B307:F307"/>
    <mergeCell ref="B308:F308"/>
    <mergeCell ref="B309:F309"/>
    <mergeCell ref="X300:X301"/>
    <mergeCell ref="Y300:AA301"/>
    <mergeCell ref="G301:I301"/>
    <mergeCell ref="S301:U301"/>
    <mergeCell ref="B303:F303"/>
    <mergeCell ref="H303:L303"/>
    <mergeCell ref="M303:Q303"/>
    <mergeCell ref="R303:V303"/>
    <mergeCell ref="W303:AA303"/>
    <mergeCell ref="G298:I298"/>
    <mergeCell ref="J298:V298"/>
    <mergeCell ref="A299:C301"/>
    <mergeCell ref="E299:E301"/>
    <mergeCell ref="G299:I300"/>
    <mergeCell ref="J299:V300"/>
    <mergeCell ref="A312:X312"/>
    <mergeCell ref="A313:B313"/>
    <mergeCell ref="U314:AA315"/>
    <mergeCell ref="A317:C318"/>
    <mergeCell ref="D317:W318"/>
    <mergeCell ref="X317:AA317"/>
    <mergeCell ref="X318:AA319"/>
    <mergeCell ref="A319:C319"/>
    <mergeCell ref="D319:D322"/>
    <mergeCell ref="F319:F322"/>
    <mergeCell ref="A310:G310"/>
    <mergeCell ref="H310:K310"/>
    <mergeCell ref="M310:P310"/>
    <mergeCell ref="R310:U310"/>
    <mergeCell ref="W310:Z310"/>
    <mergeCell ref="A311:G311"/>
    <mergeCell ref="H311:L311"/>
    <mergeCell ref="M311:Q311"/>
    <mergeCell ref="R311:V311"/>
    <mergeCell ref="W311:AA311"/>
    <mergeCell ref="B325:F325"/>
    <mergeCell ref="B326:F326"/>
    <mergeCell ref="B327:F327"/>
    <mergeCell ref="B328:F328"/>
    <mergeCell ref="B329:F329"/>
    <mergeCell ref="B330:F330"/>
    <mergeCell ref="X321:X322"/>
    <mergeCell ref="Y321:AA322"/>
    <mergeCell ref="G322:I322"/>
    <mergeCell ref="S322:U322"/>
    <mergeCell ref="B324:F324"/>
    <mergeCell ref="H324:L324"/>
    <mergeCell ref="M324:Q324"/>
    <mergeCell ref="R324:V324"/>
    <mergeCell ref="W324:AA324"/>
    <mergeCell ref="G319:I319"/>
    <mergeCell ref="J319:V319"/>
    <mergeCell ref="A320:C322"/>
    <mergeCell ref="E320:E322"/>
    <mergeCell ref="G320:I321"/>
    <mergeCell ref="J320:V321"/>
    <mergeCell ref="A333:X333"/>
    <mergeCell ref="A334:B334"/>
    <mergeCell ref="U335:AA336"/>
    <mergeCell ref="A338:C339"/>
    <mergeCell ref="D338:W339"/>
    <mergeCell ref="X338:AA338"/>
    <mergeCell ref="X339:AA340"/>
    <mergeCell ref="A340:C340"/>
    <mergeCell ref="D340:D343"/>
    <mergeCell ref="F340:F343"/>
    <mergeCell ref="A331:G331"/>
    <mergeCell ref="H331:K331"/>
    <mergeCell ref="M331:P331"/>
    <mergeCell ref="R331:U331"/>
    <mergeCell ref="W331:Z331"/>
    <mergeCell ref="A332:G332"/>
    <mergeCell ref="H332:L332"/>
    <mergeCell ref="M332:Q332"/>
    <mergeCell ref="R332:V332"/>
    <mergeCell ref="W332:AA332"/>
    <mergeCell ref="B346:F346"/>
    <mergeCell ref="B347:F347"/>
    <mergeCell ref="B348:F348"/>
    <mergeCell ref="B349:F349"/>
    <mergeCell ref="B350:F350"/>
    <mergeCell ref="B351:F351"/>
    <mergeCell ref="X342:X343"/>
    <mergeCell ref="Y342:AA343"/>
    <mergeCell ref="G343:I343"/>
    <mergeCell ref="S343:U343"/>
    <mergeCell ref="B345:F345"/>
    <mergeCell ref="H345:L345"/>
    <mergeCell ref="M345:Q345"/>
    <mergeCell ref="R345:V345"/>
    <mergeCell ref="W345:AA345"/>
    <mergeCell ref="G340:I340"/>
    <mergeCell ref="J340:V340"/>
    <mergeCell ref="A341:C343"/>
    <mergeCell ref="E341:E343"/>
    <mergeCell ref="G341:I342"/>
    <mergeCell ref="J341:V342"/>
    <mergeCell ref="A354:X354"/>
    <mergeCell ref="A355:B355"/>
    <mergeCell ref="U356:AA357"/>
    <mergeCell ref="A359:C360"/>
    <mergeCell ref="D359:W360"/>
    <mergeCell ref="X359:AA359"/>
    <mergeCell ref="X360:AA361"/>
    <mergeCell ref="A361:C361"/>
    <mergeCell ref="D361:D364"/>
    <mergeCell ref="F361:F364"/>
    <mergeCell ref="A352:G352"/>
    <mergeCell ref="H352:K352"/>
    <mergeCell ref="M352:P352"/>
    <mergeCell ref="R352:U352"/>
    <mergeCell ref="W352:Z352"/>
    <mergeCell ref="A353:G353"/>
    <mergeCell ref="H353:L353"/>
    <mergeCell ref="M353:Q353"/>
    <mergeCell ref="R353:V353"/>
    <mergeCell ref="W353:AA353"/>
    <mergeCell ref="B367:F367"/>
    <mergeCell ref="B368:F368"/>
    <mergeCell ref="B369:F369"/>
    <mergeCell ref="B370:F370"/>
    <mergeCell ref="B371:F371"/>
    <mergeCell ref="B372:F372"/>
    <mergeCell ref="X363:X364"/>
    <mergeCell ref="Y363:AA364"/>
    <mergeCell ref="G364:I364"/>
    <mergeCell ref="S364:U364"/>
    <mergeCell ref="B366:F366"/>
    <mergeCell ref="H366:L366"/>
    <mergeCell ref="M366:Q366"/>
    <mergeCell ref="R366:V366"/>
    <mergeCell ref="W366:AA366"/>
    <mergeCell ref="G361:I361"/>
    <mergeCell ref="J361:V361"/>
    <mergeCell ref="A362:C364"/>
    <mergeCell ref="E362:E364"/>
    <mergeCell ref="G362:I363"/>
    <mergeCell ref="J362:V363"/>
    <mergeCell ref="A375:X375"/>
    <mergeCell ref="A376:B376"/>
    <mergeCell ref="U377:AA378"/>
    <mergeCell ref="A380:C381"/>
    <mergeCell ref="D380:W381"/>
    <mergeCell ref="X380:AA380"/>
    <mergeCell ref="X381:AA382"/>
    <mergeCell ref="A382:C382"/>
    <mergeCell ref="D382:D385"/>
    <mergeCell ref="F382:F385"/>
    <mergeCell ref="A373:G373"/>
    <mergeCell ref="H373:K373"/>
    <mergeCell ref="M373:P373"/>
    <mergeCell ref="R373:U373"/>
    <mergeCell ref="W373:Z373"/>
    <mergeCell ref="A374:G374"/>
    <mergeCell ref="H374:L374"/>
    <mergeCell ref="M374:Q374"/>
    <mergeCell ref="R374:V374"/>
    <mergeCell ref="W374:AA374"/>
    <mergeCell ref="B388:F388"/>
    <mergeCell ref="B389:F389"/>
    <mergeCell ref="B390:F390"/>
    <mergeCell ref="B391:F391"/>
    <mergeCell ref="B392:F392"/>
    <mergeCell ref="B393:F393"/>
    <mergeCell ref="X384:X385"/>
    <mergeCell ref="Y384:AA385"/>
    <mergeCell ref="G385:I385"/>
    <mergeCell ref="S385:U385"/>
    <mergeCell ref="B387:F387"/>
    <mergeCell ref="H387:L387"/>
    <mergeCell ref="M387:Q387"/>
    <mergeCell ref="R387:V387"/>
    <mergeCell ref="W387:AA387"/>
    <mergeCell ref="G382:I382"/>
    <mergeCell ref="J382:V382"/>
    <mergeCell ref="A383:C385"/>
    <mergeCell ref="E383:E385"/>
    <mergeCell ref="G383:I384"/>
    <mergeCell ref="J383:V384"/>
    <mergeCell ref="A396:X396"/>
    <mergeCell ref="A397:B397"/>
    <mergeCell ref="U398:AA399"/>
    <mergeCell ref="A401:C402"/>
    <mergeCell ref="D401:W402"/>
    <mergeCell ref="X401:AA401"/>
    <mergeCell ref="X402:AA403"/>
    <mergeCell ref="A403:C403"/>
    <mergeCell ref="D403:D406"/>
    <mergeCell ref="F403:F406"/>
    <mergeCell ref="A394:G394"/>
    <mergeCell ref="H394:K394"/>
    <mergeCell ref="M394:P394"/>
    <mergeCell ref="R394:U394"/>
    <mergeCell ref="W394:Z394"/>
    <mergeCell ref="A395:G395"/>
    <mergeCell ref="H395:L395"/>
    <mergeCell ref="M395:Q395"/>
    <mergeCell ref="R395:V395"/>
    <mergeCell ref="W395:AA395"/>
    <mergeCell ref="B409:F409"/>
    <mergeCell ref="B410:F410"/>
    <mergeCell ref="B411:F411"/>
    <mergeCell ref="B412:F412"/>
    <mergeCell ref="B413:F413"/>
    <mergeCell ref="B414:F414"/>
    <mergeCell ref="X405:X406"/>
    <mergeCell ref="Y405:AA406"/>
    <mergeCell ref="G406:I406"/>
    <mergeCell ref="S406:U406"/>
    <mergeCell ref="B408:F408"/>
    <mergeCell ref="H408:L408"/>
    <mergeCell ref="M408:Q408"/>
    <mergeCell ref="R408:V408"/>
    <mergeCell ref="W408:AA408"/>
    <mergeCell ref="G403:I403"/>
    <mergeCell ref="J403:V403"/>
    <mergeCell ref="A404:C406"/>
    <mergeCell ref="E404:E406"/>
    <mergeCell ref="G404:I405"/>
    <mergeCell ref="J404:V405"/>
    <mergeCell ref="A417:X417"/>
    <mergeCell ref="A418:B418"/>
    <mergeCell ref="U419:AA420"/>
    <mergeCell ref="A422:C423"/>
    <mergeCell ref="D422:W423"/>
    <mergeCell ref="X422:AA422"/>
    <mergeCell ref="X423:AA424"/>
    <mergeCell ref="A424:C424"/>
    <mergeCell ref="D424:D427"/>
    <mergeCell ref="F424:F427"/>
    <mergeCell ref="A415:G415"/>
    <mergeCell ref="H415:K415"/>
    <mergeCell ref="M415:P415"/>
    <mergeCell ref="R415:U415"/>
    <mergeCell ref="W415:Z415"/>
    <mergeCell ref="A416:G416"/>
    <mergeCell ref="H416:L416"/>
    <mergeCell ref="M416:Q416"/>
    <mergeCell ref="R416:V416"/>
    <mergeCell ref="W416:AA416"/>
    <mergeCell ref="B430:F430"/>
    <mergeCell ref="B431:F431"/>
    <mergeCell ref="B432:F432"/>
    <mergeCell ref="B433:F433"/>
    <mergeCell ref="B434:F434"/>
    <mergeCell ref="B435:F435"/>
    <mergeCell ref="X426:X427"/>
    <mergeCell ref="Y426:AA427"/>
    <mergeCell ref="G427:I427"/>
    <mergeCell ref="S427:U427"/>
    <mergeCell ref="B429:F429"/>
    <mergeCell ref="H429:L429"/>
    <mergeCell ref="M429:Q429"/>
    <mergeCell ref="R429:V429"/>
    <mergeCell ref="W429:AA429"/>
    <mergeCell ref="G424:I424"/>
    <mergeCell ref="J424:V424"/>
    <mergeCell ref="A425:C427"/>
    <mergeCell ref="E425:E427"/>
    <mergeCell ref="G425:I426"/>
    <mergeCell ref="J425:V426"/>
    <mergeCell ref="A438:X438"/>
    <mergeCell ref="A439:B439"/>
    <mergeCell ref="U440:AA441"/>
    <mergeCell ref="A443:C444"/>
    <mergeCell ref="D443:W444"/>
    <mergeCell ref="X443:AA443"/>
    <mergeCell ref="X444:AA445"/>
    <mergeCell ref="A445:C445"/>
    <mergeCell ref="D445:D448"/>
    <mergeCell ref="F445:F448"/>
    <mergeCell ref="A436:G436"/>
    <mergeCell ref="H436:K436"/>
    <mergeCell ref="M436:P436"/>
    <mergeCell ref="R436:U436"/>
    <mergeCell ref="W436:Z436"/>
    <mergeCell ref="A437:G437"/>
    <mergeCell ref="H437:L437"/>
    <mergeCell ref="M437:Q437"/>
    <mergeCell ref="R437:V437"/>
    <mergeCell ref="W437:AA437"/>
    <mergeCell ref="B451:F451"/>
    <mergeCell ref="B452:F452"/>
    <mergeCell ref="B453:F453"/>
    <mergeCell ref="B454:F454"/>
    <mergeCell ref="B455:F455"/>
    <mergeCell ref="B456:F456"/>
    <mergeCell ref="X447:X448"/>
    <mergeCell ref="Y447:AA448"/>
    <mergeCell ref="G448:I448"/>
    <mergeCell ref="S448:U448"/>
    <mergeCell ref="B450:F450"/>
    <mergeCell ref="H450:L450"/>
    <mergeCell ref="M450:Q450"/>
    <mergeCell ref="R450:V450"/>
    <mergeCell ref="W450:AA450"/>
    <mergeCell ref="G445:I445"/>
    <mergeCell ref="J445:V445"/>
    <mergeCell ref="A446:C448"/>
    <mergeCell ref="E446:E448"/>
    <mergeCell ref="G446:I447"/>
    <mergeCell ref="J446:V447"/>
    <mergeCell ref="A459:X459"/>
    <mergeCell ref="A460:B460"/>
    <mergeCell ref="U461:AA462"/>
    <mergeCell ref="A464:C465"/>
    <mergeCell ref="D464:W465"/>
    <mergeCell ref="X464:AA464"/>
    <mergeCell ref="X465:AA466"/>
    <mergeCell ref="A466:C466"/>
    <mergeCell ref="D466:D469"/>
    <mergeCell ref="F466:F469"/>
    <mergeCell ref="A457:G457"/>
    <mergeCell ref="H457:K457"/>
    <mergeCell ref="M457:P457"/>
    <mergeCell ref="R457:U457"/>
    <mergeCell ref="W457:Z457"/>
    <mergeCell ref="A458:G458"/>
    <mergeCell ref="H458:L458"/>
    <mergeCell ref="M458:Q458"/>
    <mergeCell ref="R458:V458"/>
    <mergeCell ref="W458:AA458"/>
    <mergeCell ref="B472:F472"/>
    <mergeCell ref="B473:F473"/>
    <mergeCell ref="B474:F474"/>
    <mergeCell ref="B475:F475"/>
    <mergeCell ref="B476:F476"/>
    <mergeCell ref="B477:F477"/>
    <mergeCell ref="X468:X469"/>
    <mergeCell ref="Y468:AA469"/>
    <mergeCell ref="G469:I469"/>
    <mergeCell ref="S469:U469"/>
    <mergeCell ref="B471:F471"/>
    <mergeCell ref="H471:L471"/>
    <mergeCell ref="M471:Q471"/>
    <mergeCell ref="R471:V471"/>
    <mergeCell ref="W471:AA471"/>
    <mergeCell ref="G466:I466"/>
    <mergeCell ref="J466:V466"/>
    <mergeCell ref="A467:C469"/>
    <mergeCell ref="E467:E469"/>
    <mergeCell ref="G467:I468"/>
    <mergeCell ref="J467:V468"/>
    <mergeCell ref="A480:X480"/>
    <mergeCell ref="A481:B481"/>
    <mergeCell ref="U482:AA483"/>
    <mergeCell ref="A485:C486"/>
    <mergeCell ref="D485:W486"/>
    <mergeCell ref="X485:AA485"/>
    <mergeCell ref="X486:AA487"/>
    <mergeCell ref="A487:C487"/>
    <mergeCell ref="D487:D490"/>
    <mergeCell ref="F487:F490"/>
    <mergeCell ref="A478:G478"/>
    <mergeCell ref="H478:K478"/>
    <mergeCell ref="M478:P478"/>
    <mergeCell ref="R478:U478"/>
    <mergeCell ref="W478:Z478"/>
    <mergeCell ref="A479:G479"/>
    <mergeCell ref="H479:L479"/>
    <mergeCell ref="M479:Q479"/>
    <mergeCell ref="R479:V479"/>
    <mergeCell ref="W479:AA479"/>
    <mergeCell ref="B493:F493"/>
    <mergeCell ref="B494:F494"/>
    <mergeCell ref="B495:F495"/>
    <mergeCell ref="B496:F496"/>
    <mergeCell ref="B497:F497"/>
    <mergeCell ref="B498:F498"/>
    <mergeCell ref="X489:X490"/>
    <mergeCell ref="Y489:AA490"/>
    <mergeCell ref="G490:I490"/>
    <mergeCell ref="S490:U490"/>
    <mergeCell ref="B492:F492"/>
    <mergeCell ref="H492:L492"/>
    <mergeCell ref="M492:Q492"/>
    <mergeCell ref="R492:V492"/>
    <mergeCell ref="W492:AA492"/>
    <mergeCell ref="G487:I487"/>
    <mergeCell ref="J487:V487"/>
    <mergeCell ref="A488:C490"/>
    <mergeCell ref="E488:E490"/>
    <mergeCell ref="G488:I489"/>
    <mergeCell ref="J488:V489"/>
    <mergeCell ref="A501:X501"/>
    <mergeCell ref="A502:B502"/>
    <mergeCell ref="U503:AA504"/>
    <mergeCell ref="A506:C507"/>
    <mergeCell ref="D506:W507"/>
    <mergeCell ref="X506:AA506"/>
    <mergeCell ref="X507:AA508"/>
    <mergeCell ref="A508:C508"/>
    <mergeCell ref="D508:D511"/>
    <mergeCell ref="F508:F511"/>
    <mergeCell ref="A499:G499"/>
    <mergeCell ref="H499:K499"/>
    <mergeCell ref="M499:P499"/>
    <mergeCell ref="R499:U499"/>
    <mergeCell ref="W499:Z499"/>
    <mergeCell ref="A500:G500"/>
    <mergeCell ref="H500:L500"/>
    <mergeCell ref="M500:Q500"/>
    <mergeCell ref="R500:V500"/>
    <mergeCell ref="W500:AA500"/>
    <mergeCell ref="B514:F514"/>
    <mergeCell ref="B515:F515"/>
    <mergeCell ref="B516:F516"/>
    <mergeCell ref="B517:F517"/>
    <mergeCell ref="B518:F518"/>
    <mergeCell ref="B519:F519"/>
    <mergeCell ref="X510:X511"/>
    <mergeCell ref="Y510:AA511"/>
    <mergeCell ref="G511:I511"/>
    <mergeCell ref="S511:U511"/>
    <mergeCell ref="B513:F513"/>
    <mergeCell ref="H513:L513"/>
    <mergeCell ref="M513:Q513"/>
    <mergeCell ref="R513:V513"/>
    <mergeCell ref="W513:AA513"/>
    <mergeCell ref="G508:I508"/>
    <mergeCell ref="J508:V508"/>
    <mergeCell ref="A509:C511"/>
    <mergeCell ref="E509:E511"/>
    <mergeCell ref="G509:I510"/>
    <mergeCell ref="J509:V510"/>
    <mergeCell ref="A522:X522"/>
    <mergeCell ref="A523:B523"/>
    <mergeCell ref="U524:AA525"/>
    <mergeCell ref="A527:C528"/>
    <mergeCell ref="D527:W528"/>
    <mergeCell ref="X527:AA527"/>
    <mergeCell ref="X528:AA529"/>
    <mergeCell ref="A529:C529"/>
    <mergeCell ref="D529:D532"/>
    <mergeCell ref="F529:F532"/>
    <mergeCell ref="A520:G520"/>
    <mergeCell ref="H520:K520"/>
    <mergeCell ref="M520:P520"/>
    <mergeCell ref="R520:U520"/>
    <mergeCell ref="W520:Z520"/>
    <mergeCell ref="A521:G521"/>
    <mergeCell ref="H521:L521"/>
    <mergeCell ref="M521:Q521"/>
    <mergeCell ref="R521:V521"/>
    <mergeCell ref="W521:AA521"/>
    <mergeCell ref="B535:F535"/>
    <mergeCell ref="B536:F536"/>
    <mergeCell ref="B537:F537"/>
    <mergeCell ref="B538:F538"/>
    <mergeCell ref="B539:F539"/>
    <mergeCell ref="B540:F540"/>
    <mergeCell ref="X531:X532"/>
    <mergeCell ref="Y531:AA532"/>
    <mergeCell ref="G532:I532"/>
    <mergeCell ref="S532:U532"/>
    <mergeCell ref="B534:F534"/>
    <mergeCell ref="H534:L534"/>
    <mergeCell ref="M534:Q534"/>
    <mergeCell ref="R534:V534"/>
    <mergeCell ref="W534:AA534"/>
    <mergeCell ref="G529:I529"/>
    <mergeCell ref="J529:V529"/>
    <mergeCell ref="A530:C532"/>
    <mergeCell ref="E530:E532"/>
    <mergeCell ref="G530:I531"/>
    <mergeCell ref="J530:V531"/>
    <mergeCell ref="A543:X543"/>
    <mergeCell ref="A544:B544"/>
    <mergeCell ref="U545:AA546"/>
    <mergeCell ref="A548:C549"/>
    <mergeCell ref="D548:W549"/>
    <mergeCell ref="X548:AA548"/>
    <mergeCell ref="X549:AA550"/>
    <mergeCell ref="A550:C550"/>
    <mergeCell ref="D550:D553"/>
    <mergeCell ref="F550:F553"/>
    <mergeCell ref="A541:G541"/>
    <mergeCell ref="H541:K541"/>
    <mergeCell ref="M541:P541"/>
    <mergeCell ref="R541:U541"/>
    <mergeCell ref="W541:Z541"/>
    <mergeCell ref="A542:G542"/>
    <mergeCell ref="H542:L542"/>
    <mergeCell ref="M542:Q542"/>
    <mergeCell ref="R542:V542"/>
    <mergeCell ref="W542:AA542"/>
    <mergeCell ref="B556:F556"/>
    <mergeCell ref="B557:F557"/>
    <mergeCell ref="B558:F558"/>
    <mergeCell ref="B559:F559"/>
    <mergeCell ref="B560:F560"/>
    <mergeCell ref="B561:F561"/>
    <mergeCell ref="X552:X553"/>
    <mergeCell ref="Y552:AA553"/>
    <mergeCell ref="G553:I553"/>
    <mergeCell ref="S553:U553"/>
    <mergeCell ref="B555:F555"/>
    <mergeCell ref="H555:L555"/>
    <mergeCell ref="M555:Q555"/>
    <mergeCell ref="R555:V555"/>
    <mergeCell ref="W555:AA555"/>
    <mergeCell ref="G550:I550"/>
    <mergeCell ref="J550:V550"/>
    <mergeCell ref="A551:C553"/>
    <mergeCell ref="E551:E553"/>
    <mergeCell ref="G551:I552"/>
    <mergeCell ref="J551:V552"/>
    <mergeCell ref="A564:X564"/>
    <mergeCell ref="A565:B565"/>
    <mergeCell ref="U566:AA567"/>
    <mergeCell ref="A569:C570"/>
    <mergeCell ref="D569:W570"/>
    <mergeCell ref="X569:AA569"/>
    <mergeCell ref="X570:AA571"/>
    <mergeCell ref="A571:C571"/>
    <mergeCell ref="D571:D574"/>
    <mergeCell ref="F571:F574"/>
    <mergeCell ref="A562:G562"/>
    <mergeCell ref="H562:K562"/>
    <mergeCell ref="M562:P562"/>
    <mergeCell ref="R562:U562"/>
    <mergeCell ref="W562:Z562"/>
    <mergeCell ref="A563:G563"/>
    <mergeCell ref="H563:L563"/>
    <mergeCell ref="M563:Q563"/>
    <mergeCell ref="R563:V563"/>
    <mergeCell ref="W563:AA563"/>
    <mergeCell ref="B577:F577"/>
    <mergeCell ref="B578:F578"/>
    <mergeCell ref="B579:F579"/>
    <mergeCell ref="B580:F580"/>
    <mergeCell ref="B581:F581"/>
    <mergeCell ref="B582:F582"/>
    <mergeCell ref="X573:X574"/>
    <mergeCell ref="Y573:AA574"/>
    <mergeCell ref="G574:I574"/>
    <mergeCell ref="S574:U574"/>
    <mergeCell ref="B576:F576"/>
    <mergeCell ref="H576:L576"/>
    <mergeCell ref="M576:Q576"/>
    <mergeCell ref="R576:V576"/>
    <mergeCell ref="W576:AA576"/>
    <mergeCell ref="G571:I571"/>
    <mergeCell ref="J571:V571"/>
    <mergeCell ref="A572:C574"/>
    <mergeCell ref="E572:E574"/>
    <mergeCell ref="G572:I573"/>
    <mergeCell ref="J572:V573"/>
    <mergeCell ref="A585:X585"/>
    <mergeCell ref="A586:B586"/>
    <mergeCell ref="U587:AA588"/>
    <mergeCell ref="A590:C591"/>
    <mergeCell ref="D590:W591"/>
    <mergeCell ref="X590:AA590"/>
    <mergeCell ref="X591:AA592"/>
    <mergeCell ref="A592:C592"/>
    <mergeCell ref="D592:D595"/>
    <mergeCell ref="F592:F595"/>
    <mergeCell ref="A583:G583"/>
    <mergeCell ref="H583:K583"/>
    <mergeCell ref="M583:P583"/>
    <mergeCell ref="R583:U583"/>
    <mergeCell ref="W583:Z583"/>
    <mergeCell ref="A584:G584"/>
    <mergeCell ref="H584:L584"/>
    <mergeCell ref="M584:Q584"/>
    <mergeCell ref="R584:V584"/>
    <mergeCell ref="W584:AA584"/>
    <mergeCell ref="B598:F598"/>
    <mergeCell ref="B599:F599"/>
    <mergeCell ref="B600:F600"/>
    <mergeCell ref="B601:F601"/>
    <mergeCell ref="B602:F602"/>
    <mergeCell ref="B603:F603"/>
    <mergeCell ref="X594:X595"/>
    <mergeCell ref="Y594:AA595"/>
    <mergeCell ref="G595:I595"/>
    <mergeCell ref="S595:U595"/>
    <mergeCell ref="B597:F597"/>
    <mergeCell ref="H597:L597"/>
    <mergeCell ref="M597:Q597"/>
    <mergeCell ref="R597:V597"/>
    <mergeCell ref="W597:AA597"/>
    <mergeCell ref="G592:I592"/>
    <mergeCell ref="J592:V592"/>
    <mergeCell ref="A593:C595"/>
    <mergeCell ref="E593:E595"/>
    <mergeCell ref="G593:I594"/>
    <mergeCell ref="J593:V594"/>
    <mergeCell ref="A606:X606"/>
    <mergeCell ref="A607:B607"/>
    <mergeCell ref="U608:AA609"/>
    <mergeCell ref="A611:C612"/>
    <mergeCell ref="D611:W612"/>
    <mergeCell ref="X611:AA611"/>
    <mergeCell ref="X612:AA613"/>
    <mergeCell ref="A613:C613"/>
    <mergeCell ref="D613:D616"/>
    <mergeCell ref="F613:F616"/>
    <mergeCell ref="A604:G604"/>
    <mergeCell ref="H604:K604"/>
    <mergeCell ref="M604:P604"/>
    <mergeCell ref="R604:U604"/>
    <mergeCell ref="W604:Z604"/>
    <mergeCell ref="A605:G605"/>
    <mergeCell ref="H605:L605"/>
    <mergeCell ref="M605:Q605"/>
    <mergeCell ref="R605:V605"/>
    <mergeCell ref="W605:AA605"/>
    <mergeCell ref="B619:F619"/>
    <mergeCell ref="B620:F620"/>
    <mergeCell ref="B621:F621"/>
    <mergeCell ref="B622:F622"/>
    <mergeCell ref="B623:F623"/>
    <mergeCell ref="B624:F624"/>
    <mergeCell ref="X615:X616"/>
    <mergeCell ref="Y615:AA616"/>
    <mergeCell ref="G616:I616"/>
    <mergeCell ref="S616:U616"/>
    <mergeCell ref="B618:F618"/>
    <mergeCell ref="H618:L618"/>
    <mergeCell ref="M618:Q618"/>
    <mergeCell ref="R618:V618"/>
    <mergeCell ref="W618:AA618"/>
    <mergeCell ref="G613:I613"/>
    <mergeCell ref="J613:V613"/>
    <mergeCell ref="A614:C616"/>
    <mergeCell ref="E614:E616"/>
    <mergeCell ref="G614:I615"/>
    <mergeCell ref="J614:V615"/>
    <mergeCell ref="A627:X627"/>
    <mergeCell ref="A628:B628"/>
    <mergeCell ref="U629:AA630"/>
    <mergeCell ref="A632:C633"/>
    <mergeCell ref="D632:W633"/>
    <mergeCell ref="X632:AA632"/>
    <mergeCell ref="X633:AA634"/>
    <mergeCell ref="A634:C634"/>
    <mergeCell ref="D634:D637"/>
    <mergeCell ref="F634:F637"/>
    <mergeCell ref="A625:G625"/>
    <mergeCell ref="H625:K625"/>
    <mergeCell ref="M625:P625"/>
    <mergeCell ref="R625:U625"/>
    <mergeCell ref="W625:Z625"/>
    <mergeCell ref="A626:G626"/>
    <mergeCell ref="H626:L626"/>
    <mergeCell ref="M626:Q626"/>
    <mergeCell ref="R626:V626"/>
    <mergeCell ref="W626:AA626"/>
    <mergeCell ref="B640:F640"/>
    <mergeCell ref="B641:F641"/>
    <mergeCell ref="B642:F642"/>
    <mergeCell ref="B643:F643"/>
    <mergeCell ref="B644:F644"/>
    <mergeCell ref="B645:F645"/>
    <mergeCell ref="X636:X637"/>
    <mergeCell ref="Y636:AA637"/>
    <mergeCell ref="G637:I637"/>
    <mergeCell ref="S637:U637"/>
    <mergeCell ref="B639:F639"/>
    <mergeCell ref="H639:L639"/>
    <mergeCell ref="M639:Q639"/>
    <mergeCell ref="R639:V639"/>
    <mergeCell ref="W639:AA639"/>
    <mergeCell ref="G634:I634"/>
    <mergeCell ref="J634:V634"/>
    <mergeCell ref="A635:C637"/>
    <mergeCell ref="E635:E637"/>
    <mergeCell ref="G635:I636"/>
    <mergeCell ref="J635:V636"/>
    <mergeCell ref="A648:X648"/>
    <mergeCell ref="A649:B649"/>
    <mergeCell ref="U650:AA651"/>
    <mergeCell ref="A653:C654"/>
    <mergeCell ref="D653:W654"/>
    <mergeCell ref="X653:AA653"/>
    <mergeCell ref="X654:AA655"/>
    <mergeCell ref="A655:C655"/>
    <mergeCell ref="D655:D658"/>
    <mergeCell ref="F655:F658"/>
    <mergeCell ref="A646:G646"/>
    <mergeCell ref="H646:K646"/>
    <mergeCell ref="M646:P646"/>
    <mergeCell ref="R646:U646"/>
    <mergeCell ref="W646:Z646"/>
    <mergeCell ref="A647:G647"/>
    <mergeCell ref="H647:L647"/>
    <mergeCell ref="M647:Q647"/>
    <mergeCell ref="R647:V647"/>
    <mergeCell ref="W647:AA647"/>
    <mergeCell ref="B661:F661"/>
    <mergeCell ref="B662:F662"/>
    <mergeCell ref="B663:F663"/>
    <mergeCell ref="B664:F664"/>
    <mergeCell ref="B665:F665"/>
    <mergeCell ref="B666:F666"/>
    <mergeCell ref="X657:X658"/>
    <mergeCell ref="Y657:AA658"/>
    <mergeCell ref="G658:I658"/>
    <mergeCell ref="S658:U658"/>
    <mergeCell ref="B660:F660"/>
    <mergeCell ref="H660:L660"/>
    <mergeCell ref="M660:Q660"/>
    <mergeCell ref="R660:V660"/>
    <mergeCell ref="W660:AA660"/>
    <mergeCell ref="G655:I655"/>
    <mergeCell ref="J655:V655"/>
    <mergeCell ref="A656:C658"/>
    <mergeCell ref="E656:E658"/>
    <mergeCell ref="G656:I657"/>
    <mergeCell ref="J656:V657"/>
    <mergeCell ref="A669:X669"/>
    <mergeCell ref="A670:B670"/>
    <mergeCell ref="U671:AA672"/>
    <mergeCell ref="A674:C675"/>
    <mergeCell ref="D674:W675"/>
    <mergeCell ref="X674:AA674"/>
    <mergeCell ref="X675:AA676"/>
    <mergeCell ref="A676:C676"/>
    <mergeCell ref="D676:D679"/>
    <mergeCell ref="F676:F679"/>
    <mergeCell ref="A667:G667"/>
    <mergeCell ref="H667:K667"/>
    <mergeCell ref="M667:P667"/>
    <mergeCell ref="R667:U667"/>
    <mergeCell ref="W667:Z667"/>
    <mergeCell ref="A668:G668"/>
    <mergeCell ref="H668:L668"/>
    <mergeCell ref="M668:Q668"/>
    <mergeCell ref="R668:V668"/>
    <mergeCell ref="W668:AA668"/>
    <mergeCell ref="B682:F682"/>
    <mergeCell ref="B683:F683"/>
    <mergeCell ref="B684:F684"/>
    <mergeCell ref="B685:F685"/>
    <mergeCell ref="B686:F686"/>
    <mergeCell ref="B687:F687"/>
    <mergeCell ref="X678:X679"/>
    <mergeCell ref="Y678:AA679"/>
    <mergeCell ref="G679:I679"/>
    <mergeCell ref="S679:U679"/>
    <mergeCell ref="B681:F681"/>
    <mergeCell ref="H681:L681"/>
    <mergeCell ref="M681:Q681"/>
    <mergeCell ref="R681:V681"/>
    <mergeCell ref="W681:AA681"/>
    <mergeCell ref="G676:I676"/>
    <mergeCell ref="J676:V676"/>
    <mergeCell ref="A677:C679"/>
    <mergeCell ref="E677:E679"/>
    <mergeCell ref="G677:I678"/>
    <mergeCell ref="J677:V678"/>
    <mergeCell ref="A690:X690"/>
    <mergeCell ref="A691:B691"/>
    <mergeCell ref="U692:AA693"/>
    <mergeCell ref="A695:C696"/>
    <mergeCell ref="D695:W696"/>
    <mergeCell ref="X695:AA695"/>
    <mergeCell ref="X696:AA697"/>
    <mergeCell ref="A697:C697"/>
    <mergeCell ref="D697:D700"/>
    <mergeCell ref="F697:F700"/>
    <mergeCell ref="A688:G688"/>
    <mergeCell ref="H688:K688"/>
    <mergeCell ref="M688:P688"/>
    <mergeCell ref="R688:U688"/>
    <mergeCell ref="W688:Z688"/>
    <mergeCell ref="A689:G689"/>
    <mergeCell ref="H689:L689"/>
    <mergeCell ref="M689:Q689"/>
    <mergeCell ref="R689:V689"/>
    <mergeCell ref="W689:AA689"/>
    <mergeCell ref="B703:F703"/>
    <mergeCell ref="B704:F704"/>
    <mergeCell ref="B705:F705"/>
    <mergeCell ref="B706:F706"/>
    <mergeCell ref="B707:F707"/>
    <mergeCell ref="B708:F708"/>
    <mergeCell ref="X699:X700"/>
    <mergeCell ref="Y699:AA700"/>
    <mergeCell ref="G700:I700"/>
    <mergeCell ref="S700:U700"/>
    <mergeCell ref="B702:F702"/>
    <mergeCell ref="H702:L702"/>
    <mergeCell ref="M702:Q702"/>
    <mergeCell ref="R702:V702"/>
    <mergeCell ref="W702:AA702"/>
    <mergeCell ref="G697:I697"/>
    <mergeCell ref="J697:V697"/>
    <mergeCell ref="A698:C700"/>
    <mergeCell ref="E698:E700"/>
    <mergeCell ref="G698:I699"/>
    <mergeCell ref="J698:V699"/>
    <mergeCell ref="A711:X711"/>
    <mergeCell ref="A712:B712"/>
    <mergeCell ref="U713:AA714"/>
    <mergeCell ref="A716:C717"/>
    <mergeCell ref="D716:W717"/>
    <mergeCell ref="X716:AA716"/>
    <mergeCell ref="X717:AA718"/>
    <mergeCell ref="A718:C718"/>
    <mergeCell ref="D718:D721"/>
    <mergeCell ref="F718:F721"/>
    <mergeCell ref="A709:G709"/>
    <mergeCell ref="H709:K709"/>
    <mergeCell ref="M709:P709"/>
    <mergeCell ref="R709:U709"/>
    <mergeCell ref="W709:Z709"/>
    <mergeCell ref="A710:G710"/>
    <mergeCell ref="H710:L710"/>
    <mergeCell ref="M710:Q710"/>
    <mergeCell ref="R710:V710"/>
    <mergeCell ref="W710:AA710"/>
    <mergeCell ref="B724:F724"/>
    <mergeCell ref="B725:F725"/>
    <mergeCell ref="B726:F726"/>
    <mergeCell ref="B727:F727"/>
    <mergeCell ref="B728:F728"/>
    <mergeCell ref="B729:F729"/>
    <mergeCell ref="X720:X721"/>
    <mergeCell ref="Y720:AA721"/>
    <mergeCell ref="G721:I721"/>
    <mergeCell ref="S721:U721"/>
    <mergeCell ref="B723:F723"/>
    <mergeCell ref="H723:L723"/>
    <mergeCell ref="M723:Q723"/>
    <mergeCell ref="R723:V723"/>
    <mergeCell ref="W723:AA723"/>
    <mergeCell ref="G718:I718"/>
    <mergeCell ref="J718:V718"/>
    <mergeCell ref="A719:C721"/>
    <mergeCell ref="E719:E721"/>
    <mergeCell ref="G719:I720"/>
    <mergeCell ref="J719:V720"/>
    <mergeCell ref="A732:X732"/>
    <mergeCell ref="A733:B733"/>
    <mergeCell ref="U734:AA735"/>
    <mergeCell ref="A737:C738"/>
    <mergeCell ref="D737:W738"/>
    <mergeCell ref="X737:AA737"/>
    <mergeCell ref="X738:AA739"/>
    <mergeCell ref="A739:C739"/>
    <mergeCell ref="D739:D742"/>
    <mergeCell ref="F739:F742"/>
    <mergeCell ref="A730:G730"/>
    <mergeCell ref="H730:K730"/>
    <mergeCell ref="M730:P730"/>
    <mergeCell ref="R730:U730"/>
    <mergeCell ref="W730:Z730"/>
    <mergeCell ref="A731:G731"/>
    <mergeCell ref="H731:L731"/>
    <mergeCell ref="M731:Q731"/>
    <mergeCell ref="R731:V731"/>
    <mergeCell ref="W731:AA731"/>
    <mergeCell ref="B745:F745"/>
    <mergeCell ref="B746:F746"/>
    <mergeCell ref="B747:F747"/>
    <mergeCell ref="B748:F748"/>
    <mergeCell ref="B749:F749"/>
    <mergeCell ref="B750:F750"/>
    <mergeCell ref="X741:X742"/>
    <mergeCell ref="Y741:AA742"/>
    <mergeCell ref="G742:I742"/>
    <mergeCell ref="S742:U742"/>
    <mergeCell ref="B744:F744"/>
    <mergeCell ref="H744:L744"/>
    <mergeCell ref="M744:Q744"/>
    <mergeCell ref="R744:V744"/>
    <mergeCell ref="W744:AA744"/>
    <mergeCell ref="G739:I739"/>
    <mergeCell ref="J739:V739"/>
    <mergeCell ref="A740:C742"/>
    <mergeCell ref="E740:E742"/>
    <mergeCell ref="G740:I741"/>
    <mergeCell ref="J740:V741"/>
    <mergeCell ref="A753:X753"/>
    <mergeCell ref="A754:B754"/>
    <mergeCell ref="U755:AA756"/>
    <mergeCell ref="A758:C759"/>
    <mergeCell ref="D758:W759"/>
    <mergeCell ref="X758:AA758"/>
    <mergeCell ref="X759:AA760"/>
    <mergeCell ref="A760:C760"/>
    <mergeCell ref="D760:D763"/>
    <mergeCell ref="F760:F763"/>
    <mergeCell ref="A751:G751"/>
    <mergeCell ref="H751:K751"/>
    <mergeCell ref="M751:P751"/>
    <mergeCell ref="R751:U751"/>
    <mergeCell ref="W751:Z751"/>
    <mergeCell ref="A752:G752"/>
    <mergeCell ref="H752:L752"/>
    <mergeCell ref="M752:Q752"/>
    <mergeCell ref="R752:V752"/>
    <mergeCell ref="W752:AA752"/>
    <mergeCell ref="B766:F766"/>
    <mergeCell ref="B767:F767"/>
    <mergeCell ref="B768:F768"/>
    <mergeCell ref="B769:F769"/>
    <mergeCell ref="B770:F770"/>
    <mergeCell ref="B771:F771"/>
    <mergeCell ref="X762:X763"/>
    <mergeCell ref="Y762:AA763"/>
    <mergeCell ref="G763:I763"/>
    <mergeCell ref="S763:U763"/>
    <mergeCell ref="B765:F765"/>
    <mergeCell ref="H765:L765"/>
    <mergeCell ref="M765:Q765"/>
    <mergeCell ref="R765:V765"/>
    <mergeCell ref="W765:AA765"/>
    <mergeCell ref="G760:I760"/>
    <mergeCell ref="J760:V760"/>
    <mergeCell ref="A761:C763"/>
    <mergeCell ref="E761:E763"/>
    <mergeCell ref="G761:I762"/>
    <mergeCell ref="J761:V762"/>
    <mergeCell ref="A774:X774"/>
    <mergeCell ref="A775:B775"/>
    <mergeCell ref="U776:AA777"/>
    <mergeCell ref="A779:C780"/>
    <mergeCell ref="D779:W780"/>
    <mergeCell ref="X779:AA779"/>
    <mergeCell ref="X780:AA781"/>
    <mergeCell ref="A781:C781"/>
    <mergeCell ref="D781:D784"/>
    <mergeCell ref="F781:F784"/>
    <mergeCell ref="A772:G772"/>
    <mergeCell ref="H772:K772"/>
    <mergeCell ref="M772:P772"/>
    <mergeCell ref="R772:U772"/>
    <mergeCell ref="W772:Z772"/>
    <mergeCell ref="A773:G773"/>
    <mergeCell ref="H773:L773"/>
    <mergeCell ref="M773:Q773"/>
    <mergeCell ref="R773:V773"/>
    <mergeCell ref="W773:AA773"/>
    <mergeCell ref="B787:F787"/>
    <mergeCell ref="B788:F788"/>
    <mergeCell ref="B789:F789"/>
    <mergeCell ref="B790:F790"/>
    <mergeCell ref="B791:F791"/>
    <mergeCell ref="B792:F792"/>
    <mergeCell ref="X783:X784"/>
    <mergeCell ref="Y783:AA784"/>
    <mergeCell ref="G784:I784"/>
    <mergeCell ref="S784:U784"/>
    <mergeCell ref="B786:F786"/>
    <mergeCell ref="H786:L786"/>
    <mergeCell ref="M786:Q786"/>
    <mergeCell ref="R786:V786"/>
    <mergeCell ref="W786:AA786"/>
    <mergeCell ref="G781:I781"/>
    <mergeCell ref="J781:V781"/>
    <mergeCell ref="A782:C784"/>
    <mergeCell ref="E782:E784"/>
    <mergeCell ref="G782:I783"/>
    <mergeCell ref="J782:V783"/>
    <mergeCell ref="A795:X795"/>
    <mergeCell ref="A796:B796"/>
    <mergeCell ref="U797:AA798"/>
    <mergeCell ref="A800:C801"/>
    <mergeCell ref="D800:W801"/>
    <mergeCell ref="X800:AA800"/>
    <mergeCell ref="X801:AA802"/>
    <mergeCell ref="A802:C802"/>
    <mergeCell ref="D802:D805"/>
    <mergeCell ref="F802:F805"/>
    <mergeCell ref="A793:G793"/>
    <mergeCell ref="H793:K793"/>
    <mergeCell ref="M793:P793"/>
    <mergeCell ref="R793:U793"/>
    <mergeCell ref="W793:Z793"/>
    <mergeCell ref="A794:G794"/>
    <mergeCell ref="H794:L794"/>
    <mergeCell ref="M794:Q794"/>
    <mergeCell ref="R794:V794"/>
    <mergeCell ref="W794:AA794"/>
    <mergeCell ref="B808:F808"/>
    <mergeCell ref="B809:F809"/>
    <mergeCell ref="B810:F810"/>
    <mergeCell ref="B811:F811"/>
    <mergeCell ref="B812:F812"/>
    <mergeCell ref="B813:F813"/>
    <mergeCell ref="X804:X805"/>
    <mergeCell ref="Y804:AA805"/>
    <mergeCell ref="G805:I805"/>
    <mergeCell ref="S805:U805"/>
    <mergeCell ref="B807:F807"/>
    <mergeCell ref="H807:L807"/>
    <mergeCell ref="M807:Q807"/>
    <mergeCell ref="R807:V807"/>
    <mergeCell ref="W807:AA807"/>
    <mergeCell ref="G802:I802"/>
    <mergeCell ref="J802:V802"/>
    <mergeCell ref="A803:C805"/>
    <mergeCell ref="E803:E805"/>
    <mergeCell ref="G803:I804"/>
    <mergeCell ref="J803:V804"/>
    <mergeCell ref="A816:X816"/>
    <mergeCell ref="A817:B817"/>
    <mergeCell ref="U818:AA819"/>
    <mergeCell ref="A821:C822"/>
    <mergeCell ref="D821:W822"/>
    <mergeCell ref="X821:AA821"/>
    <mergeCell ref="X822:AA823"/>
    <mergeCell ref="A823:C823"/>
    <mergeCell ref="D823:D826"/>
    <mergeCell ref="F823:F826"/>
    <mergeCell ref="A814:G814"/>
    <mergeCell ref="H814:K814"/>
    <mergeCell ref="M814:P814"/>
    <mergeCell ref="R814:U814"/>
    <mergeCell ref="W814:Z814"/>
    <mergeCell ref="A815:G815"/>
    <mergeCell ref="H815:L815"/>
    <mergeCell ref="M815:Q815"/>
    <mergeCell ref="R815:V815"/>
    <mergeCell ref="W815:AA815"/>
    <mergeCell ref="B829:F829"/>
    <mergeCell ref="B830:F830"/>
    <mergeCell ref="B831:F831"/>
    <mergeCell ref="B832:F832"/>
    <mergeCell ref="B833:F833"/>
    <mergeCell ref="B834:F834"/>
    <mergeCell ref="X825:X826"/>
    <mergeCell ref="Y825:AA826"/>
    <mergeCell ref="G826:I826"/>
    <mergeCell ref="S826:U826"/>
    <mergeCell ref="B828:F828"/>
    <mergeCell ref="H828:L828"/>
    <mergeCell ref="M828:Q828"/>
    <mergeCell ref="R828:V828"/>
    <mergeCell ref="W828:AA828"/>
    <mergeCell ref="G823:I823"/>
    <mergeCell ref="J823:V823"/>
    <mergeCell ref="A824:C826"/>
    <mergeCell ref="E824:E826"/>
    <mergeCell ref="G824:I825"/>
    <mergeCell ref="J824:V825"/>
    <mergeCell ref="A837:X837"/>
    <mergeCell ref="A838:B838"/>
    <mergeCell ref="U839:AA840"/>
    <mergeCell ref="A842:C843"/>
    <mergeCell ref="D842:W843"/>
    <mergeCell ref="X842:AA842"/>
    <mergeCell ref="X843:AA844"/>
    <mergeCell ref="A844:C844"/>
    <mergeCell ref="D844:D847"/>
    <mergeCell ref="F844:F847"/>
    <mergeCell ref="A835:G835"/>
    <mergeCell ref="H835:K835"/>
    <mergeCell ref="M835:P835"/>
    <mergeCell ref="R835:U835"/>
    <mergeCell ref="W835:Z835"/>
    <mergeCell ref="A836:G836"/>
    <mergeCell ref="H836:L836"/>
    <mergeCell ref="M836:Q836"/>
    <mergeCell ref="R836:V836"/>
    <mergeCell ref="W836:AA836"/>
    <mergeCell ref="B850:F850"/>
    <mergeCell ref="B851:F851"/>
    <mergeCell ref="B852:F852"/>
    <mergeCell ref="B853:F853"/>
    <mergeCell ref="B854:F854"/>
    <mergeCell ref="B855:F855"/>
    <mergeCell ref="X846:X847"/>
    <mergeCell ref="Y846:AA847"/>
    <mergeCell ref="G847:I847"/>
    <mergeCell ref="S847:U847"/>
    <mergeCell ref="B849:F849"/>
    <mergeCell ref="H849:L849"/>
    <mergeCell ref="M849:Q849"/>
    <mergeCell ref="R849:V849"/>
    <mergeCell ref="W849:AA849"/>
    <mergeCell ref="G844:I844"/>
    <mergeCell ref="J844:V844"/>
    <mergeCell ref="A845:C847"/>
    <mergeCell ref="E845:E847"/>
    <mergeCell ref="G845:I846"/>
    <mergeCell ref="J845:V846"/>
    <mergeCell ref="A858:X858"/>
    <mergeCell ref="A859:B859"/>
    <mergeCell ref="U860:AA861"/>
    <mergeCell ref="A863:C864"/>
    <mergeCell ref="D863:W864"/>
    <mergeCell ref="X863:AA863"/>
    <mergeCell ref="X864:AA865"/>
    <mergeCell ref="A865:C865"/>
    <mergeCell ref="D865:D868"/>
    <mergeCell ref="F865:F868"/>
    <mergeCell ref="A856:G856"/>
    <mergeCell ref="H856:K856"/>
    <mergeCell ref="M856:P856"/>
    <mergeCell ref="R856:U856"/>
    <mergeCell ref="W856:Z856"/>
    <mergeCell ref="A857:G857"/>
    <mergeCell ref="H857:L857"/>
    <mergeCell ref="M857:Q857"/>
    <mergeCell ref="R857:V857"/>
    <mergeCell ref="W857:AA857"/>
    <mergeCell ref="B871:F871"/>
    <mergeCell ref="B872:F872"/>
    <mergeCell ref="B873:F873"/>
    <mergeCell ref="B874:F874"/>
    <mergeCell ref="B875:F875"/>
    <mergeCell ref="B876:F876"/>
    <mergeCell ref="X867:X868"/>
    <mergeCell ref="Y867:AA868"/>
    <mergeCell ref="G868:I868"/>
    <mergeCell ref="S868:U868"/>
    <mergeCell ref="B870:F870"/>
    <mergeCell ref="H870:L870"/>
    <mergeCell ref="M870:Q870"/>
    <mergeCell ref="R870:V870"/>
    <mergeCell ref="W870:AA870"/>
    <mergeCell ref="G865:I865"/>
    <mergeCell ref="J865:V865"/>
    <mergeCell ref="A866:C868"/>
    <mergeCell ref="E866:E868"/>
    <mergeCell ref="G866:I867"/>
    <mergeCell ref="J866:V867"/>
    <mergeCell ref="A879:X879"/>
    <mergeCell ref="A880:B880"/>
    <mergeCell ref="U881:AA882"/>
    <mergeCell ref="A884:C885"/>
    <mergeCell ref="D884:W885"/>
    <mergeCell ref="X884:AA884"/>
    <mergeCell ref="X885:AA886"/>
    <mergeCell ref="A886:C886"/>
    <mergeCell ref="D886:D889"/>
    <mergeCell ref="F886:F889"/>
    <mergeCell ref="A877:G877"/>
    <mergeCell ref="H877:K877"/>
    <mergeCell ref="M877:P877"/>
    <mergeCell ref="R877:U877"/>
    <mergeCell ref="W877:Z877"/>
    <mergeCell ref="A878:G878"/>
    <mergeCell ref="H878:L878"/>
    <mergeCell ref="M878:Q878"/>
    <mergeCell ref="R878:V878"/>
    <mergeCell ref="W878:AA878"/>
    <mergeCell ref="B892:F892"/>
    <mergeCell ref="B893:F893"/>
    <mergeCell ref="B894:F894"/>
    <mergeCell ref="B895:F895"/>
    <mergeCell ref="B896:F896"/>
    <mergeCell ref="B897:F897"/>
    <mergeCell ref="X888:X889"/>
    <mergeCell ref="Y888:AA889"/>
    <mergeCell ref="G889:I889"/>
    <mergeCell ref="S889:U889"/>
    <mergeCell ref="B891:F891"/>
    <mergeCell ref="H891:L891"/>
    <mergeCell ref="M891:Q891"/>
    <mergeCell ref="R891:V891"/>
    <mergeCell ref="W891:AA891"/>
    <mergeCell ref="G886:I886"/>
    <mergeCell ref="J886:V886"/>
    <mergeCell ref="A887:C889"/>
    <mergeCell ref="E887:E889"/>
    <mergeCell ref="G887:I888"/>
    <mergeCell ref="J887:V888"/>
    <mergeCell ref="A900:X900"/>
    <mergeCell ref="A901:B901"/>
    <mergeCell ref="U902:AA903"/>
    <mergeCell ref="A905:C906"/>
    <mergeCell ref="D905:W906"/>
    <mergeCell ref="X905:AA905"/>
    <mergeCell ref="X906:AA907"/>
    <mergeCell ref="A907:C907"/>
    <mergeCell ref="D907:D910"/>
    <mergeCell ref="F907:F910"/>
    <mergeCell ref="A898:G898"/>
    <mergeCell ref="H898:K898"/>
    <mergeCell ref="M898:P898"/>
    <mergeCell ref="R898:U898"/>
    <mergeCell ref="W898:Z898"/>
    <mergeCell ref="A899:G899"/>
    <mergeCell ref="H899:L899"/>
    <mergeCell ref="M899:Q899"/>
    <mergeCell ref="R899:V899"/>
    <mergeCell ref="W899:AA899"/>
    <mergeCell ref="B913:F913"/>
    <mergeCell ref="B914:F914"/>
    <mergeCell ref="B915:F915"/>
    <mergeCell ref="B916:F916"/>
    <mergeCell ref="B917:F917"/>
    <mergeCell ref="B918:F918"/>
    <mergeCell ref="X909:X910"/>
    <mergeCell ref="Y909:AA910"/>
    <mergeCell ref="G910:I910"/>
    <mergeCell ref="S910:U910"/>
    <mergeCell ref="B912:F912"/>
    <mergeCell ref="H912:L912"/>
    <mergeCell ref="M912:Q912"/>
    <mergeCell ref="R912:V912"/>
    <mergeCell ref="W912:AA912"/>
    <mergeCell ref="G907:I907"/>
    <mergeCell ref="J907:V907"/>
    <mergeCell ref="A908:C910"/>
    <mergeCell ref="E908:E910"/>
    <mergeCell ref="G908:I909"/>
    <mergeCell ref="J908:V909"/>
    <mergeCell ref="A921:X921"/>
    <mergeCell ref="A922:B922"/>
    <mergeCell ref="U923:AA924"/>
    <mergeCell ref="A926:C927"/>
    <mergeCell ref="D926:W927"/>
    <mergeCell ref="X926:AA926"/>
    <mergeCell ref="X927:AA928"/>
    <mergeCell ref="A928:C928"/>
    <mergeCell ref="D928:D931"/>
    <mergeCell ref="F928:F931"/>
    <mergeCell ref="A919:G919"/>
    <mergeCell ref="H919:K919"/>
    <mergeCell ref="M919:P919"/>
    <mergeCell ref="R919:U919"/>
    <mergeCell ref="W919:Z919"/>
    <mergeCell ref="A920:G920"/>
    <mergeCell ref="H920:L920"/>
    <mergeCell ref="M920:Q920"/>
    <mergeCell ref="R920:V920"/>
    <mergeCell ref="W920:AA920"/>
    <mergeCell ref="B934:F934"/>
    <mergeCell ref="B935:F935"/>
    <mergeCell ref="B936:F936"/>
    <mergeCell ref="B937:F937"/>
    <mergeCell ref="B938:F938"/>
    <mergeCell ref="B939:F939"/>
    <mergeCell ref="X930:X931"/>
    <mergeCell ref="Y930:AA931"/>
    <mergeCell ref="G931:I931"/>
    <mergeCell ref="S931:U931"/>
    <mergeCell ref="B933:F933"/>
    <mergeCell ref="H933:L933"/>
    <mergeCell ref="M933:Q933"/>
    <mergeCell ref="R933:V933"/>
    <mergeCell ref="W933:AA933"/>
    <mergeCell ref="G928:I928"/>
    <mergeCell ref="J928:V928"/>
    <mergeCell ref="A929:C931"/>
    <mergeCell ref="E929:E931"/>
    <mergeCell ref="G929:I930"/>
    <mergeCell ref="J929:V930"/>
    <mergeCell ref="A942:X942"/>
    <mergeCell ref="A943:B943"/>
    <mergeCell ref="U944:AA945"/>
    <mergeCell ref="A947:C948"/>
    <mergeCell ref="D947:W948"/>
    <mergeCell ref="X947:AA947"/>
    <mergeCell ref="X948:AA949"/>
    <mergeCell ref="A949:C949"/>
    <mergeCell ref="D949:D952"/>
    <mergeCell ref="F949:F952"/>
    <mergeCell ref="A940:G940"/>
    <mergeCell ref="H940:K940"/>
    <mergeCell ref="M940:P940"/>
    <mergeCell ref="R940:U940"/>
    <mergeCell ref="W940:Z940"/>
    <mergeCell ref="A941:G941"/>
    <mergeCell ref="H941:L941"/>
    <mergeCell ref="M941:Q941"/>
    <mergeCell ref="R941:V941"/>
    <mergeCell ref="W941:AA941"/>
    <mergeCell ref="B955:F955"/>
    <mergeCell ref="B956:F956"/>
    <mergeCell ref="B957:F957"/>
    <mergeCell ref="B958:F958"/>
    <mergeCell ref="B959:F959"/>
    <mergeCell ref="B960:F960"/>
    <mergeCell ref="X951:X952"/>
    <mergeCell ref="Y951:AA952"/>
    <mergeCell ref="G952:I952"/>
    <mergeCell ref="S952:U952"/>
    <mergeCell ref="B954:F954"/>
    <mergeCell ref="H954:L954"/>
    <mergeCell ref="M954:Q954"/>
    <mergeCell ref="R954:V954"/>
    <mergeCell ref="W954:AA954"/>
    <mergeCell ref="G949:I949"/>
    <mergeCell ref="J949:V949"/>
    <mergeCell ref="A950:C952"/>
    <mergeCell ref="E950:E952"/>
    <mergeCell ref="G950:I951"/>
    <mergeCell ref="J950:V951"/>
    <mergeCell ref="A963:X963"/>
    <mergeCell ref="A964:B964"/>
    <mergeCell ref="U965:AA966"/>
    <mergeCell ref="A968:C969"/>
    <mergeCell ref="D968:W969"/>
    <mergeCell ref="X968:AA968"/>
    <mergeCell ref="X969:AA970"/>
    <mergeCell ref="A970:C970"/>
    <mergeCell ref="D970:D973"/>
    <mergeCell ref="F970:F973"/>
    <mergeCell ref="A961:G961"/>
    <mergeCell ref="H961:K961"/>
    <mergeCell ref="M961:P961"/>
    <mergeCell ref="R961:U961"/>
    <mergeCell ref="W961:Z961"/>
    <mergeCell ref="A962:G962"/>
    <mergeCell ref="H962:L962"/>
    <mergeCell ref="M962:Q962"/>
    <mergeCell ref="R962:V962"/>
    <mergeCell ref="W962:AA962"/>
    <mergeCell ref="B976:F976"/>
    <mergeCell ref="B977:F977"/>
    <mergeCell ref="B978:F978"/>
    <mergeCell ref="B979:F979"/>
    <mergeCell ref="B980:F980"/>
    <mergeCell ref="B981:F981"/>
    <mergeCell ref="X972:X973"/>
    <mergeCell ref="Y972:AA973"/>
    <mergeCell ref="G973:I973"/>
    <mergeCell ref="S973:U973"/>
    <mergeCell ref="B975:F975"/>
    <mergeCell ref="H975:L975"/>
    <mergeCell ref="M975:Q975"/>
    <mergeCell ref="R975:V975"/>
    <mergeCell ref="W975:AA975"/>
    <mergeCell ref="G970:I970"/>
    <mergeCell ref="J970:V970"/>
    <mergeCell ref="A971:C973"/>
    <mergeCell ref="E971:E973"/>
    <mergeCell ref="G971:I972"/>
    <mergeCell ref="J971:V972"/>
    <mergeCell ref="A984:X984"/>
    <mergeCell ref="A985:B985"/>
    <mergeCell ref="U986:AA987"/>
    <mergeCell ref="A989:C990"/>
    <mergeCell ref="D989:W990"/>
    <mergeCell ref="X989:AA989"/>
    <mergeCell ref="X990:AA991"/>
    <mergeCell ref="A991:C991"/>
    <mergeCell ref="D991:D994"/>
    <mergeCell ref="F991:F994"/>
    <mergeCell ref="A982:G982"/>
    <mergeCell ref="H982:K982"/>
    <mergeCell ref="M982:P982"/>
    <mergeCell ref="R982:U982"/>
    <mergeCell ref="W982:Z982"/>
    <mergeCell ref="A983:G983"/>
    <mergeCell ref="H983:L983"/>
    <mergeCell ref="M983:Q983"/>
    <mergeCell ref="R983:V983"/>
    <mergeCell ref="W983:AA983"/>
    <mergeCell ref="B997:F997"/>
    <mergeCell ref="B998:F998"/>
    <mergeCell ref="B999:F999"/>
    <mergeCell ref="B1000:F1000"/>
    <mergeCell ref="B1001:F1001"/>
    <mergeCell ref="B1002:F1002"/>
    <mergeCell ref="X993:X994"/>
    <mergeCell ref="Y993:AA994"/>
    <mergeCell ref="G994:I994"/>
    <mergeCell ref="S994:U994"/>
    <mergeCell ref="B996:F996"/>
    <mergeCell ref="H996:L996"/>
    <mergeCell ref="M996:Q996"/>
    <mergeCell ref="R996:V996"/>
    <mergeCell ref="W996:AA996"/>
    <mergeCell ref="G991:I991"/>
    <mergeCell ref="J991:V991"/>
    <mergeCell ref="A992:C994"/>
    <mergeCell ref="E992:E994"/>
    <mergeCell ref="G992:I993"/>
    <mergeCell ref="J992:V993"/>
    <mergeCell ref="G1012:I1012"/>
    <mergeCell ref="J1012:V1012"/>
    <mergeCell ref="A1013:C1015"/>
    <mergeCell ref="E1013:E1015"/>
    <mergeCell ref="G1013:I1014"/>
    <mergeCell ref="J1013:V1014"/>
    <mergeCell ref="A1005:X1005"/>
    <mergeCell ref="A1006:B1006"/>
    <mergeCell ref="U1007:AA1008"/>
    <mergeCell ref="A1010:C1011"/>
    <mergeCell ref="D1010:W1011"/>
    <mergeCell ref="X1010:AA1010"/>
    <mergeCell ref="X1011:AA1012"/>
    <mergeCell ref="A1012:C1012"/>
    <mergeCell ref="D1012:D1015"/>
    <mergeCell ref="F1012:F1015"/>
    <mergeCell ref="A1003:G1003"/>
    <mergeCell ref="H1003:K1003"/>
    <mergeCell ref="M1003:P1003"/>
    <mergeCell ref="R1003:U1003"/>
    <mergeCell ref="W1003:Z1003"/>
    <mergeCell ref="A1004:G1004"/>
    <mergeCell ref="H1004:L1004"/>
    <mergeCell ref="M1004:Q1004"/>
    <mergeCell ref="R1004:V1004"/>
    <mergeCell ref="W1004:AA1004"/>
    <mergeCell ref="A1024:G1024"/>
    <mergeCell ref="H1024:K1024"/>
    <mergeCell ref="M1024:P1024"/>
    <mergeCell ref="R1024:U1024"/>
    <mergeCell ref="W1024:Z1024"/>
    <mergeCell ref="A1025:G1025"/>
    <mergeCell ref="H1025:L1025"/>
    <mergeCell ref="M1025:Q1025"/>
    <mergeCell ref="R1025:V1025"/>
    <mergeCell ref="W1025:AA1025"/>
    <mergeCell ref="B1018:F1018"/>
    <mergeCell ref="B1019:F1019"/>
    <mergeCell ref="B1020:F1020"/>
    <mergeCell ref="B1021:F1021"/>
    <mergeCell ref="B1022:F1022"/>
    <mergeCell ref="B1023:F1023"/>
    <mergeCell ref="X1014:X1015"/>
    <mergeCell ref="Y1014:AA1015"/>
    <mergeCell ref="G1015:I1015"/>
    <mergeCell ref="S1015:U1015"/>
    <mergeCell ref="B1017:F1017"/>
    <mergeCell ref="H1017:L1017"/>
    <mergeCell ref="M1017:Q1017"/>
    <mergeCell ref="R1017:V1017"/>
    <mergeCell ref="W1017:AA1017"/>
    <mergeCell ref="X1035:X1036"/>
    <mergeCell ref="Y1035:AA1036"/>
    <mergeCell ref="G1036:I1036"/>
    <mergeCell ref="S1036:U1036"/>
    <mergeCell ref="B1038:F1038"/>
    <mergeCell ref="H1038:L1038"/>
    <mergeCell ref="M1038:Q1038"/>
    <mergeCell ref="R1038:V1038"/>
    <mergeCell ref="W1038:AA1038"/>
    <mergeCell ref="G1033:I1033"/>
    <mergeCell ref="J1033:V1033"/>
    <mergeCell ref="A1034:C1036"/>
    <mergeCell ref="E1034:E1036"/>
    <mergeCell ref="G1034:I1035"/>
    <mergeCell ref="J1034:V1035"/>
    <mergeCell ref="A1026:X1026"/>
    <mergeCell ref="A1027:B1027"/>
    <mergeCell ref="U1028:AA1029"/>
    <mergeCell ref="A1031:C1032"/>
    <mergeCell ref="D1031:W1032"/>
    <mergeCell ref="X1031:AA1031"/>
    <mergeCell ref="X1032:AA1033"/>
    <mergeCell ref="A1033:C1033"/>
    <mergeCell ref="D1033:D1036"/>
    <mergeCell ref="F1033:F1036"/>
    <mergeCell ref="A1047:X1047"/>
    <mergeCell ref="A1048:B1048"/>
    <mergeCell ref="U1049:AA1050"/>
    <mergeCell ref="A1045:G1045"/>
    <mergeCell ref="H1045:K1045"/>
    <mergeCell ref="M1045:P1045"/>
    <mergeCell ref="R1045:U1045"/>
    <mergeCell ref="W1045:Z1045"/>
    <mergeCell ref="A1046:G1046"/>
    <mergeCell ref="H1046:L1046"/>
    <mergeCell ref="M1046:Q1046"/>
    <mergeCell ref="R1046:V1046"/>
    <mergeCell ref="W1046:AA1046"/>
    <mergeCell ref="B1039:F1039"/>
    <mergeCell ref="B1040:F1040"/>
    <mergeCell ref="B1041:F1041"/>
    <mergeCell ref="B1042:F1042"/>
    <mergeCell ref="B1043:F1043"/>
    <mergeCell ref="B1044:F1044"/>
  </mergeCells>
  <phoneticPr fontId="1"/>
  <printOptions horizontalCentered="1" verticalCentered="1"/>
  <pageMargins left="0.23622047244094499" right="0.23622047244094499" top="0.15748031496063" bottom="0.15748031496063" header="0.31496062992126" footer="0.31496062992126"/>
  <pageSetup paperSize="9" scale="85" fitToHeight="25" orientation="portrait" r:id="rId1"/>
  <headerFooter alignWithMargins="0"/>
  <rowBreaks count="24" manualBreakCount="24">
    <brk id="42" max="26" man="1"/>
    <brk id="84" max="26" man="1"/>
    <brk id="126" max="26" man="1"/>
    <brk id="168" max="26" man="1"/>
    <brk id="210" max="26" man="1"/>
    <brk id="252" max="26" man="1"/>
    <brk id="294" max="26" man="1"/>
    <brk id="336" max="26" man="1"/>
    <brk id="378" max="26" man="1"/>
    <brk id="420" max="26" man="1"/>
    <brk id="462" max="26" man="1"/>
    <brk id="504" max="26" man="1"/>
    <brk id="546" max="26" man="1"/>
    <brk id="588" max="26" man="1"/>
    <brk id="630" max="26" man="1"/>
    <brk id="672" max="26" man="1"/>
    <brk id="714" max="26" man="1"/>
    <brk id="756" max="26" man="1"/>
    <brk id="798" max="26" man="1"/>
    <brk id="840" max="26" man="1"/>
    <brk id="882" max="26" man="1"/>
    <brk id="924" max="26" man="1"/>
    <brk id="966" max="26" man="1"/>
    <brk id="1008" max="2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6600"/>
  </sheetPr>
  <dimension ref="A1:O44"/>
  <sheetViews>
    <sheetView showGridLines="0" workbookViewId="0">
      <selection activeCell="C3" sqref="C3:C5"/>
    </sheetView>
  </sheetViews>
  <sheetFormatPr baseColWidth="10" defaultColWidth="13" defaultRowHeight="14"/>
  <cols>
    <col min="1" max="1" width="3.6640625" style="4" bestFit="1" customWidth="1"/>
    <col min="2" max="2" width="4.33203125" style="4" bestFit="1" customWidth="1"/>
    <col min="3" max="3" width="4.33203125" style="4" customWidth="1"/>
    <col min="4" max="4" width="9.1640625" style="4" customWidth="1"/>
    <col min="5" max="5" width="11.6640625" style="4" customWidth="1"/>
    <col min="6" max="6" width="5.33203125" style="6" bestFit="1" customWidth="1"/>
    <col min="7" max="7" width="5.33203125" style="4" bestFit="1" customWidth="1"/>
    <col min="8" max="8" width="13" style="4"/>
    <col min="9" max="9" width="3.6640625" style="4" bestFit="1" customWidth="1"/>
    <col min="10" max="10" width="4.33203125" style="4" bestFit="1" customWidth="1"/>
    <col min="11" max="11" width="4.33203125" style="4" customWidth="1"/>
    <col min="12" max="12" width="9.1640625" style="4" customWidth="1"/>
    <col min="13" max="13" width="11.6640625" style="4" bestFit="1" customWidth="1"/>
    <col min="14" max="15" width="5.33203125" style="4" bestFit="1" customWidth="1"/>
    <col min="16" max="16384" width="13" style="4"/>
  </cols>
  <sheetData>
    <row r="1" spans="1:15">
      <c r="A1" s="244" t="s">
        <v>110</v>
      </c>
      <c r="B1" s="245"/>
      <c r="C1" s="245"/>
      <c r="D1" s="245"/>
      <c r="E1" s="245"/>
      <c r="F1" s="245"/>
      <c r="G1" s="246"/>
      <c r="I1" s="244" t="s">
        <v>150</v>
      </c>
      <c r="J1" s="245"/>
      <c r="K1" s="245"/>
      <c r="L1" s="245"/>
      <c r="M1" s="245"/>
      <c r="N1" s="245"/>
      <c r="O1" s="246"/>
    </row>
    <row r="2" spans="1:15">
      <c r="A2" s="77"/>
      <c r="B2" s="78" t="s">
        <v>99</v>
      </c>
      <c r="C2" s="78" t="s">
        <v>112</v>
      </c>
      <c r="D2" s="78" t="s">
        <v>100</v>
      </c>
      <c r="E2" s="78" t="s">
        <v>101</v>
      </c>
      <c r="F2" s="79" t="s">
        <v>102</v>
      </c>
      <c r="G2" s="80" t="s">
        <v>103</v>
      </c>
      <c r="I2" s="77"/>
      <c r="J2" s="78" t="s">
        <v>99</v>
      </c>
      <c r="K2" s="78" t="s">
        <v>112</v>
      </c>
      <c r="L2" s="78" t="s">
        <v>100</v>
      </c>
      <c r="M2" s="78" t="s">
        <v>101</v>
      </c>
      <c r="N2" s="79" t="s">
        <v>102</v>
      </c>
      <c r="O2" s="80" t="s">
        <v>103</v>
      </c>
    </row>
    <row r="3" spans="1:15">
      <c r="A3" s="248" t="s">
        <v>113</v>
      </c>
      <c r="B3" s="70" t="str">
        <f>IF(E3="","",1)</f>
        <v/>
      </c>
      <c r="C3" s="247"/>
      <c r="D3" s="71"/>
      <c r="E3" s="76" t="str">
        <f>IFERROR(VLOOKUP(D3,部員登録!$B:$E,2,FALSE),"")</f>
        <v/>
      </c>
      <c r="F3" s="73" t="str">
        <f>IFERROR(VLOOKUP(D3,部員登録!$B:$E,3,FALSE),"")</f>
        <v/>
      </c>
      <c r="G3" s="74" t="str">
        <f>IFERROR(VLOOKUP(D3,部員登録!$B:$E,4,FALSE),"")</f>
        <v/>
      </c>
      <c r="I3" s="237" t="s">
        <v>113</v>
      </c>
      <c r="J3" s="54" t="str">
        <f>IF(M3="","",1)</f>
        <v/>
      </c>
      <c r="K3" s="252"/>
      <c r="L3" s="82"/>
      <c r="M3" s="103" t="str">
        <f>IFERROR(VLOOKUP(L3,部員登録!$B:$E,2,FALSE),"")</f>
        <v/>
      </c>
      <c r="N3" s="55" t="str">
        <f>IFERROR(VLOOKUP(L3,部員登録!$B:$E,3,FALSE),"")</f>
        <v/>
      </c>
      <c r="O3" s="84" t="str">
        <f>IFERROR(VLOOKUP(L3,部員登録!$B:$E,4,FALSE),"")</f>
        <v/>
      </c>
    </row>
    <row r="4" spans="1:15">
      <c r="A4" s="249"/>
      <c r="B4" s="56" t="str">
        <f>IF(E4="","",2)</f>
        <v/>
      </c>
      <c r="C4" s="235"/>
      <c r="D4" s="57"/>
      <c r="E4" s="58" t="str">
        <f>IFERROR(VLOOKUP(D4,部員登録!$B:$E,2,FALSE),"")</f>
        <v/>
      </c>
      <c r="F4" s="59" t="str">
        <f>IFERROR(VLOOKUP(D4,部員登録!$B:$E,3,FALSE),"")</f>
        <v/>
      </c>
      <c r="G4" s="60" t="str">
        <f>IFERROR(VLOOKUP(D4,部員登録!$B:$E,4,FALSE),"")</f>
        <v/>
      </c>
      <c r="I4" s="249"/>
      <c r="J4" s="56" t="str">
        <f>IF(M4="","",2)</f>
        <v/>
      </c>
      <c r="K4" s="235"/>
      <c r="L4" s="57"/>
      <c r="M4" s="58" t="str">
        <f>IFERROR(VLOOKUP(L4,部員登録!$B:$E,2,FALSE),"")</f>
        <v/>
      </c>
      <c r="N4" s="59" t="str">
        <f>IFERROR(VLOOKUP(L4,部員登録!$B:$E,3,FALSE),"")</f>
        <v/>
      </c>
      <c r="O4" s="60" t="str">
        <f>IFERROR(VLOOKUP(L4,部員登録!$B:$E,4,FALSE),"")</f>
        <v/>
      </c>
    </row>
    <row r="5" spans="1:15" ht="15">
      <c r="A5" s="250"/>
      <c r="B5" s="96" t="str">
        <f>IF(E5="","",3)</f>
        <v/>
      </c>
      <c r="C5" s="251"/>
      <c r="D5" s="97"/>
      <c r="E5" s="98" t="str">
        <f>IFERROR(VLOOKUP(D5,部員登録!$B:$E,2,FALSE),"")</f>
        <v/>
      </c>
      <c r="F5" s="99" t="str">
        <f>IFERROR(VLOOKUP(D5,部員登録!$B:$E,3,FALSE),"")</f>
        <v/>
      </c>
      <c r="G5" s="100" t="str">
        <f>IFERROR(VLOOKUP(D5,部員登録!$B:$E,4,FALSE),"")</f>
        <v/>
      </c>
      <c r="I5" s="250"/>
      <c r="J5" s="96" t="str">
        <f>IF(M5="","",3)</f>
        <v/>
      </c>
      <c r="K5" s="251"/>
      <c r="L5" s="97"/>
      <c r="M5" s="98" t="str">
        <f>IFERROR(VLOOKUP(L5,部員登録!$B:$E,2,FALSE),"")</f>
        <v/>
      </c>
      <c r="N5" s="99" t="str">
        <f>IFERROR(VLOOKUP(L5,部員登録!$B:$E,3,FALSE),"")</f>
        <v/>
      </c>
      <c r="O5" s="100" t="str">
        <f>IFERROR(VLOOKUP(L5,部員登録!$B:$E,4,FALSE),"")</f>
        <v/>
      </c>
    </row>
    <row r="6" spans="1:15" ht="15">
      <c r="A6" s="237" t="s">
        <v>114</v>
      </c>
      <c r="B6" s="54" t="str">
        <f>IF(E6="","",4)</f>
        <v/>
      </c>
      <c r="C6" s="252"/>
      <c r="D6" s="82"/>
      <c r="E6" s="83" t="str">
        <f>IFERROR(VLOOKUP(D6,部員登録!$B:$E,2,FALSE),"")</f>
        <v/>
      </c>
      <c r="F6" s="55" t="str">
        <f>IFERROR(VLOOKUP(D6,部員登録!$B:$E,3,FALSE),"")</f>
        <v/>
      </c>
      <c r="G6" s="84" t="str">
        <f>IFERROR(VLOOKUP(D6,部員登録!$B:$E,4,FALSE),"")</f>
        <v/>
      </c>
      <c r="I6" s="237" t="s">
        <v>114</v>
      </c>
      <c r="J6" s="54" t="str">
        <f>IF(M6="","",4)</f>
        <v/>
      </c>
      <c r="K6" s="252"/>
      <c r="L6" s="82"/>
      <c r="M6" s="83" t="str">
        <f>IFERROR(VLOOKUP(L6,部員登録!$B:$E,2,FALSE),"")</f>
        <v/>
      </c>
      <c r="N6" s="55" t="str">
        <f>IFERROR(VLOOKUP(L6,部員登録!$B:$E,3,FALSE),"")</f>
        <v/>
      </c>
      <c r="O6" s="84" t="str">
        <f>IFERROR(VLOOKUP(L6,部員登録!$B:$E,4,FALSE),"")</f>
        <v/>
      </c>
    </row>
    <row r="7" spans="1:15" ht="15">
      <c r="A7" s="249"/>
      <c r="B7" s="56" t="str">
        <f>IF(E7="","",5)</f>
        <v/>
      </c>
      <c r="C7" s="235"/>
      <c r="D7" s="57"/>
      <c r="E7" s="61" t="str">
        <f>IFERROR(VLOOKUP(D7,部員登録!$B:$E,2,FALSE),"")</f>
        <v/>
      </c>
      <c r="F7" s="59" t="str">
        <f>IFERROR(VLOOKUP(D7,部員登録!$B:$E,3,FALSE),"")</f>
        <v/>
      </c>
      <c r="G7" s="60" t="str">
        <f>IFERROR(VLOOKUP(D7,部員登録!$B:$E,4,FALSE),"")</f>
        <v/>
      </c>
      <c r="I7" s="249"/>
      <c r="J7" s="56" t="str">
        <f>IF(M7="","",5)</f>
        <v/>
      </c>
      <c r="K7" s="235"/>
      <c r="L7" s="57"/>
      <c r="M7" s="61" t="str">
        <f>IFERROR(VLOOKUP(L7,部員登録!$B:$E,2,FALSE),"")</f>
        <v/>
      </c>
      <c r="N7" s="59" t="str">
        <f>IFERROR(VLOOKUP(L7,部員登録!$B:$E,3,FALSE),"")</f>
        <v/>
      </c>
      <c r="O7" s="60" t="str">
        <f>IFERROR(VLOOKUP(L7,部員登録!$B:$E,4,FALSE),"")</f>
        <v/>
      </c>
    </row>
    <row r="8" spans="1:15" ht="15">
      <c r="A8" s="253"/>
      <c r="B8" s="64" t="str">
        <f>IF(E8="","",6)</f>
        <v/>
      </c>
      <c r="C8" s="236"/>
      <c r="D8" s="65"/>
      <c r="E8" s="75" t="str">
        <f>IFERROR(VLOOKUP(D8,部員登録!$B:$E,2,FALSE),"")</f>
        <v/>
      </c>
      <c r="F8" s="67" t="str">
        <f>IFERROR(VLOOKUP(D8,部員登録!$B:$E,3,FALSE),"")</f>
        <v/>
      </c>
      <c r="G8" s="68" t="str">
        <f>IFERROR(VLOOKUP(D8,部員登録!$B:$E,4,FALSE),"")</f>
        <v/>
      </c>
      <c r="I8" s="253"/>
      <c r="J8" s="64" t="str">
        <f>IF(M8="","",6)</f>
        <v/>
      </c>
      <c r="K8" s="236"/>
      <c r="L8" s="65"/>
      <c r="M8" s="75" t="str">
        <f>IFERROR(VLOOKUP(L8,部員登録!$B:$E,2,FALSE),"")</f>
        <v/>
      </c>
      <c r="N8" s="67" t="str">
        <f>IFERROR(VLOOKUP(L8,部員登録!$B:$E,3,FALSE),"")</f>
        <v/>
      </c>
      <c r="O8" s="68" t="str">
        <f>IFERROR(VLOOKUP(L8,部員登録!$B:$E,4,FALSE),"")</f>
        <v/>
      </c>
    </row>
    <row r="9" spans="1:15" ht="15">
      <c r="A9" s="248" t="s">
        <v>115</v>
      </c>
      <c r="B9" s="70" t="str">
        <f>IF(E9="","",7)</f>
        <v/>
      </c>
      <c r="C9" s="247"/>
      <c r="D9" s="71"/>
      <c r="E9" s="72" t="str">
        <f>IFERROR(VLOOKUP(D9,部員登録!$B:$E,2,FALSE),"")</f>
        <v/>
      </c>
      <c r="F9" s="73" t="str">
        <f>IFERROR(VLOOKUP(D9,部員登録!$B:$E,3,FALSE),"")</f>
        <v/>
      </c>
      <c r="G9" s="74" t="str">
        <f>IFERROR(VLOOKUP(D9,部員登録!$B:$E,4,FALSE),"")</f>
        <v/>
      </c>
      <c r="I9" s="248" t="s">
        <v>115</v>
      </c>
      <c r="J9" s="70" t="str">
        <f>IF(M9="","",7)</f>
        <v/>
      </c>
      <c r="K9" s="247"/>
      <c r="L9" s="71"/>
      <c r="M9" s="72" t="str">
        <f>IFERROR(VLOOKUP(L9,部員登録!$B:$E,2,FALSE),"")</f>
        <v/>
      </c>
      <c r="N9" s="73" t="str">
        <f>IFERROR(VLOOKUP(L9,部員登録!$B:$E,3,FALSE),"")</f>
        <v/>
      </c>
      <c r="O9" s="74" t="str">
        <f>IFERROR(VLOOKUP(L9,部員登録!$B:$E,4,FALSE),"")</f>
        <v/>
      </c>
    </row>
    <row r="10" spans="1:15" ht="15">
      <c r="A10" s="249"/>
      <c r="B10" s="56" t="str">
        <f>IF(E10="","",8)</f>
        <v/>
      </c>
      <c r="C10" s="235"/>
      <c r="D10" s="57"/>
      <c r="E10" s="61" t="str">
        <f>IFERROR(VLOOKUP(D10,部員登録!$B:$E,2,FALSE),"")</f>
        <v/>
      </c>
      <c r="F10" s="59" t="str">
        <f>IFERROR(VLOOKUP(D10,部員登録!$B:$E,3,FALSE),"")</f>
        <v/>
      </c>
      <c r="G10" s="60" t="str">
        <f>IFERROR(VLOOKUP(D10,部員登録!$B:$E,4,FALSE),"")</f>
        <v/>
      </c>
      <c r="I10" s="249"/>
      <c r="J10" s="56" t="str">
        <f>IF(M10="","",8)</f>
        <v/>
      </c>
      <c r="K10" s="235"/>
      <c r="L10" s="57"/>
      <c r="M10" s="61" t="str">
        <f>IFERROR(VLOOKUP(L10,部員登録!$B:$E,2,FALSE),"")</f>
        <v/>
      </c>
      <c r="N10" s="59" t="str">
        <f>IFERROR(VLOOKUP(L10,部員登録!$B:$E,3,FALSE),"")</f>
        <v/>
      </c>
      <c r="O10" s="60" t="str">
        <f>IFERROR(VLOOKUP(L10,部員登録!$B:$E,4,FALSE),"")</f>
        <v/>
      </c>
    </row>
    <row r="11" spans="1:15" ht="15">
      <c r="A11" s="250"/>
      <c r="B11" s="96" t="str">
        <f>IF(E11="","",9)</f>
        <v/>
      </c>
      <c r="C11" s="251"/>
      <c r="D11" s="97"/>
      <c r="E11" s="98" t="str">
        <f>IFERROR(VLOOKUP(D11,部員登録!$B:$E,2,FALSE),"")</f>
        <v/>
      </c>
      <c r="F11" s="99" t="str">
        <f>IFERROR(VLOOKUP(D11,部員登録!$B:$E,3,FALSE),"")</f>
        <v/>
      </c>
      <c r="G11" s="100" t="str">
        <f>IFERROR(VLOOKUP(D11,部員登録!$B:$E,4,FALSE),"")</f>
        <v/>
      </c>
      <c r="I11" s="250"/>
      <c r="J11" s="96" t="str">
        <f>IF(M11="","",9)</f>
        <v/>
      </c>
      <c r="K11" s="251"/>
      <c r="L11" s="97"/>
      <c r="M11" s="98" t="str">
        <f>IFERROR(VLOOKUP(L11,部員登録!$B:$E,2,FALSE),"")</f>
        <v/>
      </c>
      <c r="N11" s="99" t="str">
        <f>IFERROR(VLOOKUP(L11,部員登録!$B:$E,3,FALSE),"")</f>
        <v/>
      </c>
      <c r="O11" s="100" t="str">
        <f>IFERROR(VLOOKUP(L11,部員登録!$B:$E,4,FALSE),"")</f>
        <v/>
      </c>
    </row>
    <row r="12" spans="1:15" ht="15">
      <c r="A12" s="237" t="s">
        <v>116</v>
      </c>
      <c r="B12" s="54" t="str">
        <f>IF(E12="","",10)</f>
        <v/>
      </c>
      <c r="C12" s="252"/>
      <c r="D12" s="82"/>
      <c r="E12" s="83" t="str">
        <f>IFERROR(VLOOKUP(D12,部員登録!$B:$E,2,FALSE),"")</f>
        <v/>
      </c>
      <c r="F12" s="55" t="str">
        <f>IFERROR(VLOOKUP(D12,部員登録!$B:$E,3,FALSE),"")</f>
        <v/>
      </c>
      <c r="G12" s="84" t="str">
        <f>IFERROR(VLOOKUP(D12,部員登録!$B:$E,4,FALSE),"")</f>
        <v/>
      </c>
      <c r="I12" s="237" t="s">
        <v>116</v>
      </c>
      <c r="J12" s="54" t="str">
        <f>IF(M12="","",10)</f>
        <v/>
      </c>
      <c r="K12" s="252"/>
      <c r="L12" s="82"/>
      <c r="M12" s="83" t="str">
        <f>IFERROR(VLOOKUP(L12,部員登録!$B:$E,2,FALSE),"")</f>
        <v/>
      </c>
      <c r="N12" s="55" t="str">
        <f>IFERROR(VLOOKUP(L12,部員登録!$B:$E,3,FALSE),"")</f>
        <v/>
      </c>
      <c r="O12" s="84" t="str">
        <f>IFERROR(VLOOKUP(L12,部員登録!$B:$E,4,FALSE),"")</f>
        <v/>
      </c>
    </row>
    <row r="13" spans="1:15" ht="15">
      <c r="A13" s="249"/>
      <c r="B13" s="56" t="str">
        <f>IF(E13="","",11)</f>
        <v/>
      </c>
      <c r="C13" s="235"/>
      <c r="D13" s="57"/>
      <c r="E13" s="61" t="str">
        <f>IFERROR(VLOOKUP(D13,部員登録!$B:$E,2,FALSE),"")</f>
        <v/>
      </c>
      <c r="F13" s="59" t="str">
        <f>IFERROR(VLOOKUP(D13,部員登録!$B:$E,3,FALSE),"")</f>
        <v/>
      </c>
      <c r="G13" s="60" t="str">
        <f>IFERROR(VLOOKUP(D13,部員登録!$B:$E,4,FALSE),"")</f>
        <v/>
      </c>
      <c r="I13" s="249"/>
      <c r="J13" s="56" t="str">
        <f>IF(M13="","",11)</f>
        <v/>
      </c>
      <c r="K13" s="235"/>
      <c r="L13" s="57"/>
      <c r="M13" s="61" t="str">
        <f>IFERROR(VLOOKUP(L13,部員登録!$B:$E,2,FALSE),"")</f>
        <v/>
      </c>
      <c r="N13" s="59" t="str">
        <f>IFERROR(VLOOKUP(L13,部員登録!$B:$E,3,FALSE),"")</f>
        <v/>
      </c>
      <c r="O13" s="60" t="str">
        <f>IFERROR(VLOOKUP(L13,部員登録!$B:$E,4,FALSE),"")</f>
        <v/>
      </c>
    </row>
    <row r="14" spans="1:15">
      <c r="A14" s="253"/>
      <c r="B14" s="64" t="str">
        <f>IF(E14="","",12)</f>
        <v/>
      </c>
      <c r="C14" s="236"/>
      <c r="D14" s="65"/>
      <c r="E14" s="102" t="str">
        <f>IFERROR(VLOOKUP(D14,部員登録!$B:$E,2,FALSE),"")</f>
        <v/>
      </c>
      <c r="F14" s="67" t="str">
        <f>IFERROR(VLOOKUP(D14,部員登録!$B:$E,3,FALSE),"")</f>
        <v/>
      </c>
      <c r="G14" s="68" t="str">
        <f>IFERROR(VLOOKUP(D14,部員登録!$B:$E,4,FALSE),"")</f>
        <v/>
      </c>
      <c r="I14" s="253"/>
      <c r="J14" s="64" t="str">
        <f>IF(M14="","",12)</f>
        <v/>
      </c>
      <c r="K14" s="236"/>
      <c r="L14" s="65"/>
      <c r="M14" s="102" t="str">
        <f>IFERROR(VLOOKUP(L14,部員登録!$B:$E,2,FALSE),"")</f>
        <v/>
      </c>
      <c r="N14" s="67" t="str">
        <f>IFERROR(VLOOKUP(L14,部員登録!$B:$E,3,FALSE),"")</f>
        <v/>
      </c>
      <c r="O14" s="68" t="str">
        <f>IFERROR(VLOOKUP(L14,部員登録!$B:$E,4,FALSE),"")</f>
        <v/>
      </c>
    </row>
    <row r="15" spans="1:15">
      <c r="A15" s="248" t="s">
        <v>117</v>
      </c>
      <c r="B15" s="70" t="str">
        <f>IF(E15="","",13)</f>
        <v/>
      </c>
      <c r="C15" s="247"/>
      <c r="D15" s="71"/>
      <c r="E15" s="76" t="str">
        <f>IFERROR(VLOOKUP(D15,部員登録!$B:$E,2,FALSE),"")</f>
        <v/>
      </c>
      <c r="F15" s="73" t="str">
        <f>IFERROR(VLOOKUP(D15,部員登録!$B:$E,3,FALSE),"")</f>
        <v/>
      </c>
      <c r="G15" s="74" t="str">
        <f>IFERROR(VLOOKUP(D15,部員登録!$B:$E,4,FALSE),"")</f>
        <v/>
      </c>
      <c r="I15" s="248" t="s">
        <v>117</v>
      </c>
      <c r="J15" s="70" t="str">
        <f>IF(M15="","",13)</f>
        <v/>
      </c>
      <c r="K15" s="247"/>
      <c r="L15" s="71"/>
      <c r="M15" s="76" t="str">
        <f>IFERROR(VLOOKUP(L15,部員登録!$B:$E,2,FALSE),"")</f>
        <v/>
      </c>
      <c r="N15" s="73" t="str">
        <f>IFERROR(VLOOKUP(L15,部員登録!$B:$E,3,FALSE),"")</f>
        <v/>
      </c>
      <c r="O15" s="74" t="str">
        <f>IFERROR(VLOOKUP(L15,部員登録!$B:$E,4,FALSE),"")</f>
        <v/>
      </c>
    </row>
    <row r="16" spans="1:15">
      <c r="A16" s="249"/>
      <c r="B16" s="56" t="str">
        <f>IF(E16="","",14)</f>
        <v/>
      </c>
      <c r="C16" s="235"/>
      <c r="D16" s="57"/>
      <c r="E16" s="58" t="str">
        <f>IFERROR(VLOOKUP(D16,部員登録!$B:$E,2,FALSE),"")</f>
        <v/>
      </c>
      <c r="F16" s="59" t="str">
        <f>IFERROR(VLOOKUP(D16,部員登録!$B:$E,3,FALSE),"")</f>
        <v/>
      </c>
      <c r="G16" s="60" t="str">
        <f>IFERROR(VLOOKUP(D16,部員登録!$B:$E,4,FALSE),"")</f>
        <v/>
      </c>
      <c r="I16" s="249"/>
      <c r="J16" s="56" t="str">
        <f>IF(M16="","",14)</f>
        <v/>
      </c>
      <c r="K16" s="235"/>
      <c r="L16" s="57"/>
      <c r="M16" s="58" t="str">
        <f>IFERROR(VLOOKUP(L16,部員登録!$B:$E,2,FALSE),"")</f>
        <v/>
      </c>
      <c r="N16" s="59" t="str">
        <f>IFERROR(VLOOKUP(L16,部員登録!$B:$E,3,FALSE),"")</f>
        <v/>
      </c>
      <c r="O16" s="60" t="str">
        <f>IFERROR(VLOOKUP(L16,部員登録!$B:$E,4,FALSE),"")</f>
        <v/>
      </c>
    </row>
    <row r="17" spans="1:15">
      <c r="A17" s="250"/>
      <c r="B17" s="96" t="str">
        <f>IF(E17="","",15)</f>
        <v/>
      </c>
      <c r="C17" s="251"/>
      <c r="D17" s="97"/>
      <c r="E17" s="101" t="str">
        <f>IFERROR(VLOOKUP(D17,部員登録!$B:$E,2,FALSE),"")</f>
        <v/>
      </c>
      <c r="F17" s="99" t="str">
        <f>IFERROR(VLOOKUP(D17,部員登録!$B:$E,3,FALSE),"")</f>
        <v/>
      </c>
      <c r="G17" s="100" t="str">
        <f>IFERROR(VLOOKUP(D17,部員登録!$B:$E,4,FALSE),"")</f>
        <v/>
      </c>
      <c r="I17" s="250"/>
      <c r="J17" s="96" t="str">
        <f>IF(M17="","",15)</f>
        <v/>
      </c>
      <c r="K17" s="251"/>
      <c r="L17" s="97"/>
      <c r="M17" s="101" t="str">
        <f>IFERROR(VLOOKUP(L17,部員登録!$B:$E,2,FALSE),"")</f>
        <v/>
      </c>
      <c r="N17" s="99" t="str">
        <f>IFERROR(VLOOKUP(L17,部員登録!$B:$E,3,FALSE),"")</f>
        <v/>
      </c>
      <c r="O17" s="100" t="str">
        <f>IFERROR(VLOOKUP(L17,部員登録!$B:$E,4,FALSE),"")</f>
        <v/>
      </c>
    </row>
    <row r="18" spans="1:15">
      <c r="A18" s="237" t="s">
        <v>118</v>
      </c>
      <c r="B18" s="54" t="str">
        <f>IF(E18="","",16)</f>
        <v/>
      </c>
      <c r="C18" s="252"/>
      <c r="D18" s="82"/>
      <c r="E18" s="103" t="str">
        <f>IFERROR(VLOOKUP(D18,部員登録!$B:$E,2,FALSE),"")</f>
        <v/>
      </c>
      <c r="F18" s="55" t="str">
        <f>IFERROR(VLOOKUP(D18,部員登録!$B:$E,3,FALSE),"")</f>
        <v/>
      </c>
      <c r="G18" s="84" t="str">
        <f>IFERROR(VLOOKUP(D18,部員登録!$B:$E,4,FALSE),"")</f>
        <v/>
      </c>
      <c r="I18" s="237" t="s">
        <v>118</v>
      </c>
      <c r="J18" s="54" t="str">
        <f>IF(M18="","",16)</f>
        <v/>
      </c>
      <c r="K18" s="252"/>
      <c r="L18" s="82"/>
      <c r="M18" s="103" t="str">
        <f>IFERROR(VLOOKUP(L18,部員登録!$B:$E,2,FALSE),"")</f>
        <v/>
      </c>
      <c r="N18" s="55" t="str">
        <f>IFERROR(VLOOKUP(L18,部員登録!$B:$E,3,FALSE),"")</f>
        <v/>
      </c>
      <c r="O18" s="84" t="str">
        <f>IFERROR(VLOOKUP(L18,部員登録!$B:$E,4,FALSE),"")</f>
        <v/>
      </c>
    </row>
    <row r="19" spans="1:15">
      <c r="A19" s="249"/>
      <c r="B19" s="56" t="str">
        <f>IF(E19="","",17)</f>
        <v/>
      </c>
      <c r="C19" s="235"/>
      <c r="D19" s="57"/>
      <c r="E19" s="58" t="str">
        <f>IFERROR(VLOOKUP(D19,部員登録!$B:$E,2,FALSE),"")</f>
        <v/>
      </c>
      <c r="F19" s="59" t="str">
        <f>IFERROR(VLOOKUP(D19,部員登録!$B:$E,3,FALSE),"")</f>
        <v/>
      </c>
      <c r="G19" s="60" t="str">
        <f>IFERROR(VLOOKUP(D19,部員登録!$B:$E,4,FALSE),"")</f>
        <v/>
      </c>
      <c r="I19" s="249"/>
      <c r="J19" s="56" t="str">
        <f>IF(M19="","",17)</f>
        <v/>
      </c>
      <c r="K19" s="235"/>
      <c r="L19" s="57"/>
      <c r="M19" s="58" t="str">
        <f>IFERROR(VLOOKUP(L19,部員登録!$B:$E,2,FALSE),"")</f>
        <v/>
      </c>
      <c r="N19" s="59" t="str">
        <f>IFERROR(VLOOKUP(L19,部員登録!$B:$E,3,FALSE),"")</f>
        <v/>
      </c>
      <c r="O19" s="60" t="str">
        <f>IFERROR(VLOOKUP(L19,部員登録!$B:$E,4,FALSE),"")</f>
        <v/>
      </c>
    </row>
    <row r="20" spans="1:15">
      <c r="A20" s="253"/>
      <c r="B20" s="64" t="str">
        <f>IF(E20="","",18)</f>
        <v/>
      </c>
      <c r="C20" s="236"/>
      <c r="D20" s="65"/>
      <c r="E20" s="66" t="str">
        <f>IFERROR(VLOOKUP(D20,部員登録!$B:$E,2,FALSE),"")</f>
        <v/>
      </c>
      <c r="F20" s="67" t="str">
        <f>IFERROR(VLOOKUP(D20,部員登録!$B:$E,3,FALSE),"")</f>
        <v/>
      </c>
      <c r="G20" s="68" t="str">
        <f>IFERROR(VLOOKUP(D20,部員登録!$B:$E,4,FALSE),"")</f>
        <v/>
      </c>
      <c r="I20" s="253"/>
      <c r="J20" s="64" t="str">
        <f>IF(M20="","",18)</f>
        <v/>
      </c>
      <c r="K20" s="236"/>
      <c r="L20" s="65"/>
      <c r="M20" s="66" t="str">
        <f>IFERROR(VLOOKUP(L20,部員登録!$B:$E,2,FALSE),"")</f>
        <v/>
      </c>
      <c r="N20" s="67" t="str">
        <f>IFERROR(VLOOKUP(L20,部員登録!$B:$E,3,FALSE),"")</f>
        <v/>
      </c>
      <c r="O20" s="68" t="str">
        <f>IFERROR(VLOOKUP(L20,部員登録!$B:$E,4,FALSE),"")</f>
        <v/>
      </c>
    </row>
    <row r="21" spans="1:15">
      <c r="E21" s="5"/>
      <c r="G21" s="7"/>
    </row>
    <row r="22" spans="1:15">
      <c r="E22" s="5"/>
      <c r="G22" s="7"/>
    </row>
    <row r="23" spans="1:15">
      <c r="E23" s="8"/>
      <c r="G23" s="7"/>
    </row>
    <row r="24" spans="1:15">
      <c r="E24" s="8"/>
      <c r="G24" s="7"/>
    </row>
    <row r="25" spans="1:15">
      <c r="E25" s="8"/>
      <c r="G25" s="7"/>
    </row>
    <row r="26" spans="1:15">
      <c r="E26" s="8"/>
      <c r="G26" s="7"/>
    </row>
    <row r="27" spans="1:15">
      <c r="G27" s="7"/>
    </row>
    <row r="28" spans="1:15">
      <c r="G28" s="7"/>
    </row>
    <row r="29" spans="1:15">
      <c r="G29" s="7"/>
    </row>
    <row r="30" spans="1:15">
      <c r="G30" s="7"/>
    </row>
    <row r="31" spans="1:15">
      <c r="G31" s="7"/>
    </row>
    <row r="32" spans="1:15">
      <c r="G32" s="7"/>
    </row>
    <row r="33" spans="7:7">
      <c r="G33" s="7"/>
    </row>
    <row r="34" spans="7:7">
      <c r="G34" s="7"/>
    </row>
    <row r="35" spans="7:7">
      <c r="G35" s="7"/>
    </row>
    <row r="36" spans="7:7">
      <c r="G36" s="7"/>
    </row>
    <row r="37" spans="7:7">
      <c r="G37" s="7"/>
    </row>
    <row r="38" spans="7:7">
      <c r="G38" s="7"/>
    </row>
    <row r="39" spans="7:7">
      <c r="G39" s="7"/>
    </row>
    <row r="40" spans="7:7">
      <c r="G40" s="7"/>
    </row>
    <row r="41" spans="7:7">
      <c r="G41" s="7"/>
    </row>
    <row r="42" spans="7:7">
      <c r="G42" s="7"/>
    </row>
    <row r="43" spans="7:7">
      <c r="G43" s="7"/>
    </row>
    <row r="44" spans="7:7">
      <c r="G44" s="7"/>
    </row>
  </sheetData>
  <sheetProtection sheet="1" objects="1" scenarios="1"/>
  <sortState xmlns:xlrd2="http://schemas.microsoft.com/office/spreadsheetml/2017/richdata2" ref="Q3:R17">
    <sortCondition ref="Q3:Q17"/>
  </sortState>
  <mergeCells count="26">
    <mergeCell ref="A18:A20"/>
    <mergeCell ref="C18:C20"/>
    <mergeCell ref="I18:I20"/>
    <mergeCell ref="K18:K20"/>
    <mergeCell ref="A12:A14"/>
    <mergeCell ref="C12:C14"/>
    <mergeCell ref="I12:I14"/>
    <mergeCell ref="K12:K14"/>
    <mergeCell ref="A15:A17"/>
    <mergeCell ref="C15:C17"/>
    <mergeCell ref="I15:I17"/>
    <mergeCell ref="K15:K17"/>
    <mergeCell ref="A6:A8"/>
    <mergeCell ref="C6:C8"/>
    <mergeCell ref="I6:I8"/>
    <mergeCell ref="K6:K8"/>
    <mergeCell ref="A9:A11"/>
    <mergeCell ref="C9:C11"/>
    <mergeCell ref="I9:I11"/>
    <mergeCell ref="K9:K11"/>
    <mergeCell ref="A1:G1"/>
    <mergeCell ref="I1:O1"/>
    <mergeCell ref="A3:A5"/>
    <mergeCell ref="C3:C5"/>
    <mergeCell ref="I3:I5"/>
    <mergeCell ref="K3:K5"/>
  </mergeCells>
  <phoneticPr fontId="1"/>
  <conditionalFormatting sqref="C3:D20">
    <cfRule type="cellIs" dxfId="4" priority="6" stopIfTrue="1" operator="equal">
      <formula>""</formula>
    </cfRule>
  </conditionalFormatting>
  <conditionalFormatting sqref="K3:L20">
    <cfRule type="cellIs" dxfId="3" priority="2" stopIfTrue="1" operator="equal">
      <formula>""</formula>
    </cfRule>
  </conditionalFormatting>
  <pageMargins left="0.78700000000000003" right="0.78700000000000003" top="0.98399999999999999" bottom="0.98399999999999999" header="0.3" footer="0.3"/>
  <pageSetup paperSize="34" orientation="portrait" horizontalDpi="4294967292" verticalDpi="429496729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96D8F-2506-D44D-9C2A-BEBD0E1FEA20}">
  <sheetPr>
    <tabColor rgb="FFFE6600"/>
  </sheetPr>
  <dimension ref="A1:AG126"/>
  <sheetViews>
    <sheetView showGridLines="0" view="pageBreakPreview" zoomScaleNormal="100" zoomScaleSheetLayoutView="100" workbookViewId="0">
      <selection activeCell="L7" sqref="L7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8.1640625" style="104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50" customHeight="1"/>
    <row r="2" spans="1:33" ht="24.75" customHeight="1">
      <c r="A2" s="199" t="s">
        <v>119</v>
      </c>
      <c r="B2" s="199"/>
      <c r="C2" s="199"/>
      <c r="D2" s="232" t="str">
        <f ca="1">基本登録!$B$12</f>
        <v>令和8年度　東京都秋季大会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IF(VLOOKUP(AC10,秋季!$B:$G,2,FALSE)="","",VLOOKUP(AC10,秋季!$B:$G,2,FALSE))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108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3"/>
      <c r="T7" s="194"/>
      <c r="U7" s="194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1次予選（個人予選）</v>
      </c>
      <c r="I9" s="197"/>
      <c r="J9" s="197"/>
      <c r="K9" s="197"/>
      <c r="L9" s="198"/>
      <c r="M9" s="196" t="str">
        <f ca="1">IFERROR(VLOOKUP(D2,基本登録!$B$8:$I$14,6,FALSE),"")</f>
        <v>2次予選（個人決勝）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>準決勝</v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>決勝</v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IF(AC10="","",VLOOKUP(AC10,秋季!$B:$G,4,FALSE))</f>
        <v/>
      </c>
      <c r="C10" s="180"/>
      <c r="D10" s="180"/>
      <c r="E10" s="180"/>
      <c r="F10" s="181"/>
      <c r="G10" s="26" t="str">
        <f>IF(AC10="","",VLOOKUP(AC10,秋季!$B:$G,5,FALSE))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104" t="str">
        <f>秋季!B3</f>
        <v/>
      </c>
      <c r="AF10" s="11"/>
      <c r="AG10" s="35"/>
    </row>
    <row r="11" spans="1:33" ht="21.75" customHeight="1">
      <c r="A11" s="24" t="str">
        <f>基本登録!$A$18</f>
        <v>２</v>
      </c>
      <c r="B11" s="179" t="str">
        <f>IF(AC11="","",VLOOKUP(AC11,秋季!$B:$G,4,FALSE))</f>
        <v/>
      </c>
      <c r="C11" s="180"/>
      <c r="D11" s="180"/>
      <c r="E11" s="180"/>
      <c r="F11" s="181"/>
      <c r="G11" s="26" t="str">
        <f>IF(AC11="","",VLOOKUP(AC11,秋季!$B:$G,5,FALSE))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104" t="str">
        <f>秋季!B4</f>
        <v/>
      </c>
      <c r="AF11" s="11"/>
    </row>
    <row r="12" spans="1:33" ht="21.75" customHeight="1">
      <c r="A12" s="24" t="str">
        <f>基本登録!$A$19</f>
        <v>３</v>
      </c>
      <c r="B12" s="179" t="str">
        <f>IF(AC12="","",VLOOKUP(AC12,秋季!$B:$G,4,FALSE))</f>
        <v/>
      </c>
      <c r="C12" s="180"/>
      <c r="D12" s="180"/>
      <c r="E12" s="180"/>
      <c r="F12" s="181"/>
      <c r="G12" s="26" t="str">
        <f>IF(AC12="","",VLOOKUP(AC12,秋季!$B:$G,5,FALSE))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104" t="str">
        <f>秋季!B5</f>
        <v/>
      </c>
      <c r="AF12" s="11"/>
    </row>
    <row r="13" spans="1:33" ht="21.75" customHeight="1">
      <c r="A13" s="24" t="str">
        <f>基本登録!$A$20</f>
        <v>４</v>
      </c>
      <c r="B13" s="179" t="str">
        <f>IF(AC13="","",VLOOKUP(AC13,秋季!$B:$G,4,FALSE))</f>
        <v/>
      </c>
      <c r="C13" s="180"/>
      <c r="D13" s="180"/>
      <c r="E13" s="180"/>
      <c r="F13" s="181"/>
      <c r="G13" s="26" t="str">
        <f>IF(AC13="","",VLOOKUP(AC13,秋季!$B:$G,5,FALSE))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F13" s="11"/>
    </row>
    <row r="14" spans="1:33" ht="21.75" customHeight="1">
      <c r="A14" s="24" t="str">
        <f>基本登録!$A$21</f>
        <v>５</v>
      </c>
      <c r="B14" s="179" t="str">
        <f>IF(AC14="","",VLOOKUP(AC14,秋季!$B:$G,4,FALSE))</f>
        <v/>
      </c>
      <c r="C14" s="180"/>
      <c r="D14" s="180"/>
      <c r="E14" s="180"/>
      <c r="F14" s="181"/>
      <c r="G14" s="26" t="str">
        <f>IF(AC14="","",VLOOKUP(AC14,秋季!$B:$G,5,FALSE))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F14" s="11"/>
    </row>
    <row r="15" spans="1:33" ht="21.75" customHeight="1">
      <c r="A15" s="24" t="str">
        <f>基本登録!$A$22</f>
        <v>補</v>
      </c>
      <c r="B15" s="179" t="str">
        <f>IF(AC15="","",VLOOKUP(AC15,秋季!$B:$G,4,FALSE))</f>
        <v/>
      </c>
      <c r="C15" s="180"/>
      <c r="D15" s="180"/>
      <c r="E15" s="180"/>
      <c r="F15" s="181"/>
      <c r="G15" s="26" t="str">
        <f>IF(AC15="","",VLOOKUP(AC15,秋季!$B:$G,5,FALSE))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F15" s="11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F16" s="11"/>
    </row>
    <row r="17" spans="1:32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  <c r="AF17" s="11"/>
    </row>
    <row r="18" spans="1:32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AF18" s="11"/>
    </row>
    <row r="19" spans="1:32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2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2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105"/>
    </row>
    <row r="22" spans="1:32" ht="50" customHeight="1">
      <c r="N22" s="39"/>
      <c r="AF22" s="11"/>
    </row>
    <row r="23" spans="1:32" ht="24.75" customHeight="1">
      <c r="A23" s="199" t="s">
        <v>119</v>
      </c>
      <c r="B23" s="199"/>
      <c r="C23" s="199"/>
      <c r="D23" s="232" t="str">
        <f ca="1">基本登録!$B$12</f>
        <v>令和8年度　東京都秋季大会　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  <c r="AF23" s="11"/>
    </row>
    <row r="24" spans="1:32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IF(VLOOKUP(AC31,秋季!$B:$G,2,FALSE)="","",VLOOKUP(AC31,秋季!$B:$G,2,FALSE))</f>
        <v/>
      </c>
      <c r="Y24" s="203"/>
      <c r="Z24" s="203"/>
      <c r="AA24" s="204"/>
      <c r="AF24" s="11"/>
    </row>
    <row r="25" spans="1:32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  <c r="AF25" s="11"/>
    </row>
    <row r="26" spans="1:32" ht="9.75" customHeight="1">
      <c r="A26" s="214">
        <f>基本登録!$B$1</f>
        <v>0</v>
      </c>
      <c r="B26" s="215"/>
      <c r="C26" s="216"/>
      <c r="D26" s="209"/>
      <c r="E26" s="223" t="s">
        <v>108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  <c r="AF26" s="11"/>
    </row>
    <row r="27" spans="1:32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  <c r="AF27" s="11"/>
    </row>
    <row r="28" spans="1:32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 t="s">
        <v>151</v>
      </c>
      <c r="M28" s="29"/>
      <c r="N28" s="29"/>
      <c r="O28" s="29"/>
      <c r="P28" s="22"/>
      <c r="Q28" s="22"/>
      <c r="R28" s="22" t="s">
        <v>128</v>
      </c>
      <c r="S28" s="193"/>
      <c r="T28" s="194"/>
      <c r="U28" s="194"/>
      <c r="V28" s="23" t="s">
        <v>129</v>
      </c>
      <c r="X28" s="183"/>
      <c r="Y28" s="187"/>
      <c r="Z28" s="188"/>
      <c r="AA28" s="189"/>
      <c r="AF28" s="11"/>
    </row>
    <row r="29" spans="1:32" ht="4.5" customHeight="1">
      <c r="AF29" s="11"/>
    </row>
    <row r="30" spans="1:32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1次予選（個人予選）</v>
      </c>
      <c r="I30" s="197"/>
      <c r="J30" s="197"/>
      <c r="K30" s="197"/>
      <c r="L30" s="198"/>
      <c r="M30" s="196" t="str">
        <f ca="1">IFERROR(VLOOKUP(D23,基本登録!$B$8:$I$14,6,FALSE),"")</f>
        <v>2次予選（個人決勝）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>準決勝</v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>決勝</v>
      </c>
      <c r="X30" s="197"/>
      <c r="Y30" s="197"/>
      <c r="Z30" s="197"/>
      <c r="AA30" s="198"/>
      <c r="AF30" s="11"/>
    </row>
    <row r="31" spans="1:32" ht="21.75" customHeight="1">
      <c r="A31" s="25" t="str">
        <f>基本登録!$A$17</f>
        <v>１</v>
      </c>
      <c r="B31" s="179" t="str">
        <f>IF(AC31="","",VLOOKUP(AC31,秋季!$B:$G,4,FALSE))</f>
        <v/>
      </c>
      <c r="C31" s="180"/>
      <c r="D31" s="180"/>
      <c r="E31" s="180"/>
      <c r="F31" s="181"/>
      <c r="G31" s="26" t="str">
        <f>IF(AC31="","",VLOOKUP(AC31,秋季!$B:$G,5,FALSE))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104" t="str">
        <f>秋季!B6</f>
        <v/>
      </c>
      <c r="AF31" s="11"/>
    </row>
    <row r="32" spans="1:32" ht="21.75" customHeight="1">
      <c r="A32" s="24" t="str">
        <f>基本登録!$A$18</f>
        <v>２</v>
      </c>
      <c r="B32" s="179" t="str">
        <f>IF(AC32="","",VLOOKUP(AC32,秋季!$B:$G,4,FALSE))</f>
        <v/>
      </c>
      <c r="C32" s="180"/>
      <c r="D32" s="180"/>
      <c r="E32" s="180"/>
      <c r="F32" s="181"/>
      <c r="G32" s="26" t="str">
        <f>IF(AC32="","",VLOOKUP(AC32,秋季!$B:$G,5,FALSE))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104" t="str">
        <f>秋季!B7</f>
        <v/>
      </c>
      <c r="AF32" s="11"/>
    </row>
    <row r="33" spans="1:32" ht="21.75" customHeight="1">
      <c r="A33" s="24" t="str">
        <f>基本登録!$A$19</f>
        <v>３</v>
      </c>
      <c r="B33" s="179" t="str">
        <f>IF(AC33="","",VLOOKUP(AC33,秋季!$B:$G,4,FALSE))</f>
        <v/>
      </c>
      <c r="C33" s="180"/>
      <c r="D33" s="180"/>
      <c r="E33" s="180"/>
      <c r="F33" s="181"/>
      <c r="G33" s="26" t="str">
        <f>IF(AC33="","",VLOOKUP(AC33,秋季!$B:$G,5,FALSE))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104" t="str">
        <f>秋季!B8</f>
        <v/>
      </c>
      <c r="AF33" s="11"/>
    </row>
    <row r="34" spans="1:32" ht="21.75" customHeight="1">
      <c r="A34" s="24" t="str">
        <f>基本登録!$A$20</f>
        <v>４</v>
      </c>
      <c r="B34" s="179" t="str">
        <f>IF(AC34="","",VLOOKUP(AC34,秋季!$B:$G,4,FALSE))</f>
        <v/>
      </c>
      <c r="C34" s="180"/>
      <c r="D34" s="180"/>
      <c r="E34" s="180"/>
      <c r="F34" s="181"/>
      <c r="G34" s="26" t="str">
        <f>IF(AC34="","",VLOOKUP(AC34,秋季!$B:$G,5,FALSE))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F34" s="11"/>
    </row>
    <row r="35" spans="1:32" ht="21.75" customHeight="1">
      <c r="A35" s="24" t="str">
        <f>基本登録!$A$21</f>
        <v>５</v>
      </c>
      <c r="B35" s="179" t="str">
        <f>IF(AC35="","",VLOOKUP(AC35,秋季!$B:$G,4,FALSE))</f>
        <v/>
      </c>
      <c r="C35" s="180"/>
      <c r="D35" s="180"/>
      <c r="E35" s="180"/>
      <c r="F35" s="181"/>
      <c r="G35" s="26" t="str">
        <f>IF(AC35="","",VLOOKUP(AC35,秋季!$B:$G,5,FALSE))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F35" s="11"/>
    </row>
    <row r="36" spans="1:32" ht="21.75" customHeight="1">
      <c r="A36" s="24" t="str">
        <f>基本登録!$A$22</f>
        <v>補</v>
      </c>
      <c r="B36" s="179" t="str">
        <f>IF(AC36="","",VLOOKUP(AC36,秋季!$B:$G,4,FALSE))</f>
        <v/>
      </c>
      <c r="C36" s="180"/>
      <c r="D36" s="180"/>
      <c r="E36" s="180"/>
      <c r="F36" s="181"/>
      <c r="G36" s="26" t="str">
        <f>IF(AC36="","",VLOOKUP(AC36,秋季!$B:$G,5,FALSE))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104"/>
    </row>
    <row r="43" spans="1:32" ht="34.5" customHeight="1">
      <c r="AF43" s="11"/>
    </row>
    <row r="44" spans="1:32" ht="24.75" customHeight="1">
      <c r="A44" s="199" t="s">
        <v>119</v>
      </c>
      <c r="B44" s="199"/>
      <c r="C44" s="199"/>
      <c r="D44" s="232" t="str">
        <f ca="1">基本登録!$B$12</f>
        <v>令和8年度　東京都秋季大会　立順票</v>
      </c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190" t="s">
        <v>120</v>
      </c>
      <c r="Y44" s="191"/>
      <c r="Z44" s="191"/>
      <c r="AA44" s="192"/>
      <c r="AF44" s="11"/>
    </row>
    <row r="45" spans="1:32" ht="26.25" customHeight="1">
      <c r="A45" s="200"/>
      <c r="B45" s="200"/>
      <c r="C45" s="200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02" t="str">
        <f>IF(VLOOKUP(AC52,秋季!$B:$G,2,FALSE)="","",VLOOKUP(AC52,秋季!$B:$G,2,FALSE))</f>
        <v/>
      </c>
      <c r="Y45" s="203"/>
      <c r="Z45" s="203"/>
      <c r="AA45" s="204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108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 t="s">
        <v>152</v>
      </c>
      <c r="N49" s="29"/>
      <c r="O49" s="29"/>
      <c r="P49" s="22"/>
      <c r="Q49" s="22"/>
      <c r="R49" s="22" t="s">
        <v>128</v>
      </c>
      <c r="S49" s="193"/>
      <c r="T49" s="194"/>
      <c r="U49" s="194"/>
      <c r="V49" s="23" t="s">
        <v>129</v>
      </c>
      <c r="X49" s="183"/>
      <c r="Y49" s="187"/>
      <c r="Z49" s="188"/>
      <c r="AA49" s="189"/>
      <c r="AF49" s="11"/>
    </row>
    <row r="50" spans="1:32" ht="4.5" customHeight="1"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1次予選（個人予選）</v>
      </c>
      <c r="I51" s="197"/>
      <c r="J51" s="197"/>
      <c r="K51" s="197"/>
      <c r="L51" s="198"/>
      <c r="M51" s="196" t="str">
        <f ca="1">IFERROR(VLOOKUP(D44,基本登録!$B$8:$I$14,6,FALSE),"")</f>
        <v>2次予選（個人決勝）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>準決勝</v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>決勝</v>
      </c>
      <c r="X51" s="197"/>
      <c r="Y51" s="197"/>
      <c r="Z51" s="197"/>
      <c r="AA51" s="198"/>
      <c r="AF51" s="11"/>
    </row>
    <row r="52" spans="1:32" ht="21.75" customHeight="1">
      <c r="A52" s="25" t="str">
        <f>基本登録!$A$17</f>
        <v>１</v>
      </c>
      <c r="B52" s="179" t="str">
        <f>IF(AC52="","",VLOOKUP(AC52,秋季!$B:$G,4,FALSE))</f>
        <v/>
      </c>
      <c r="C52" s="180"/>
      <c r="D52" s="180"/>
      <c r="E52" s="180"/>
      <c r="F52" s="181"/>
      <c r="G52" s="26" t="str">
        <f>IF(AC52="","",VLOOKUP(AC52,秋季!$B:$G,5,FALSE))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104" t="str">
        <f>秋季!B9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IF(AC53="","",VLOOKUP(AC53,秋季!$B:$G,4,FALSE))</f>
        <v/>
      </c>
      <c r="C53" s="180"/>
      <c r="D53" s="180"/>
      <c r="E53" s="180"/>
      <c r="F53" s="181"/>
      <c r="G53" s="26" t="str">
        <f>IF(AC53="","",VLOOKUP(AC53,秋季!$B:$G,5,FALSE))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104" t="str">
        <f>秋季!B10</f>
        <v/>
      </c>
      <c r="AF53" s="11"/>
    </row>
    <row r="54" spans="1:32" ht="21.75" customHeight="1">
      <c r="A54" s="24" t="str">
        <f>基本登録!$A$19</f>
        <v>３</v>
      </c>
      <c r="B54" s="179" t="str">
        <f>IF(AC54="","",VLOOKUP(AC54,秋季!$B:$G,4,FALSE))</f>
        <v/>
      </c>
      <c r="C54" s="180"/>
      <c r="D54" s="180"/>
      <c r="E54" s="180"/>
      <c r="F54" s="181"/>
      <c r="G54" s="26" t="str">
        <f>IF(AC54="","",VLOOKUP(AC54,秋季!$B:$G,5,FALSE))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104" t="str">
        <f>秋季!B11</f>
        <v/>
      </c>
      <c r="AF54" s="11"/>
    </row>
    <row r="55" spans="1:32" ht="21.75" customHeight="1">
      <c r="A55" s="24" t="str">
        <f>基本登録!$A$20</f>
        <v>４</v>
      </c>
      <c r="B55" s="179" t="str">
        <f>IF(AC55="","",VLOOKUP(AC55,秋季!$B:$G,4,FALSE))</f>
        <v/>
      </c>
      <c r="C55" s="180"/>
      <c r="D55" s="180"/>
      <c r="E55" s="180"/>
      <c r="F55" s="181"/>
      <c r="G55" s="26" t="str">
        <f>IF(AC55="","",VLOOKUP(AC55,秋季!$B:$G,5,FALSE))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F55" s="11"/>
    </row>
    <row r="56" spans="1:32" ht="21.75" customHeight="1">
      <c r="A56" s="24" t="str">
        <f>基本登録!$A$21</f>
        <v>５</v>
      </c>
      <c r="B56" s="179" t="str">
        <f>IF(AC56="","",VLOOKUP(AC56,秋季!$B:$G,4,FALSE))</f>
        <v/>
      </c>
      <c r="C56" s="180"/>
      <c r="D56" s="180"/>
      <c r="E56" s="180"/>
      <c r="F56" s="181"/>
      <c r="G56" s="26" t="str">
        <f>IF(AC56="","",VLOOKUP(AC56,秋季!$B:$G,5,FALSE))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F56" s="11"/>
    </row>
    <row r="57" spans="1:32" ht="21.75" customHeight="1">
      <c r="A57" s="24" t="str">
        <f>基本登録!$A$22</f>
        <v>補</v>
      </c>
      <c r="B57" s="179" t="str">
        <f>IF(AC57="","",VLOOKUP(AC57,秋季!$B:$G,4,FALSE))</f>
        <v/>
      </c>
      <c r="C57" s="180"/>
      <c r="D57" s="180"/>
      <c r="E57" s="180"/>
      <c r="F57" s="181"/>
      <c r="G57" s="26" t="str">
        <f>IF(AC57="","",VLOOKUP(AC57,秋季!$B:$G,5,FALSE))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104"/>
    </row>
    <row r="64" spans="1:32" ht="34.5" customHeight="1"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基本登録!$B$12</f>
        <v>令和8年度　東京都秋季大会　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IF(VLOOKUP(AC73,秋季!$B:$G,2,FALSE)="","",VLOOKUP(AC73,秋季!$B:$G,2,FALSE))</f>
        <v/>
      </c>
      <c r="Y66" s="203"/>
      <c r="Z66" s="203"/>
      <c r="AA66" s="204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108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 t="s">
        <v>153</v>
      </c>
      <c r="O70" s="29"/>
      <c r="P70" s="22"/>
      <c r="Q70" s="22"/>
      <c r="R70" s="22" t="s">
        <v>128</v>
      </c>
      <c r="S70" s="193"/>
      <c r="T70" s="194"/>
      <c r="U70" s="194"/>
      <c r="V70" s="23" t="s">
        <v>129</v>
      </c>
      <c r="X70" s="183"/>
      <c r="Y70" s="187"/>
      <c r="Z70" s="188"/>
      <c r="AA70" s="189"/>
      <c r="AF70" s="11"/>
    </row>
    <row r="71" spans="1:32" ht="4.5" customHeight="1"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1次予選（個人予選）</v>
      </c>
      <c r="I72" s="197"/>
      <c r="J72" s="197"/>
      <c r="K72" s="197"/>
      <c r="L72" s="198"/>
      <c r="M72" s="196" t="str">
        <f ca="1">IFERROR(VLOOKUP(D65,基本登録!$B$8:$I$14,6,FALSE),"")</f>
        <v>2次予選（個人決勝）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>準決勝</v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>決勝</v>
      </c>
      <c r="X72" s="197"/>
      <c r="Y72" s="197"/>
      <c r="Z72" s="197"/>
      <c r="AA72" s="198"/>
      <c r="AF72" s="11"/>
    </row>
    <row r="73" spans="1:32" ht="21.75" customHeight="1">
      <c r="A73" s="25" t="str">
        <f>基本登録!$A$17</f>
        <v>１</v>
      </c>
      <c r="B73" s="179" t="str">
        <f>IF(AC73="","",VLOOKUP(AC73,秋季!$B:$G,4,FALSE))</f>
        <v/>
      </c>
      <c r="C73" s="180"/>
      <c r="D73" s="180"/>
      <c r="E73" s="180"/>
      <c r="F73" s="181"/>
      <c r="G73" s="26" t="str">
        <f>IF(AC73="","",VLOOKUP(AC73,秋季!$B:$G,5,FALSE))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104" t="str">
        <f>秋季!B12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IF(AC74="","",VLOOKUP(AC74,秋季!$B:$G,4,FALSE))</f>
        <v/>
      </c>
      <c r="C74" s="180"/>
      <c r="D74" s="180"/>
      <c r="E74" s="180"/>
      <c r="F74" s="181"/>
      <c r="G74" s="26" t="str">
        <f>IF(AC74="","",VLOOKUP(AC74,秋季!$B:$G,5,FALSE))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104" t="str">
        <f>秋季!B13</f>
        <v/>
      </c>
      <c r="AF74" s="11"/>
    </row>
    <row r="75" spans="1:32" ht="21.75" customHeight="1">
      <c r="A75" s="24" t="str">
        <f>基本登録!$A$19</f>
        <v>３</v>
      </c>
      <c r="B75" s="179" t="str">
        <f>IF(AC75="","",VLOOKUP(AC75,秋季!$B:$G,4,FALSE))</f>
        <v/>
      </c>
      <c r="C75" s="180"/>
      <c r="D75" s="180"/>
      <c r="E75" s="180"/>
      <c r="F75" s="181"/>
      <c r="G75" s="26" t="str">
        <f>IF(AC75="","",VLOOKUP(AC75,秋季!$B:$G,5,FALSE))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104" t="str">
        <f>秋季!B14</f>
        <v/>
      </c>
      <c r="AF75" s="11"/>
    </row>
    <row r="76" spans="1:32" ht="21.75" customHeight="1">
      <c r="A76" s="24" t="str">
        <f>基本登録!$A$20</f>
        <v>４</v>
      </c>
      <c r="B76" s="179" t="str">
        <f>IF(AC76="","",VLOOKUP(AC76,秋季!$B:$G,4,FALSE))</f>
        <v/>
      </c>
      <c r="C76" s="180"/>
      <c r="D76" s="180"/>
      <c r="E76" s="180"/>
      <c r="F76" s="181"/>
      <c r="G76" s="26" t="str">
        <f>IF(AC76="","",VLOOKUP(AC76,秋季!$B:$G,5,FALSE))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F76" s="11"/>
    </row>
    <row r="77" spans="1:32" ht="21.75" customHeight="1">
      <c r="A77" s="24" t="str">
        <f>基本登録!$A$21</f>
        <v>５</v>
      </c>
      <c r="B77" s="179" t="str">
        <f>IF(AC77="","",VLOOKUP(AC77,秋季!$B:$G,4,FALSE))</f>
        <v/>
      </c>
      <c r="C77" s="180"/>
      <c r="D77" s="180"/>
      <c r="E77" s="180"/>
      <c r="F77" s="181"/>
      <c r="G77" s="26" t="str">
        <f>IF(AC77="","",VLOOKUP(AC77,秋季!$B:$G,5,FALSE))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F77" s="11"/>
    </row>
    <row r="78" spans="1:32" ht="21.75" customHeight="1">
      <c r="A78" s="24" t="str">
        <f>基本登録!$A$22</f>
        <v>補</v>
      </c>
      <c r="B78" s="179" t="str">
        <f>IF(AC78="","",VLOOKUP(AC78,秋季!$B:$G,4,FALSE))</f>
        <v/>
      </c>
      <c r="C78" s="180"/>
      <c r="D78" s="180"/>
      <c r="E78" s="180"/>
      <c r="F78" s="181"/>
      <c r="G78" s="26" t="str">
        <f>IF(AC78="","",VLOOKUP(AC78,秋季!$B:$G,5,FALSE))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104"/>
    </row>
    <row r="85" spans="1:32" ht="34.5" customHeight="1"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基本登録!$B$12</f>
        <v>令和8年度　東京都秋季大会　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IF(VLOOKUP(AC94,秋季!$B:$G,2,FALSE)="","",VLOOKUP(AC94,秋季!$B:$G,2,FALSE))</f>
        <v/>
      </c>
      <c r="Y87" s="203"/>
      <c r="Z87" s="203"/>
      <c r="AA87" s="204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108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 t="s">
        <v>154</v>
      </c>
      <c r="P91" s="22"/>
      <c r="Q91" s="22"/>
      <c r="R91" s="22" t="s">
        <v>128</v>
      </c>
      <c r="S91" s="193"/>
      <c r="T91" s="194"/>
      <c r="U91" s="194"/>
      <c r="V91" s="23" t="s">
        <v>129</v>
      </c>
      <c r="X91" s="183"/>
      <c r="Y91" s="187"/>
      <c r="Z91" s="188"/>
      <c r="AA91" s="189"/>
      <c r="AF91" s="11"/>
    </row>
    <row r="92" spans="1:32" ht="4.5" customHeight="1"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1次予選（個人予選）</v>
      </c>
      <c r="I93" s="197"/>
      <c r="J93" s="197"/>
      <c r="K93" s="197"/>
      <c r="L93" s="198"/>
      <c r="M93" s="196" t="str">
        <f ca="1">IFERROR(VLOOKUP(D86,基本登録!$B$8:$I$14,6,FALSE),"")</f>
        <v>2次予選（個人決勝）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>準決勝</v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>決勝</v>
      </c>
      <c r="X93" s="197"/>
      <c r="Y93" s="197"/>
      <c r="Z93" s="197"/>
      <c r="AA93" s="198"/>
      <c r="AF93" s="11"/>
    </row>
    <row r="94" spans="1:32" ht="21.75" customHeight="1">
      <c r="A94" s="25" t="str">
        <f>基本登録!$A$17</f>
        <v>１</v>
      </c>
      <c r="B94" s="179" t="str">
        <f>IF(AC94="","",VLOOKUP(AC94,秋季!$B:$G,4,FALSE))</f>
        <v/>
      </c>
      <c r="C94" s="180"/>
      <c r="D94" s="180"/>
      <c r="E94" s="180"/>
      <c r="F94" s="181"/>
      <c r="G94" s="26" t="str">
        <f>IF(AC94="","",VLOOKUP(AC94,秋季!$B:$G,5,FALSE))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104" t="str">
        <f>秋季!B15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IF(AC95="","",VLOOKUP(AC95,秋季!$B:$G,4,FALSE))</f>
        <v/>
      </c>
      <c r="C95" s="180"/>
      <c r="D95" s="180"/>
      <c r="E95" s="180"/>
      <c r="F95" s="181"/>
      <c r="G95" s="26" t="str">
        <f>IF(AC95="","",VLOOKUP(AC95,秋季!$B:$G,5,FALSE))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104" t="str">
        <f>秋季!B16</f>
        <v/>
      </c>
      <c r="AF95" s="11"/>
    </row>
    <row r="96" spans="1:32" ht="21.75" customHeight="1">
      <c r="A96" s="24" t="str">
        <f>基本登録!$A$19</f>
        <v>３</v>
      </c>
      <c r="B96" s="179" t="str">
        <f>IF(AC96="","",VLOOKUP(AC96,秋季!$B:$G,4,FALSE))</f>
        <v/>
      </c>
      <c r="C96" s="180"/>
      <c r="D96" s="180"/>
      <c r="E96" s="180"/>
      <c r="F96" s="181"/>
      <c r="G96" s="26" t="str">
        <f>IF(AC96="","",VLOOKUP(AC96,秋季!$B:$G,5,FALSE))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104" t="str">
        <f>秋季!B17</f>
        <v/>
      </c>
      <c r="AF96" s="11"/>
    </row>
    <row r="97" spans="1:32" ht="21.75" customHeight="1">
      <c r="A97" s="24" t="str">
        <f>基本登録!$A$20</f>
        <v>４</v>
      </c>
      <c r="B97" s="179" t="str">
        <f>IF(AC97="","",VLOOKUP(AC97,秋季!$B:$G,4,FALSE))</f>
        <v/>
      </c>
      <c r="C97" s="180"/>
      <c r="D97" s="180"/>
      <c r="E97" s="180"/>
      <c r="F97" s="181"/>
      <c r="G97" s="26" t="str">
        <f>IF(AC97="","",VLOOKUP(AC97,秋季!$B:$G,5,FALSE))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F97" s="11"/>
    </row>
    <row r="98" spans="1:32" ht="21.75" customHeight="1">
      <c r="A98" s="24" t="str">
        <f>基本登録!$A$21</f>
        <v>５</v>
      </c>
      <c r="B98" s="179" t="str">
        <f>IF(AC98="","",VLOOKUP(AC98,秋季!$B:$G,4,FALSE))</f>
        <v/>
      </c>
      <c r="C98" s="180"/>
      <c r="D98" s="180"/>
      <c r="E98" s="180"/>
      <c r="F98" s="181"/>
      <c r="G98" s="26" t="str">
        <f>IF(AC98="","",VLOOKUP(AC98,秋季!$B:$G,5,FALSE))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F98" s="11"/>
    </row>
    <row r="99" spans="1:32" ht="21.75" customHeight="1">
      <c r="A99" s="24" t="str">
        <f>基本登録!$A$22</f>
        <v>補</v>
      </c>
      <c r="B99" s="179" t="str">
        <f>IF(AC99="","",VLOOKUP(AC99,秋季!$B:$G,4,FALSE))</f>
        <v/>
      </c>
      <c r="C99" s="180"/>
      <c r="D99" s="180"/>
      <c r="E99" s="180"/>
      <c r="F99" s="181"/>
      <c r="G99" s="26" t="str">
        <f>IF(AC99="","",VLOOKUP(AC99,秋季!$B:$G,5,FALSE))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104"/>
    </row>
    <row r="106" spans="1:32" ht="34.5" customHeight="1"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基本登録!$B$12</f>
        <v>令和8年度　東京都秋季大会　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IF(VLOOKUP(AC115,秋季!$B:$G,2,FALSE)="","",VLOOKUP(AC115,秋季!$B:$G,2,FALSE))</f>
        <v/>
      </c>
      <c r="Y108" s="203"/>
      <c r="Z108" s="203"/>
      <c r="AA108" s="204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108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 t="s">
        <v>118</v>
      </c>
      <c r="Q112" s="22"/>
      <c r="R112" s="22" t="s">
        <v>128</v>
      </c>
      <c r="S112" s="193"/>
      <c r="T112" s="194"/>
      <c r="U112" s="194"/>
      <c r="V112" s="23" t="s">
        <v>129</v>
      </c>
      <c r="X112" s="183"/>
      <c r="Y112" s="187"/>
      <c r="Z112" s="188"/>
      <c r="AA112" s="189"/>
      <c r="AF112" s="11"/>
    </row>
    <row r="113" spans="1:32" ht="4.5" customHeight="1"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1次予選（個人予選）</v>
      </c>
      <c r="I114" s="197"/>
      <c r="J114" s="197"/>
      <c r="K114" s="197"/>
      <c r="L114" s="198"/>
      <c r="M114" s="196" t="str">
        <f ca="1">IFERROR(VLOOKUP(D107,基本登録!$B$8:$I$14,6,FALSE),"")</f>
        <v>2次予選（個人決勝）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>準決勝</v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>決勝</v>
      </c>
      <c r="X114" s="197"/>
      <c r="Y114" s="197"/>
      <c r="Z114" s="197"/>
      <c r="AA114" s="198"/>
      <c r="AF114" s="11"/>
    </row>
    <row r="115" spans="1:32" ht="21.75" customHeight="1">
      <c r="A115" s="25" t="str">
        <f>基本登録!$A$17</f>
        <v>１</v>
      </c>
      <c r="B115" s="179" t="str">
        <f>IF(AC115="","",VLOOKUP(AC115,秋季!$B:$G,4,FALSE))</f>
        <v/>
      </c>
      <c r="C115" s="180"/>
      <c r="D115" s="180"/>
      <c r="E115" s="180"/>
      <c r="F115" s="181"/>
      <c r="G115" s="26" t="str">
        <f>IF(AC115="","",VLOOKUP(AC115,秋季!$B:$G,5,FALSE))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104" t="str">
        <f>秋季!B18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IF(AC116="","",VLOOKUP(AC116,秋季!$B:$G,4,FALSE))</f>
        <v/>
      </c>
      <c r="C116" s="180"/>
      <c r="D116" s="180"/>
      <c r="E116" s="180"/>
      <c r="F116" s="181"/>
      <c r="G116" s="26" t="str">
        <f>IF(AC116="","",VLOOKUP(AC116,秋季!$B:$G,5,FALSE))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104" t="str">
        <f>秋季!B19</f>
        <v/>
      </c>
      <c r="AF116" s="11"/>
    </row>
    <row r="117" spans="1:32" ht="21.75" customHeight="1">
      <c r="A117" s="24" t="str">
        <f>基本登録!$A$19</f>
        <v>３</v>
      </c>
      <c r="B117" s="179" t="str">
        <f>IF(AC117="","",VLOOKUP(AC117,秋季!$B:$G,4,FALSE))</f>
        <v/>
      </c>
      <c r="C117" s="180"/>
      <c r="D117" s="180"/>
      <c r="E117" s="180"/>
      <c r="F117" s="181"/>
      <c r="G117" s="26" t="str">
        <f>IF(AC117="","",VLOOKUP(AC117,秋季!$B:$G,5,FALSE))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104" t="str">
        <f>秋季!B20</f>
        <v/>
      </c>
      <c r="AF117" s="11"/>
    </row>
    <row r="118" spans="1:32" ht="21.75" customHeight="1">
      <c r="A118" s="24" t="str">
        <f>基本登録!$A$20</f>
        <v>４</v>
      </c>
      <c r="B118" s="179" t="str">
        <f>IF(AC118="","",VLOOKUP(AC118,秋季!$B:$G,4,FALSE))</f>
        <v/>
      </c>
      <c r="C118" s="180"/>
      <c r="D118" s="180"/>
      <c r="E118" s="180"/>
      <c r="F118" s="181"/>
      <c r="G118" s="26" t="str">
        <f>IF(AC118="","",VLOOKUP(AC118,秋季!$B:$G,5,FALSE))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F118" s="11"/>
    </row>
    <row r="119" spans="1:32" ht="21.75" customHeight="1">
      <c r="A119" s="24" t="str">
        <f>基本登録!$A$21</f>
        <v>５</v>
      </c>
      <c r="B119" s="179" t="str">
        <f>IF(AC119="","",VLOOKUP(AC119,秋季!$B:$G,4,FALSE))</f>
        <v/>
      </c>
      <c r="C119" s="180"/>
      <c r="D119" s="180"/>
      <c r="E119" s="180"/>
      <c r="F119" s="181"/>
      <c r="G119" s="26" t="str">
        <f>IF(AC119="","",VLOOKUP(AC119,秋季!$B:$G,5,FALSE))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F119" s="11"/>
    </row>
    <row r="120" spans="1:32" ht="21.75" customHeight="1">
      <c r="A120" s="24" t="str">
        <f>基本登録!$A$22</f>
        <v>補</v>
      </c>
      <c r="B120" s="179" t="str">
        <f>IF(AC120="","",VLOOKUP(AC120,秋季!$B:$G,4,FALSE))</f>
        <v/>
      </c>
      <c r="C120" s="180"/>
      <c r="D120" s="180"/>
      <c r="E120" s="180"/>
      <c r="F120" s="181"/>
      <c r="G120" s="26" t="str">
        <f>IF(AC120="","",VLOOKUP(AC120,秋季!$B:$G,5,FALSE))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104"/>
    </row>
  </sheetData>
  <sheetProtection sheet="1" objects="1" scenarios="1"/>
  <mergeCells count="246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G25:I25"/>
    <mergeCell ref="J25:V25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A26:C28"/>
    <mergeCell ref="E26:E28"/>
    <mergeCell ref="G26:I27"/>
    <mergeCell ref="J26:V27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G46:I46"/>
    <mergeCell ref="J46:V46"/>
    <mergeCell ref="A47:C49"/>
    <mergeCell ref="E47:E49"/>
    <mergeCell ref="G47:I48"/>
    <mergeCell ref="J47:V48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G67:I67"/>
    <mergeCell ref="J67:V67"/>
    <mergeCell ref="A68:C70"/>
    <mergeCell ref="E68:E70"/>
    <mergeCell ref="G68:I69"/>
    <mergeCell ref="J68:V69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G88:I88"/>
    <mergeCell ref="J88:V88"/>
    <mergeCell ref="A89:C91"/>
    <mergeCell ref="E89:E91"/>
    <mergeCell ref="G89:I90"/>
    <mergeCell ref="J89:V90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G109:I109"/>
    <mergeCell ref="J109:V109"/>
    <mergeCell ref="A110:C112"/>
    <mergeCell ref="E110:E112"/>
    <mergeCell ref="G110:I111"/>
    <mergeCell ref="J110:V111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A123:X123"/>
    <mergeCell ref="A124:B124"/>
    <mergeCell ref="U125:AA126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  <rowBreaks count="2" manualBreakCount="2">
    <brk id="42" max="26" man="1"/>
    <brk id="84" max="2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FC6AD-56B4-3442-AE92-94FA45B89B63}">
  <sheetPr>
    <tabColor rgb="FFFE6600"/>
  </sheetPr>
  <dimension ref="A1:AG126"/>
  <sheetViews>
    <sheetView showGridLines="0" view="pageBreakPreview" zoomScaleNormal="100" zoomScaleSheetLayoutView="100" workbookViewId="0">
      <selection activeCell="L7" sqref="L7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8.1640625" style="104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50" customHeight="1"/>
    <row r="2" spans="1:33" ht="24.75" customHeight="1">
      <c r="A2" s="199" t="s">
        <v>119</v>
      </c>
      <c r="B2" s="199"/>
      <c r="C2" s="199"/>
      <c r="D2" s="232" t="str">
        <f ca="1">基本登録!$B$12</f>
        <v>令和8年度　東京都秋季大会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IF(VLOOKUP(AC10,秋季!$J:$O,2,FALSE)="","",VLOOKUP(AC10,秋季!$J:$O,2,FALSE))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109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3"/>
      <c r="T7" s="194"/>
      <c r="U7" s="194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1次予選（個人予選）</v>
      </c>
      <c r="I9" s="197"/>
      <c r="J9" s="197"/>
      <c r="K9" s="197"/>
      <c r="L9" s="198"/>
      <c r="M9" s="196" t="str">
        <f ca="1">IFERROR(VLOOKUP(D2,基本登録!$B$8:$I$14,6,FALSE),"")</f>
        <v>2次予選（個人決勝）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>準決勝</v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>決勝</v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IF(AC10="","",VLOOKUP(AC10,秋季!$J:$O,4,FALSE))</f>
        <v/>
      </c>
      <c r="C10" s="180"/>
      <c r="D10" s="180"/>
      <c r="E10" s="180"/>
      <c r="F10" s="181"/>
      <c r="G10" s="26" t="str">
        <f>IF(AC10="","",VLOOKUP(AC10,秋季!$J:$O,5,FALSE))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104" t="str">
        <f>秋季!$J3</f>
        <v/>
      </c>
      <c r="AF10" s="11"/>
      <c r="AG10" s="35"/>
    </row>
    <row r="11" spans="1:33" ht="21.75" customHeight="1">
      <c r="A11" s="24" t="str">
        <f>基本登録!$A$18</f>
        <v>２</v>
      </c>
      <c r="B11" s="179" t="str">
        <f>IF(AC11="","",VLOOKUP(AC11,秋季!$J:$O,4,FALSE))</f>
        <v/>
      </c>
      <c r="C11" s="180"/>
      <c r="D11" s="180"/>
      <c r="E11" s="180"/>
      <c r="F11" s="181"/>
      <c r="G11" s="26" t="str">
        <f>IF(AC11="","",VLOOKUP(AC11,秋季!$J:$O,5,FALSE))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104" t="str">
        <f>秋季!$J4</f>
        <v/>
      </c>
      <c r="AF11" s="11"/>
    </row>
    <row r="12" spans="1:33" ht="21.75" customHeight="1">
      <c r="A12" s="24" t="str">
        <f>基本登録!$A$19</f>
        <v>３</v>
      </c>
      <c r="B12" s="179" t="str">
        <f>IF(AC12="","",VLOOKUP(AC12,秋季!$J:$O,4,FALSE))</f>
        <v/>
      </c>
      <c r="C12" s="180"/>
      <c r="D12" s="180"/>
      <c r="E12" s="180"/>
      <c r="F12" s="181"/>
      <c r="G12" s="26" t="str">
        <f>IF(AC12="","",VLOOKUP(AC12,秋季!$J:$O,5,FALSE))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104" t="str">
        <f>秋季!$J5</f>
        <v/>
      </c>
      <c r="AF12" s="11"/>
    </row>
    <row r="13" spans="1:33" ht="21.75" customHeight="1">
      <c r="A13" s="24" t="str">
        <f>基本登録!$A$20</f>
        <v>４</v>
      </c>
      <c r="B13" s="179" t="str">
        <f>IF(AC13="","",VLOOKUP(AC13,秋季!$J:$O,4,FALSE))</f>
        <v/>
      </c>
      <c r="C13" s="180"/>
      <c r="D13" s="180"/>
      <c r="E13" s="180"/>
      <c r="F13" s="181"/>
      <c r="G13" s="26" t="str">
        <f>IF(AC13="","",VLOOKUP(AC13,秋季!$J:$O,5,FALSE))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F13" s="11"/>
    </row>
    <row r="14" spans="1:33" ht="21.75" customHeight="1">
      <c r="A14" s="24" t="str">
        <f>基本登録!$A$21</f>
        <v>５</v>
      </c>
      <c r="B14" s="179" t="str">
        <f>IF(AC14="","",VLOOKUP(AC14,秋季!$J:$O,4,FALSE))</f>
        <v/>
      </c>
      <c r="C14" s="180"/>
      <c r="D14" s="180"/>
      <c r="E14" s="180"/>
      <c r="F14" s="181"/>
      <c r="G14" s="26" t="str">
        <f>IF(AC14="","",VLOOKUP(AC14,秋季!$J:$O,5,FALSE))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F14" s="11"/>
    </row>
    <row r="15" spans="1:33" ht="21.75" customHeight="1">
      <c r="A15" s="24" t="str">
        <f>基本登録!$A$22</f>
        <v>補</v>
      </c>
      <c r="B15" s="179" t="str">
        <f>IF(AC15="","",VLOOKUP(AC15,秋季!$J:$O,4,FALSE))</f>
        <v/>
      </c>
      <c r="C15" s="180"/>
      <c r="D15" s="180"/>
      <c r="E15" s="180"/>
      <c r="F15" s="181"/>
      <c r="G15" s="26" t="str">
        <f>IF(AC15="","",VLOOKUP(AC15,秋季!$J:$O,5,FALSE))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F15" s="11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F16" s="11"/>
    </row>
    <row r="17" spans="1:32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  <c r="AF17" s="11"/>
    </row>
    <row r="18" spans="1:32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AF18" s="11"/>
    </row>
    <row r="19" spans="1:32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2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2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105"/>
    </row>
    <row r="22" spans="1:32" ht="50" customHeight="1">
      <c r="N22" s="39"/>
      <c r="AF22" s="11"/>
    </row>
    <row r="23" spans="1:32" ht="24.75" customHeight="1">
      <c r="A23" s="199" t="s">
        <v>119</v>
      </c>
      <c r="B23" s="199"/>
      <c r="C23" s="199"/>
      <c r="D23" s="232" t="str">
        <f ca="1">基本登録!$B$12</f>
        <v>令和8年度　東京都秋季大会　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  <c r="AF23" s="11"/>
    </row>
    <row r="24" spans="1:32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IF(VLOOKUP(AC31,秋季!$J:$O,2,FALSE)="","",VLOOKUP(AC31,秋季!$J:$O,2,FALSE))</f>
        <v/>
      </c>
      <c r="Y24" s="203"/>
      <c r="Z24" s="203"/>
      <c r="AA24" s="204"/>
      <c r="AF24" s="11"/>
    </row>
    <row r="25" spans="1:32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  <c r="AF25" s="11"/>
    </row>
    <row r="26" spans="1:32" ht="9.75" customHeight="1">
      <c r="A26" s="214">
        <f>基本登録!$B$1</f>
        <v>0</v>
      </c>
      <c r="B26" s="215"/>
      <c r="C26" s="216"/>
      <c r="D26" s="209"/>
      <c r="E26" s="223" t="s">
        <v>109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  <c r="AF26" s="11"/>
    </row>
    <row r="27" spans="1:32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  <c r="AF27" s="11"/>
    </row>
    <row r="28" spans="1:32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 t="s">
        <v>151</v>
      </c>
      <c r="M28" s="29"/>
      <c r="N28" s="29"/>
      <c r="O28" s="29"/>
      <c r="P28" s="22"/>
      <c r="Q28" s="22"/>
      <c r="R28" s="22" t="s">
        <v>128</v>
      </c>
      <c r="S28" s="193"/>
      <c r="T28" s="194"/>
      <c r="U28" s="194"/>
      <c r="V28" s="23" t="s">
        <v>129</v>
      </c>
      <c r="X28" s="183"/>
      <c r="Y28" s="187"/>
      <c r="Z28" s="188"/>
      <c r="AA28" s="189"/>
      <c r="AF28" s="11"/>
    </row>
    <row r="29" spans="1:32" ht="4.5" customHeight="1">
      <c r="AF29" s="11"/>
    </row>
    <row r="30" spans="1:32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1次予選（個人予選）</v>
      </c>
      <c r="I30" s="197"/>
      <c r="J30" s="197"/>
      <c r="K30" s="197"/>
      <c r="L30" s="198"/>
      <c r="M30" s="196" t="str">
        <f ca="1">IFERROR(VLOOKUP(D23,基本登録!$B$8:$I$14,6,FALSE),"")</f>
        <v>2次予選（個人決勝）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>準決勝</v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>決勝</v>
      </c>
      <c r="X30" s="197"/>
      <c r="Y30" s="197"/>
      <c r="Z30" s="197"/>
      <c r="AA30" s="198"/>
      <c r="AF30" s="11"/>
    </row>
    <row r="31" spans="1:32" ht="21.75" customHeight="1">
      <c r="A31" s="25" t="str">
        <f>基本登録!$A$17</f>
        <v>１</v>
      </c>
      <c r="B31" s="179" t="str">
        <f>IF(AC31="","",VLOOKUP(AC31,秋季!$J:$O,4,FALSE))</f>
        <v/>
      </c>
      <c r="C31" s="180"/>
      <c r="D31" s="180"/>
      <c r="E31" s="180"/>
      <c r="F31" s="181"/>
      <c r="G31" s="26" t="str">
        <f>IF(AC31="","",VLOOKUP(AC31,秋季!$J:$O,5,FALSE))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104" t="str">
        <f>秋季!$J6</f>
        <v/>
      </c>
      <c r="AF31" s="11"/>
    </row>
    <row r="32" spans="1:32" ht="21.75" customHeight="1">
      <c r="A32" s="24" t="str">
        <f>基本登録!$A$18</f>
        <v>２</v>
      </c>
      <c r="B32" s="179" t="str">
        <f>IF(AC32="","",VLOOKUP(AC32,秋季!$J:$O,4,FALSE))</f>
        <v/>
      </c>
      <c r="C32" s="180"/>
      <c r="D32" s="180"/>
      <c r="E32" s="180"/>
      <c r="F32" s="181"/>
      <c r="G32" s="26" t="str">
        <f>IF(AC32="","",VLOOKUP(AC32,秋季!$J:$O,5,FALSE))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104" t="str">
        <f>秋季!$J7</f>
        <v/>
      </c>
      <c r="AF32" s="11"/>
    </row>
    <row r="33" spans="1:32" ht="21.75" customHeight="1">
      <c r="A33" s="24" t="str">
        <f>基本登録!$A$19</f>
        <v>３</v>
      </c>
      <c r="B33" s="179" t="str">
        <f>IF(AC33="","",VLOOKUP(AC33,秋季!$J:$O,4,FALSE))</f>
        <v/>
      </c>
      <c r="C33" s="180"/>
      <c r="D33" s="180"/>
      <c r="E33" s="180"/>
      <c r="F33" s="181"/>
      <c r="G33" s="26" t="str">
        <f>IF(AC33="","",VLOOKUP(AC33,秋季!$J:$O,5,FALSE))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104" t="str">
        <f>秋季!$J8</f>
        <v/>
      </c>
      <c r="AF33" s="11"/>
    </row>
    <row r="34" spans="1:32" ht="21.75" customHeight="1">
      <c r="A34" s="24" t="str">
        <f>基本登録!$A$20</f>
        <v>４</v>
      </c>
      <c r="B34" s="179" t="str">
        <f>IF(AC34="","",VLOOKUP(AC34,秋季!$J:$O,4,FALSE))</f>
        <v/>
      </c>
      <c r="C34" s="180"/>
      <c r="D34" s="180"/>
      <c r="E34" s="180"/>
      <c r="F34" s="181"/>
      <c r="G34" s="26" t="str">
        <f>IF(AC34="","",VLOOKUP(AC34,秋季!$J:$O,5,FALSE))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F34" s="11"/>
    </row>
    <row r="35" spans="1:32" ht="21.75" customHeight="1">
      <c r="A35" s="24" t="str">
        <f>基本登録!$A$21</f>
        <v>５</v>
      </c>
      <c r="B35" s="179" t="str">
        <f>IF(AC35="","",VLOOKUP(AC35,秋季!$J:$O,4,FALSE))</f>
        <v/>
      </c>
      <c r="C35" s="180"/>
      <c r="D35" s="180"/>
      <c r="E35" s="180"/>
      <c r="F35" s="181"/>
      <c r="G35" s="26" t="str">
        <f>IF(AC35="","",VLOOKUP(AC35,秋季!$J:$O,5,FALSE))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F35" s="11"/>
    </row>
    <row r="36" spans="1:32" ht="21.75" customHeight="1">
      <c r="A36" s="24" t="str">
        <f>基本登録!$A$22</f>
        <v>補</v>
      </c>
      <c r="B36" s="179" t="str">
        <f>IF(AC36="","",VLOOKUP(AC36,秋季!$J:$O,4,FALSE))</f>
        <v/>
      </c>
      <c r="C36" s="180"/>
      <c r="D36" s="180"/>
      <c r="E36" s="180"/>
      <c r="F36" s="181"/>
      <c r="G36" s="26" t="str">
        <f>IF(AC36="","",VLOOKUP(AC36,秋季!$J:$O,5,FALSE))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104"/>
    </row>
    <row r="43" spans="1:32" ht="34.5" customHeight="1">
      <c r="AF43" s="11"/>
    </row>
    <row r="44" spans="1:32" ht="24.75" customHeight="1">
      <c r="A44" s="199" t="s">
        <v>119</v>
      </c>
      <c r="B44" s="199"/>
      <c r="C44" s="199"/>
      <c r="D44" s="232" t="str">
        <f ca="1">基本登録!$B$12</f>
        <v>令和8年度　東京都秋季大会　立順票</v>
      </c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190" t="s">
        <v>120</v>
      </c>
      <c r="Y44" s="191"/>
      <c r="Z44" s="191"/>
      <c r="AA44" s="192"/>
      <c r="AF44" s="11"/>
    </row>
    <row r="45" spans="1:32" ht="26.25" customHeight="1">
      <c r="A45" s="200"/>
      <c r="B45" s="200"/>
      <c r="C45" s="200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02" t="str">
        <f>IF(VLOOKUP(AC52,秋季!$J:$O,2,FALSE)="","",VLOOKUP(AC52,秋季!$J:$O,2,FALSE))</f>
        <v/>
      </c>
      <c r="Y45" s="203"/>
      <c r="Z45" s="203"/>
      <c r="AA45" s="204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109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 t="s">
        <v>152</v>
      </c>
      <c r="N49" s="29"/>
      <c r="O49" s="29"/>
      <c r="P49" s="22"/>
      <c r="Q49" s="22"/>
      <c r="R49" s="22" t="s">
        <v>128</v>
      </c>
      <c r="S49" s="193"/>
      <c r="T49" s="194"/>
      <c r="U49" s="194"/>
      <c r="V49" s="23" t="s">
        <v>129</v>
      </c>
      <c r="X49" s="183"/>
      <c r="Y49" s="187"/>
      <c r="Z49" s="188"/>
      <c r="AA49" s="189"/>
      <c r="AF49" s="11"/>
    </row>
    <row r="50" spans="1:32" ht="4.5" customHeight="1"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1次予選（個人予選）</v>
      </c>
      <c r="I51" s="197"/>
      <c r="J51" s="197"/>
      <c r="K51" s="197"/>
      <c r="L51" s="198"/>
      <c r="M51" s="196" t="str">
        <f ca="1">IFERROR(VLOOKUP(D44,基本登録!$B$8:$I$14,6,FALSE),"")</f>
        <v>2次予選（個人決勝）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>準決勝</v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>決勝</v>
      </c>
      <c r="X51" s="197"/>
      <c r="Y51" s="197"/>
      <c r="Z51" s="197"/>
      <c r="AA51" s="198"/>
      <c r="AF51" s="11"/>
    </row>
    <row r="52" spans="1:32" ht="21.75" customHeight="1">
      <c r="A52" s="25" t="str">
        <f>基本登録!$A$17</f>
        <v>１</v>
      </c>
      <c r="B52" s="179" t="str">
        <f>IF(AC52="","",VLOOKUP(AC52,秋季!$J:$O,4,FALSE))</f>
        <v/>
      </c>
      <c r="C52" s="180"/>
      <c r="D52" s="180"/>
      <c r="E52" s="180"/>
      <c r="F52" s="181"/>
      <c r="G52" s="26" t="str">
        <f>IF(AC52="","",VLOOKUP(AC52,秋季!$J:$O,5,FALSE))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104" t="str">
        <f>秋季!$J9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IF(AC53="","",VLOOKUP(AC53,秋季!$J:$O,4,FALSE))</f>
        <v/>
      </c>
      <c r="C53" s="180"/>
      <c r="D53" s="180"/>
      <c r="E53" s="180"/>
      <c r="F53" s="181"/>
      <c r="G53" s="26" t="str">
        <f>IF(AC53="","",VLOOKUP(AC53,秋季!$J:$O,5,FALSE))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104" t="str">
        <f>秋季!$J10</f>
        <v/>
      </c>
      <c r="AF53" s="11"/>
    </row>
    <row r="54" spans="1:32" ht="21.75" customHeight="1">
      <c r="A54" s="24" t="str">
        <f>基本登録!$A$19</f>
        <v>３</v>
      </c>
      <c r="B54" s="179" t="str">
        <f>IF(AC54="","",VLOOKUP(AC54,秋季!$J:$O,4,FALSE))</f>
        <v/>
      </c>
      <c r="C54" s="180"/>
      <c r="D54" s="180"/>
      <c r="E54" s="180"/>
      <c r="F54" s="181"/>
      <c r="G54" s="26" t="str">
        <f>IF(AC54="","",VLOOKUP(AC54,秋季!$J:$O,5,FALSE))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104" t="str">
        <f>秋季!$J11</f>
        <v/>
      </c>
      <c r="AF54" s="11"/>
    </row>
    <row r="55" spans="1:32" ht="21.75" customHeight="1">
      <c r="A55" s="24" t="str">
        <f>基本登録!$A$20</f>
        <v>４</v>
      </c>
      <c r="B55" s="179" t="str">
        <f>IF(AC55="","",VLOOKUP(AC55,秋季!$J:$O,4,FALSE))</f>
        <v/>
      </c>
      <c r="C55" s="180"/>
      <c r="D55" s="180"/>
      <c r="E55" s="180"/>
      <c r="F55" s="181"/>
      <c r="G55" s="26" t="str">
        <f>IF(AC55="","",VLOOKUP(AC55,秋季!$J:$O,5,FALSE))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F55" s="11"/>
    </row>
    <row r="56" spans="1:32" ht="21.75" customHeight="1">
      <c r="A56" s="24" t="str">
        <f>基本登録!$A$21</f>
        <v>５</v>
      </c>
      <c r="B56" s="179" t="str">
        <f>IF(AC56="","",VLOOKUP(AC56,秋季!$J:$O,4,FALSE))</f>
        <v/>
      </c>
      <c r="C56" s="180"/>
      <c r="D56" s="180"/>
      <c r="E56" s="180"/>
      <c r="F56" s="181"/>
      <c r="G56" s="26" t="str">
        <f>IF(AC56="","",VLOOKUP(AC56,秋季!$J:$O,5,FALSE))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F56" s="11"/>
    </row>
    <row r="57" spans="1:32" ht="21.75" customHeight="1">
      <c r="A57" s="24" t="str">
        <f>基本登録!$A$22</f>
        <v>補</v>
      </c>
      <c r="B57" s="179" t="str">
        <f>IF(AC57="","",VLOOKUP(AC57,秋季!$J:$O,4,FALSE))</f>
        <v/>
      </c>
      <c r="C57" s="180"/>
      <c r="D57" s="180"/>
      <c r="E57" s="180"/>
      <c r="F57" s="181"/>
      <c r="G57" s="26" t="str">
        <f>IF(AC57="","",VLOOKUP(AC57,秋季!$J:$O,5,FALSE))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104"/>
    </row>
    <row r="64" spans="1:32" ht="34.5" customHeight="1"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基本登録!$B$12</f>
        <v>令和8年度　東京都秋季大会　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IF(VLOOKUP(AC73,秋季!$J:$O,2,FALSE)="","",VLOOKUP(AC73,秋季!$J:$O,2,FALSE))</f>
        <v/>
      </c>
      <c r="Y66" s="203"/>
      <c r="Z66" s="203"/>
      <c r="AA66" s="204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109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 t="s">
        <v>153</v>
      </c>
      <c r="O70" s="29"/>
      <c r="P70" s="22"/>
      <c r="Q70" s="22"/>
      <c r="R70" s="22" t="s">
        <v>128</v>
      </c>
      <c r="S70" s="193"/>
      <c r="T70" s="194"/>
      <c r="U70" s="194"/>
      <c r="V70" s="23" t="s">
        <v>129</v>
      </c>
      <c r="X70" s="183"/>
      <c r="Y70" s="187"/>
      <c r="Z70" s="188"/>
      <c r="AA70" s="189"/>
      <c r="AF70" s="11"/>
    </row>
    <row r="71" spans="1:32" ht="4.5" customHeight="1"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1次予選（個人予選）</v>
      </c>
      <c r="I72" s="197"/>
      <c r="J72" s="197"/>
      <c r="K72" s="197"/>
      <c r="L72" s="198"/>
      <c r="M72" s="196" t="str">
        <f ca="1">IFERROR(VLOOKUP(D65,基本登録!$B$8:$I$14,6,FALSE),"")</f>
        <v>2次予選（個人決勝）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>準決勝</v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>決勝</v>
      </c>
      <c r="X72" s="197"/>
      <c r="Y72" s="197"/>
      <c r="Z72" s="197"/>
      <c r="AA72" s="198"/>
      <c r="AF72" s="11"/>
    </row>
    <row r="73" spans="1:32" ht="21.75" customHeight="1">
      <c r="A73" s="25" t="str">
        <f>基本登録!$A$17</f>
        <v>１</v>
      </c>
      <c r="B73" s="179" t="str">
        <f>IF(AC73="","",VLOOKUP(AC73,秋季!$J:$O,4,FALSE))</f>
        <v/>
      </c>
      <c r="C73" s="180"/>
      <c r="D73" s="180"/>
      <c r="E73" s="180"/>
      <c r="F73" s="181"/>
      <c r="G73" s="26" t="str">
        <f>IF(AC73="","",VLOOKUP(AC73,秋季!$J:$O,5,FALSE))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104" t="str">
        <f>秋季!$J12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IF(AC74="","",VLOOKUP(AC74,秋季!$J:$O,4,FALSE))</f>
        <v/>
      </c>
      <c r="C74" s="180"/>
      <c r="D74" s="180"/>
      <c r="E74" s="180"/>
      <c r="F74" s="181"/>
      <c r="G74" s="26" t="str">
        <f>IF(AC74="","",VLOOKUP(AC74,秋季!$J:$O,5,FALSE))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104" t="str">
        <f>秋季!$J13</f>
        <v/>
      </c>
      <c r="AF74" s="11"/>
    </row>
    <row r="75" spans="1:32" ht="21.75" customHeight="1">
      <c r="A75" s="24" t="str">
        <f>基本登録!$A$19</f>
        <v>３</v>
      </c>
      <c r="B75" s="179" t="str">
        <f>IF(AC75="","",VLOOKUP(AC75,秋季!$J:$O,4,FALSE))</f>
        <v/>
      </c>
      <c r="C75" s="180"/>
      <c r="D75" s="180"/>
      <c r="E75" s="180"/>
      <c r="F75" s="181"/>
      <c r="G75" s="26" t="str">
        <f>IF(AC75="","",VLOOKUP(AC75,秋季!$J:$O,5,FALSE))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104" t="str">
        <f>秋季!$J14</f>
        <v/>
      </c>
      <c r="AF75" s="11"/>
    </row>
    <row r="76" spans="1:32" ht="21.75" customHeight="1">
      <c r="A76" s="24" t="str">
        <f>基本登録!$A$20</f>
        <v>４</v>
      </c>
      <c r="B76" s="179" t="str">
        <f>IF(AC76="","",VLOOKUP(AC76,秋季!$J:$O,4,FALSE))</f>
        <v/>
      </c>
      <c r="C76" s="180"/>
      <c r="D76" s="180"/>
      <c r="E76" s="180"/>
      <c r="F76" s="181"/>
      <c r="G76" s="26" t="str">
        <f>IF(AC76="","",VLOOKUP(AC76,秋季!$J:$O,5,FALSE))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F76" s="11"/>
    </row>
    <row r="77" spans="1:32" ht="21.75" customHeight="1">
      <c r="A77" s="24" t="str">
        <f>基本登録!$A$21</f>
        <v>５</v>
      </c>
      <c r="B77" s="179" t="str">
        <f>IF(AC77="","",VLOOKUP(AC77,秋季!$J:$O,4,FALSE))</f>
        <v/>
      </c>
      <c r="C77" s="180"/>
      <c r="D77" s="180"/>
      <c r="E77" s="180"/>
      <c r="F77" s="181"/>
      <c r="G77" s="26" t="str">
        <f>IF(AC77="","",VLOOKUP(AC77,秋季!$J:$O,5,FALSE))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F77" s="11"/>
    </row>
    <row r="78" spans="1:32" ht="21.75" customHeight="1">
      <c r="A78" s="24" t="str">
        <f>基本登録!$A$22</f>
        <v>補</v>
      </c>
      <c r="B78" s="179" t="str">
        <f>IF(AC78="","",VLOOKUP(AC78,秋季!$J:$O,4,FALSE))</f>
        <v/>
      </c>
      <c r="C78" s="180"/>
      <c r="D78" s="180"/>
      <c r="E78" s="180"/>
      <c r="F78" s="181"/>
      <c r="G78" s="26" t="str">
        <f>IF(AC78="","",VLOOKUP(AC78,秋季!$J:$O,5,FALSE))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104"/>
    </row>
    <row r="85" spans="1:32" ht="34.5" customHeight="1"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基本登録!$B$12</f>
        <v>令和8年度　東京都秋季大会　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IF(VLOOKUP(AC94,秋季!$J:$O,2,FALSE)="","",VLOOKUP(AC94,秋季!$J:$O,2,FALSE))</f>
        <v/>
      </c>
      <c r="Y87" s="203"/>
      <c r="Z87" s="203"/>
      <c r="AA87" s="204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109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 t="s">
        <v>154</v>
      </c>
      <c r="P91" s="22"/>
      <c r="Q91" s="22"/>
      <c r="R91" s="22" t="s">
        <v>128</v>
      </c>
      <c r="S91" s="193"/>
      <c r="T91" s="194"/>
      <c r="U91" s="194"/>
      <c r="V91" s="23" t="s">
        <v>129</v>
      </c>
      <c r="X91" s="183"/>
      <c r="Y91" s="187"/>
      <c r="Z91" s="188"/>
      <c r="AA91" s="189"/>
      <c r="AF91" s="11"/>
    </row>
    <row r="92" spans="1:32" ht="4.5" customHeight="1"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1次予選（個人予選）</v>
      </c>
      <c r="I93" s="197"/>
      <c r="J93" s="197"/>
      <c r="K93" s="197"/>
      <c r="L93" s="198"/>
      <c r="M93" s="196" t="str">
        <f ca="1">IFERROR(VLOOKUP(D86,基本登録!$B$8:$I$14,6,FALSE),"")</f>
        <v>2次予選（個人決勝）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>準決勝</v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>決勝</v>
      </c>
      <c r="X93" s="197"/>
      <c r="Y93" s="197"/>
      <c r="Z93" s="197"/>
      <c r="AA93" s="198"/>
      <c r="AF93" s="11"/>
    </row>
    <row r="94" spans="1:32" ht="21.75" customHeight="1">
      <c r="A94" s="25" t="str">
        <f>基本登録!$A$17</f>
        <v>１</v>
      </c>
      <c r="B94" s="179" t="str">
        <f>IF(AC94="","",VLOOKUP(AC94,秋季!$J:$O,4,FALSE))</f>
        <v/>
      </c>
      <c r="C94" s="180"/>
      <c r="D94" s="180"/>
      <c r="E94" s="180"/>
      <c r="F94" s="181"/>
      <c r="G94" s="26" t="str">
        <f>IF(AC94="","",VLOOKUP(AC94,秋季!$J:$O,5,FALSE))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104" t="str">
        <f>秋季!$J15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IF(AC95="","",VLOOKUP(AC95,秋季!$J:$O,4,FALSE))</f>
        <v/>
      </c>
      <c r="C95" s="180"/>
      <c r="D95" s="180"/>
      <c r="E95" s="180"/>
      <c r="F95" s="181"/>
      <c r="G95" s="26" t="str">
        <f>IF(AC95="","",VLOOKUP(AC95,秋季!$J:$O,5,FALSE))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104" t="str">
        <f>秋季!$J16</f>
        <v/>
      </c>
      <c r="AF95" s="11"/>
    </row>
    <row r="96" spans="1:32" ht="21.75" customHeight="1">
      <c r="A96" s="24" t="str">
        <f>基本登録!$A$19</f>
        <v>３</v>
      </c>
      <c r="B96" s="179" t="str">
        <f>IF(AC96="","",VLOOKUP(AC96,秋季!$J:$O,4,FALSE))</f>
        <v/>
      </c>
      <c r="C96" s="180"/>
      <c r="D96" s="180"/>
      <c r="E96" s="180"/>
      <c r="F96" s="181"/>
      <c r="G96" s="26" t="str">
        <f>IF(AC96="","",VLOOKUP(AC96,秋季!$J:$O,5,FALSE))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104" t="str">
        <f>秋季!$J17</f>
        <v/>
      </c>
      <c r="AF96" s="11"/>
    </row>
    <row r="97" spans="1:32" ht="21.75" customHeight="1">
      <c r="A97" s="24" t="str">
        <f>基本登録!$A$20</f>
        <v>４</v>
      </c>
      <c r="B97" s="179" t="str">
        <f>IF(AC97="","",VLOOKUP(AC97,秋季!$J:$O,4,FALSE))</f>
        <v/>
      </c>
      <c r="C97" s="180"/>
      <c r="D97" s="180"/>
      <c r="E97" s="180"/>
      <c r="F97" s="181"/>
      <c r="G97" s="26" t="str">
        <f>IF(AC97="","",VLOOKUP(AC97,秋季!$J:$O,5,FALSE))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F97" s="11"/>
    </row>
    <row r="98" spans="1:32" ht="21.75" customHeight="1">
      <c r="A98" s="24" t="str">
        <f>基本登録!$A$21</f>
        <v>５</v>
      </c>
      <c r="B98" s="179" t="str">
        <f>IF(AC98="","",VLOOKUP(AC98,秋季!$J:$O,4,FALSE))</f>
        <v/>
      </c>
      <c r="C98" s="180"/>
      <c r="D98" s="180"/>
      <c r="E98" s="180"/>
      <c r="F98" s="181"/>
      <c r="G98" s="26" t="str">
        <f>IF(AC98="","",VLOOKUP(AC98,秋季!$J:$O,5,FALSE))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F98" s="11"/>
    </row>
    <row r="99" spans="1:32" ht="21.75" customHeight="1">
      <c r="A99" s="24" t="str">
        <f>基本登録!$A$22</f>
        <v>補</v>
      </c>
      <c r="B99" s="179" t="str">
        <f>IF(AC99="","",VLOOKUP(AC99,秋季!$J:$O,4,FALSE))</f>
        <v/>
      </c>
      <c r="C99" s="180"/>
      <c r="D99" s="180"/>
      <c r="E99" s="180"/>
      <c r="F99" s="181"/>
      <c r="G99" s="26" t="str">
        <f>IF(AC99="","",VLOOKUP(AC99,秋季!$J:$O,5,FALSE))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104"/>
    </row>
    <row r="106" spans="1:32" ht="34.5" customHeight="1"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基本登録!$B$12</f>
        <v>令和8年度　東京都秋季大会　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IF(VLOOKUP(AC115,秋季!$J:$O,2,FALSE)="","",VLOOKUP(AC115,秋季!$J:$O,2,FALSE))</f>
        <v/>
      </c>
      <c r="Y108" s="203"/>
      <c r="Z108" s="203"/>
      <c r="AA108" s="204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109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 t="s">
        <v>118</v>
      </c>
      <c r="Q112" s="22"/>
      <c r="R112" s="22" t="s">
        <v>128</v>
      </c>
      <c r="S112" s="193"/>
      <c r="T112" s="194"/>
      <c r="U112" s="194"/>
      <c r="V112" s="23" t="s">
        <v>129</v>
      </c>
      <c r="X112" s="183"/>
      <c r="Y112" s="187"/>
      <c r="Z112" s="188"/>
      <c r="AA112" s="189"/>
      <c r="AF112" s="11"/>
    </row>
    <row r="113" spans="1:32" ht="4.5" customHeight="1"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1次予選（個人予選）</v>
      </c>
      <c r="I114" s="197"/>
      <c r="J114" s="197"/>
      <c r="K114" s="197"/>
      <c r="L114" s="198"/>
      <c r="M114" s="196" t="str">
        <f ca="1">IFERROR(VLOOKUP(D107,基本登録!$B$8:$I$14,6,FALSE),"")</f>
        <v>2次予選（個人決勝）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>準決勝</v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>決勝</v>
      </c>
      <c r="X114" s="197"/>
      <c r="Y114" s="197"/>
      <c r="Z114" s="197"/>
      <c r="AA114" s="198"/>
      <c r="AF114" s="11"/>
    </row>
    <row r="115" spans="1:32" ht="21.75" customHeight="1">
      <c r="A115" s="25" t="str">
        <f>基本登録!$A$17</f>
        <v>１</v>
      </c>
      <c r="B115" s="179" t="str">
        <f>IF(AC115="","",VLOOKUP(AC115,秋季!$J:$O,4,FALSE))</f>
        <v/>
      </c>
      <c r="C115" s="180"/>
      <c r="D115" s="180"/>
      <c r="E115" s="180"/>
      <c r="F115" s="181"/>
      <c r="G115" s="26" t="str">
        <f>IF(AC115="","",VLOOKUP(AC115,秋季!$J:$O,5,FALSE))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104" t="str">
        <f>秋季!$J18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IF(AC116="","",VLOOKUP(AC116,秋季!$J:$O,4,FALSE))</f>
        <v/>
      </c>
      <c r="C116" s="180"/>
      <c r="D116" s="180"/>
      <c r="E116" s="180"/>
      <c r="F116" s="181"/>
      <c r="G116" s="26" t="str">
        <f>IF(AC116="","",VLOOKUP(AC116,秋季!$J:$O,5,FALSE))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104" t="str">
        <f>秋季!$J19</f>
        <v/>
      </c>
      <c r="AF116" s="11"/>
    </row>
    <row r="117" spans="1:32" ht="21.75" customHeight="1">
      <c r="A117" s="24" t="str">
        <f>基本登録!$A$19</f>
        <v>３</v>
      </c>
      <c r="B117" s="179" t="str">
        <f>IF(AC117="","",VLOOKUP(AC117,秋季!$J:$O,4,FALSE))</f>
        <v/>
      </c>
      <c r="C117" s="180"/>
      <c r="D117" s="180"/>
      <c r="E117" s="180"/>
      <c r="F117" s="181"/>
      <c r="G117" s="26" t="str">
        <f>IF(AC117="","",VLOOKUP(AC117,秋季!$J:$O,5,FALSE))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104" t="str">
        <f>秋季!$J20</f>
        <v/>
      </c>
      <c r="AF117" s="11"/>
    </row>
    <row r="118" spans="1:32" ht="21.75" customHeight="1">
      <c r="A118" s="24" t="str">
        <f>基本登録!$A$20</f>
        <v>４</v>
      </c>
      <c r="B118" s="179" t="str">
        <f>IF(AC118="","",VLOOKUP(AC118,秋季!$J:$O,4,FALSE))</f>
        <v/>
      </c>
      <c r="C118" s="180"/>
      <c r="D118" s="180"/>
      <c r="E118" s="180"/>
      <c r="F118" s="181"/>
      <c r="G118" s="26" t="str">
        <f>IF(AC118="","",VLOOKUP(AC118,秋季!$J:$O,5,FALSE))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F118" s="11"/>
    </row>
    <row r="119" spans="1:32" ht="21.75" customHeight="1">
      <c r="A119" s="24" t="str">
        <f>基本登録!$A$21</f>
        <v>５</v>
      </c>
      <c r="B119" s="179" t="str">
        <f>IF(AC119="","",VLOOKUP(AC119,秋季!$J:$O,4,FALSE))</f>
        <v/>
      </c>
      <c r="C119" s="180"/>
      <c r="D119" s="180"/>
      <c r="E119" s="180"/>
      <c r="F119" s="181"/>
      <c r="G119" s="26" t="str">
        <f>IF(AC119="","",VLOOKUP(AC119,秋季!$J:$O,5,FALSE))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F119" s="11"/>
    </row>
    <row r="120" spans="1:32" ht="21.75" customHeight="1">
      <c r="A120" s="24" t="str">
        <f>基本登録!$A$22</f>
        <v>補</v>
      </c>
      <c r="B120" s="179" t="str">
        <f>IF(AC120="","",VLOOKUP(AC120,秋季!$J:$O,4,FALSE))</f>
        <v/>
      </c>
      <c r="C120" s="180"/>
      <c r="D120" s="180"/>
      <c r="E120" s="180"/>
      <c r="F120" s="181"/>
      <c r="G120" s="26" t="str">
        <f>IF(AC120="","",VLOOKUP(AC120,秋季!$J:$O,5,FALSE))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104"/>
    </row>
  </sheetData>
  <sheetProtection sheet="1" objects="1" scenarios="1"/>
  <mergeCells count="246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G25:I25"/>
    <mergeCell ref="J25:V25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A26:C28"/>
    <mergeCell ref="E26:E28"/>
    <mergeCell ref="G26:I27"/>
    <mergeCell ref="J26:V27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G46:I46"/>
    <mergeCell ref="J46:V46"/>
    <mergeCell ref="A47:C49"/>
    <mergeCell ref="E47:E49"/>
    <mergeCell ref="G47:I48"/>
    <mergeCell ref="J47:V48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G67:I67"/>
    <mergeCell ref="J67:V67"/>
    <mergeCell ref="A68:C70"/>
    <mergeCell ref="E68:E70"/>
    <mergeCell ref="G68:I69"/>
    <mergeCell ref="J68:V69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G88:I88"/>
    <mergeCell ref="J88:V88"/>
    <mergeCell ref="A89:C91"/>
    <mergeCell ref="E89:E91"/>
    <mergeCell ref="G89:I90"/>
    <mergeCell ref="J89:V90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G109:I109"/>
    <mergeCell ref="J109:V109"/>
    <mergeCell ref="A110:C112"/>
    <mergeCell ref="E110:E112"/>
    <mergeCell ref="G110:I111"/>
    <mergeCell ref="J110:V111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A123:X123"/>
    <mergeCell ref="A124:B124"/>
    <mergeCell ref="U125:AA126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  <rowBreaks count="2" manualBreakCount="2">
    <brk id="42" max="26" man="1"/>
    <brk id="84" max="2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660066"/>
  </sheetPr>
  <dimension ref="A1:O44"/>
  <sheetViews>
    <sheetView showGridLines="0" workbookViewId="0">
      <selection activeCell="L3" sqref="L3"/>
    </sheetView>
  </sheetViews>
  <sheetFormatPr baseColWidth="10" defaultColWidth="13" defaultRowHeight="14"/>
  <cols>
    <col min="1" max="1" width="3.6640625" style="4" bestFit="1" customWidth="1"/>
    <col min="2" max="2" width="4.33203125" style="4" bestFit="1" customWidth="1"/>
    <col min="3" max="3" width="4.33203125" style="4" customWidth="1"/>
    <col min="4" max="4" width="9.1640625" style="4" customWidth="1"/>
    <col min="5" max="5" width="11.6640625" style="4" customWidth="1"/>
    <col min="6" max="6" width="5.33203125" style="6" bestFit="1" customWidth="1"/>
    <col min="7" max="7" width="5.33203125" style="4" bestFit="1" customWidth="1"/>
    <col min="8" max="8" width="13" style="4"/>
    <col min="9" max="9" width="3.6640625" style="4" bestFit="1" customWidth="1"/>
    <col min="10" max="10" width="4.33203125" style="4" bestFit="1" customWidth="1"/>
    <col min="11" max="11" width="4.33203125" style="4" customWidth="1"/>
    <col min="12" max="12" width="9.1640625" style="4" customWidth="1"/>
    <col min="13" max="13" width="11.6640625" style="4" bestFit="1" customWidth="1"/>
    <col min="14" max="15" width="5.33203125" style="4" bestFit="1" customWidth="1"/>
    <col min="16" max="16384" width="13" style="4"/>
  </cols>
  <sheetData>
    <row r="1" spans="1:15">
      <c r="A1" s="244" t="s">
        <v>110</v>
      </c>
      <c r="B1" s="245"/>
      <c r="C1" s="245"/>
      <c r="D1" s="245"/>
      <c r="E1" s="245"/>
      <c r="F1" s="245"/>
      <c r="G1" s="246"/>
      <c r="I1" s="244" t="s">
        <v>150</v>
      </c>
      <c r="J1" s="245"/>
      <c r="K1" s="245"/>
      <c r="L1" s="245"/>
      <c r="M1" s="245"/>
      <c r="N1" s="245"/>
      <c r="O1" s="246"/>
    </row>
    <row r="2" spans="1:15">
      <c r="A2" s="77"/>
      <c r="B2" s="78" t="s">
        <v>99</v>
      </c>
      <c r="C2" s="78" t="s">
        <v>112</v>
      </c>
      <c r="D2" s="78" t="s">
        <v>100</v>
      </c>
      <c r="E2" s="78" t="s">
        <v>101</v>
      </c>
      <c r="F2" s="79" t="s">
        <v>102</v>
      </c>
      <c r="G2" s="80" t="s">
        <v>103</v>
      </c>
      <c r="I2" s="77"/>
      <c r="J2" s="78" t="s">
        <v>99</v>
      </c>
      <c r="K2" s="78" t="s">
        <v>112</v>
      </c>
      <c r="L2" s="78" t="s">
        <v>100</v>
      </c>
      <c r="M2" s="78" t="s">
        <v>101</v>
      </c>
      <c r="N2" s="79" t="s">
        <v>102</v>
      </c>
      <c r="O2" s="80" t="s">
        <v>103</v>
      </c>
    </row>
    <row r="3" spans="1:15">
      <c r="A3" s="248" t="s">
        <v>113</v>
      </c>
      <c r="B3" s="70" t="str">
        <f>IF(E3="","",1)</f>
        <v/>
      </c>
      <c r="C3" s="247"/>
      <c r="D3" s="71" t="s">
        <v>134</v>
      </c>
      <c r="E3" s="76" t="str">
        <f>IFERROR(VLOOKUP(D3,部員登録!$B:$E,2,FALSE),"")</f>
        <v/>
      </c>
      <c r="F3" s="73" t="str">
        <f>IFERROR(VLOOKUP(D3,部員登録!$B:$E,3,FALSE),"")</f>
        <v/>
      </c>
      <c r="G3" s="74" t="str">
        <f>IFERROR(VLOOKUP(D3,部員登録!$B:$E,4,FALSE),"")</f>
        <v/>
      </c>
      <c r="I3" s="237" t="s">
        <v>113</v>
      </c>
      <c r="J3" s="54" t="str">
        <f>IF(M3="","",1)</f>
        <v/>
      </c>
      <c r="K3" s="252"/>
      <c r="L3" s="82"/>
      <c r="M3" s="103" t="str">
        <f>IFERROR(VLOOKUP(L3,部員登録!$B:$E,2,FALSE),"")</f>
        <v/>
      </c>
      <c r="N3" s="55" t="str">
        <f>IFERROR(VLOOKUP(L3,部員登録!$B:$E,3,FALSE),"")</f>
        <v/>
      </c>
      <c r="O3" s="84" t="str">
        <f>IFERROR(VLOOKUP(L3,部員登録!$B:$E,4,FALSE),"")</f>
        <v/>
      </c>
    </row>
    <row r="4" spans="1:15">
      <c r="A4" s="249"/>
      <c r="B4" s="56" t="str">
        <f>IF(E4="","",2)</f>
        <v/>
      </c>
      <c r="C4" s="235"/>
      <c r="D4" s="57"/>
      <c r="E4" s="58" t="str">
        <f>IFERROR(VLOOKUP(D4,部員登録!$B:$E,2,FALSE),"")</f>
        <v/>
      </c>
      <c r="F4" s="59" t="str">
        <f>IFERROR(VLOOKUP(D4,部員登録!$B:$E,3,FALSE),"")</f>
        <v/>
      </c>
      <c r="G4" s="60" t="str">
        <f>IFERROR(VLOOKUP(D4,部員登録!$B:$E,4,FALSE),"")</f>
        <v/>
      </c>
      <c r="I4" s="249"/>
      <c r="J4" s="56" t="str">
        <f>IF(M4="","",2)</f>
        <v/>
      </c>
      <c r="K4" s="235"/>
      <c r="L4" s="57"/>
      <c r="M4" s="58" t="str">
        <f>IFERROR(VLOOKUP(L4,部員登録!$B:$E,2,FALSE),"")</f>
        <v/>
      </c>
      <c r="N4" s="59" t="str">
        <f>IFERROR(VLOOKUP(L4,部員登録!$B:$E,3,FALSE),"")</f>
        <v/>
      </c>
      <c r="O4" s="60" t="str">
        <f>IFERROR(VLOOKUP(L4,部員登録!$B:$E,4,FALSE),"")</f>
        <v/>
      </c>
    </row>
    <row r="5" spans="1:15" ht="15">
      <c r="A5" s="250"/>
      <c r="B5" s="96" t="str">
        <f>IF(E5="","",3)</f>
        <v/>
      </c>
      <c r="C5" s="251"/>
      <c r="D5" s="97"/>
      <c r="E5" s="98" t="str">
        <f>IFERROR(VLOOKUP(D5,部員登録!$B:$E,2,FALSE),"")</f>
        <v/>
      </c>
      <c r="F5" s="99" t="str">
        <f>IFERROR(VLOOKUP(D5,部員登録!$B:$E,3,FALSE),"")</f>
        <v/>
      </c>
      <c r="G5" s="100" t="str">
        <f>IFERROR(VLOOKUP(D5,部員登録!$B:$E,4,FALSE),"")</f>
        <v/>
      </c>
      <c r="I5" s="250"/>
      <c r="J5" s="96" t="str">
        <f>IF(M5="","",3)</f>
        <v/>
      </c>
      <c r="K5" s="251"/>
      <c r="L5" s="97"/>
      <c r="M5" s="98" t="str">
        <f>IFERROR(VLOOKUP(L5,部員登録!$B:$E,2,FALSE),"")</f>
        <v/>
      </c>
      <c r="N5" s="99" t="str">
        <f>IFERROR(VLOOKUP(L5,部員登録!$B:$E,3,FALSE),"")</f>
        <v/>
      </c>
      <c r="O5" s="100" t="str">
        <f>IFERROR(VLOOKUP(L5,部員登録!$B:$E,4,FALSE),"")</f>
        <v/>
      </c>
    </row>
    <row r="6" spans="1:15" ht="15">
      <c r="A6" s="237" t="s">
        <v>114</v>
      </c>
      <c r="B6" s="54" t="str">
        <f>IF(E6="","",4)</f>
        <v/>
      </c>
      <c r="C6" s="252"/>
      <c r="D6" s="82"/>
      <c r="E6" s="83" t="str">
        <f>IFERROR(VLOOKUP(D6,部員登録!$B:$E,2,FALSE),"")</f>
        <v/>
      </c>
      <c r="F6" s="55" t="str">
        <f>IFERROR(VLOOKUP(D6,部員登録!$B:$E,3,FALSE),"")</f>
        <v/>
      </c>
      <c r="G6" s="84" t="str">
        <f>IFERROR(VLOOKUP(D6,部員登録!$B:$E,4,FALSE),"")</f>
        <v/>
      </c>
      <c r="I6" s="237" t="s">
        <v>114</v>
      </c>
      <c r="J6" s="54" t="str">
        <f>IF(M6="","",4)</f>
        <v/>
      </c>
      <c r="K6" s="252"/>
      <c r="L6" s="82"/>
      <c r="M6" s="83" t="str">
        <f>IFERROR(VLOOKUP(L6,部員登録!$B:$E,2,FALSE),"")</f>
        <v/>
      </c>
      <c r="N6" s="55" t="str">
        <f>IFERROR(VLOOKUP(L6,部員登録!$B:$E,3,FALSE),"")</f>
        <v/>
      </c>
      <c r="O6" s="84" t="str">
        <f>IFERROR(VLOOKUP(L6,部員登録!$B:$E,4,FALSE),"")</f>
        <v/>
      </c>
    </row>
    <row r="7" spans="1:15" ht="15">
      <c r="A7" s="249"/>
      <c r="B7" s="56" t="str">
        <f>IF(E7="","",5)</f>
        <v/>
      </c>
      <c r="C7" s="235"/>
      <c r="D7" s="57"/>
      <c r="E7" s="61" t="str">
        <f>IFERROR(VLOOKUP(D7,部員登録!$B:$E,2,FALSE),"")</f>
        <v/>
      </c>
      <c r="F7" s="59" t="str">
        <f>IFERROR(VLOOKUP(D7,部員登録!$B:$E,3,FALSE),"")</f>
        <v/>
      </c>
      <c r="G7" s="60" t="str">
        <f>IFERROR(VLOOKUP(D7,部員登録!$B:$E,4,FALSE),"")</f>
        <v/>
      </c>
      <c r="I7" s="249"/>
      <c r="J7" s="56" t="str">
        <f>IF(M7="","",5)</f>
        <v/>
      </c>
      <c r="K7" s="235"/>
      <c r="L7" s="57"/>
      <c r="M7" s="61" t="str">
        <f>IFERROR(VLOOKUP(L7,部員登録!$B:$E,2,FALSE),"")</f>
        <v/>
      </c>
      <c r="N7" s="59" t="str">
        <f>IFERROR(VLOOKUP(L7,部員登録!$B:$E,3,FALSE),"")</f>
        <v/>
      </c>
      <c r="O7" s="60" t="str">
        <f>IFERROR(VLOOKUP(L7,部員登録!$B:$E,4,FALSE),"")</f>
        <v/>
      </c>
    </row>
    <row r="8" spans="1:15" ht="15">
      <c r="A8" s="253"/>
      <c r="B8" s="64" t="str">
        <f>IF(E8="","",6)</f>
        <v/>
      </c>
      <c r="C8" s="236"/>
      <c r="D8" s="65"/>
      <c r="E8" s="75" t="str">
        <f>IFERROR(VLOOKUP(D8,部員登録!$B:$E,2,FALSE),"")</f>
        <v/>
      </c>
      <c r="F8" s="67" t="str">
        <f>IFERROR(VLOOKUP(D8,部員登録!$B:$E,3,FALSE),"")</f>
        <v/>
      </c>
      <c r="G8" s="68" t="str">
        <f>IFERROR(VLOOKUP(D8,部員登録!$B:$E,4,FALSE),"")</f>
        <v/>
      </c>
      <c r="I8" s="253"/>
      <c r="J8" s="64" t="str">
        <f>IF(M8="","",6)</f>
        <v/>
      </c>
      <c r="K8" s="236"/>
      <c r="L8" s="65"/>
      <c r="M8" s="75" t="str">
        <f>IFERROR(VLOOKUP(L8,部員登録!$B:$E,2,FALSE),"")</f>
        <v/>
      </c>
      <c r="N8" s="67" t="str">
        <f>IFERROR(VLOOKUP(L8,部員登録!$B:$E,3,FALSE),"")</f>
        <v/>
      </c>
      <c r="O8" s="68" t="str">
        <f>IFERROR(VLOOKUP(L8,部員登録!$B:$E,4,FALSE),"")</f>
        <v/>
      </c>
    </row>
    <row r="9" spans="1:15" ht="15">
      <c r="A9" s="248" t="s">
        <v>115</v>
      </c>
      <c r="B9" s="70" t="str">
        <f>IF(E9="","",7)</f>
        <v/>
      </c>
      <c r="C9" s="247"/>
      <c r="D9" s="71"/>
      <c r="E9" s="72" t="str">
        <f>IFERROR(VLOOKUP(D9,部員登録!$B:$E,2,FALSE),"")</f>
        <v/>
      </c>
      <c r="F9" s="73" t="str">
        <f>IFERROR(VLOOKUP(D9,部員登録!$B:$E,3,FALSE),"")</f>
        <v/>
      </c>
      <c r="G9" s="74" t="str">
        <f>IFERROR(VLOOKUP(D9,部員登録!$B:$E,4,FALSE),"")</f>
        <v/>
      </c>
      <c r="I9" s="248" t="s">
        <v>115</v>
      </c>
      <c r="J9" s="70" t="str">
        <f>IF(M9="","",7)</f>
        <v/>
      </c>
      <c r="K9" s="247"/>
      <c r="L9" s="71"/>
      <c r="M9" s="72" t="str">
        <f>IFERROR(VLOOKUP(L9,部員登録!$B:$E,2,FALSE),"")</f>
        <v/>
      </c>
      <c r="N9" s="73" t="str">
        <f>IFERROR(VLOOKUP(L9,部員登録!$B:$E,3,FALSE),"")</f>
        <v/>
      </c>
      <c r="O9" s="74" t="str">
        <f>IFERROR(VLOOKUP(L9,部員登録!$B:$E,4,FALSE),"")</f>
        <v/>
      </c>
    </row>
    <row r="10" spans="1:15" ht="15">
      <c r="A10" s="249"/>
      <c r="B10" s="56" t="str">
        <f>IF(E10="","",8)</f>
        <v/>
      </c>
      <c r="C10" s="235"/>
      <c r="D10" s="57"/>
      <c r="E10" s="61" t="str">
        <f>IFERROR(VLOOKUP(D10,部員登録!$B:$E,2,FALSE),"")</f>
        <v/>
      </c>
      <c r="F10" s="59" t="str">
        <f>IFERROR(VLOOKUP(D10,部員登録!$B:$E,3,FALSE),"")</f>
        <v/>
      </c>
      <c r="G10" s="60" t="str">
        <f>IFERROR(VLOOKUP(D10,部員登録!$B:$E,4,FALSE),"")</f>
        <v/>
      </c>
      <c r="I10" s="249"/>
      <c r="J10" s="56" t="str">
        <f>IF(M10="","",8)</f>
        <v/>
      </c>
      <c r="K10" s="235"/>
      <c r="L10" s="57"/>
      <c r="M10" s="61" t="str">
        <f>IFERROR(VLOOKUP(L10,部員登録!$B:$E,2,FALSE),"")</f>
        <v/>
      </c>
      <c r="N10" s="59" t="str">
        <f>IFERROR(VLOOKUP(L10,部員登録!$B:$E,3,FALSE),"")</f>
        <v/>
      </c>
      <c r="O10" s="60" t="str">
        <f>IFERROR(VLOOKUP(L10,部員登録!$B:$E,4,FALSE),"")</f>
        <v/>
      </c>
    </row>
    <row r="11" spans="1:15" ht="15">
      <c r="A11" s="250"/>
      <c r="B11" s="96" t="str">
        <f>IF(E11="","",9)</f>
        <v/>
      </c>
      <c r="C11" s="251"/>
      <c r="D11" s="97"/>
      <c r="E11" s="98" t="str">
        <f>IFERROR(VLOOKUP(D11,部員登録!$B:$E,2,FALSE),"")</f>
        <v/>
      </c>
      <c r="F11" s="99" t="str">
        <f>IFERROR(VLOOKUP(D11,部員登録!$B:$E,3,FALSE),"")</f>
        <v/>
      </c>
      <c r="G11" s="100" t="str">
        <f>IFERROR(VLOOKUP(D11,部員登録!$B:$E,4,FALSE),"")</f>
        <v/>
      </c>
      <c r="I11" s="250"/>
      <c r="J11" s="96" t="str">
        <f>IF(M11="","",9)</f>
        <v/>
      </c>
      <c r="K11" s="251"/>
      <c r="L11" s="97"/>
      <c r="M11" s="98" t="str">
        <f>IFERROR(VLOOKUP(L11,部員登録!$B:$E,2,FALSE),"")</f>
        <v/>
      </c>
      <c r="N11" s="99" t="str">
        <f>IFERROR(VLOOKUP(L11,部員登録!$B:$E,3,FALSE),"")</f>
        <v/>
      </c>
      <c r="O11" s="100" t="str">
        <f>IFERROR(VLOOKUP(L11,部員登録!$B:$E,4,FALSE),"")</f>
        <v/>
      </c>
    </row>
    <row r="12" spans="1:15" ht="15">
      <c r="A12" s="237" t="s">
        <v>116</v>
      </c>
      <c r="B12" s="54" t="str">
        <f>IF(E12="","",10)</f>
        <v/>
      </c>
      <c r="C12" s="252"/>
      <c r="D12" s="82"/>
      <c r="E12" s="83" t="str">
        <f>IFERROR(VLOOKUP(D12,部員登録!$B:$E,2,FALSE),"")</f>
        <v/>
      </c>
      <c r="F12" s="55" t="str">
        <f>IFERROR(VLOOKUP(D12,部員登録!$B:$E,3,FALSE),"")</f>
        <v/>
      </c>
      <c r="G12" s="84" t="str">
        <f>IFERROR(VLOOKUP(D12,部員登録!$B:$E,4,FALSE),"")</f>
        <v/>
      </c>
      <c r="I12" s="237" t="s">
        <v>116</v>
      </c>
      <c r="J12" s="54" t="str">
        <f>IF(M12="","",10)</f>
        <v/>
      </c>
      <c r="K12" s="252"/>
      <c r="L12" s="82"/>
      <c r="M12" s="83" t="str">
        <f>IFERROR(VLOOKUP(L12,部員登録!$B:$E,2,FALSE),"")</f>
        <v/>
      </c>
      <c r="N12" s="55" t="str">
        <f>IFERROR(VLOOKUP(L12,部員登録!$B:$E,3,FALSE),"")</f>
        <v/>
      </c>
      <c r="O12" s="84" t="str">
        <f>IFERROR(VLOOKUP(L12,部員登録!$B:$E,4,FALSE),"")</f>
        <v/>
      </c>
    </row>
    <row r="13" spans="1:15" ht="15">
      <c r="A13" s="249"/>
      <c r="B13" s="56" t="str">
        <f>IF(E13="","",11)</f>
        <v/>
      </c>
      <c r="C13" s="235"/>
      <c r="D13" s="57"/>
      <c r="E13" s="61" t="str">
        <f>IFERROR(VLOOKUP(D13,部員登録!$B:$E,2,FALSE),"")</f>
        <v/>
      </c>
      <c r="F13" s="59" t="str">
        <f>IFERROR(VLOOKUP(D13,部員登録!$B:$E,3,FALSE),"")</f>
        <v/>
      </c>
      <c r="G13" s="60" t="str">
        <f>IFERROR(VLOOKUP(D13,部員登録!$B:$E,4,FALSE),"")</f>
        <v/>
      </c>
      <c r="I13" s="249"/>
      <c r="J13" s="56" t="str">
        <f>IF(M13="","",11)</f>
        <v/>
      </c>
      <c r="K13" s="235"/>
      <c r="L13" s="57"/>
      <c r="M13" s="61" t="str">
        <f>IFERROR(VLOOKUP(L13,部員登録!$B:$E,2,FALSE),"")</f>
        <v/>
      </c>
      <c r="N13" s="59" t="str">
        <f>IFERROR(VLOOKUP(L13,部員登録!$B:$E,3,FALSE),"")</f>
        <v/>
      </c>
      <c r="O13" s="60" t="str">
        <f>IFERROR(VLOOKUP(L13,部員登録!$B:$E,4,FALSE),"")</f>
        <v/>
      </c>
    </row>
    <row r="14" spans="1:15">
      <c r="A14" s="253"/>
      <c r="B14" s="64" t="str">
        <f>IF(E14="","",12)</f>
        <v/>
      </c>
      <c r="C14" s="236"/>
      <c r="D14" s="65"/>
      <c r="E14" s="102" t="str">
        <f>IFERROR(VLOOKUP(D14,部員登録!$B:$E,2,FALSE),"")</f>
        <v/>
      </c>
      <c r="F14" s="67" t="str">
        <f>IFERROR(VLOOKUP(D14,部員登録!$B:$E,3,FALSE),"")</f>
        <v/>
      </c>
      <c r="G14" s="68" t="str">
        <f>IFERROR(VLOOKUP(D14,部員登録!$B:$E,4,FALSE),"")</f>
        <v/>
      </c>
      <c r="I14" s="253"/>
      <c r="J14" s="64" t="str">
        <f>IF(M14="","",12)</f>
        <v/>
      </c>
      <c r="K14" s="236"/>
      <c r="L14" s="65"/>
      <c r="M14" s="102" t="str">
        <f>IFERROR(VLOOKUP(L14,部員登録!$B:$E,2,FALSE),"")</f>
        <v/>
      </c>
      <c r="N14" s="67" t="str">
        <f>IFERROR(VLOOKUP(L14,部員登録!$B:$E,3,FALSE),"")</f>
        <v/>
      </c>
      <c r="O14" s="68" t="str">
        <f>IFERROR(VLOOKUP(L14,部員登録!$B:$E,4,FALSE),"")</f>
        <v/>
      </c>
    </row>
    <row r="15" spans="1:15">
      <c r="A15" s="248" t="s">
        <v>117</v>
      </c>
      <c r="B15" s="70" t="str">
        <f>IF(E15="","",13)</f>
        <v/>
      </c>
      <c r="C15" s="247"/>
      <c r="D15" s="71"/>
      <c r="E15" s="76" t="str">
        <f>IFERROR(VLOOKUP(D15,部員登録!$B:$E,2,FALSE),"")</f>
        <v/>
      </c>
      <c r="F15" s="73" t="str">
        <f>IFERROR(VLOOKUP(D15,部員登録!$B:$E,3,FALSE),"")</f>
        <v/>
      </c>
      <c r="G15" s="74" t="str">
        <f>IFERROR(VLOOKUP(D15,部員登録!$B:$E,4,FALSE),"")</f>
        <v/>
      </c>
      <c r="I15" s="248" t="s">
        <v>117</v>
      </c>
      <c r="J15" s="70" t="str">
        <f>IF(M15="","",13)</f>
        <v/>
      </c>
      <c r="K15" s="247"/>
      <c r="L15" s="71"/>
      <c r="M15" s="76" t="str">
        <f>IFERROR(VLOOKUP(L15,部員登録!$B:$E,2,FALSE),"")</f>
        <v/>
      </c>
      <c r="N15" s="73" t="str">
        <f>IFERROR(VLOOKUP(L15,部員登録!$B:$E,3,FALSE),"")</f>
        <v/>
      </c>
      <c r="O15" s="74" t="str">
        <f>IFERROR(VLOOKUP(L15,部員登録!$B:$E,4,FALSE),"")</f>
        <v/>
      </c>
    </row>
    <row r="16" spans="1:15">
      <c r="A16" s="249"/>
      <c r="B16" s="56" t="str">
        <f>IF(E16="","",14)</f>
        <v/>
      </c>
      <c r="C16" s="235"/>
      <c r="D16" s="57"/>
      <c r="E16" s="58" t="str">
        <f>IFERROR(VLOOKUP(D16,部員登録!$B:$E,2,FALSE),"")</f>
        <v/>
      </c>
      <c r="F16" s="59" t="str">
        <f>IFERROR(VLOOKUP(D16,部員登録!$B:$E,3,FALSE),"")</f>
        <v/>
      </c>
      <c r="G16" s="60" t="str">
        <f>IFERROR(VLOOKUP(D16,部員登録!$B:$E,4,FALSE),"")</f>
        <v/>
      </c>
      <c r="I16" s="249"/>
      <c r="J16" s="56" t="str">
        <f>IF(M16="","",14)</f>
        <v/>
      </c>
      <c r="K16" s="235"/>
      <c r="L16" s="57"/>
      <c r="M16" s="58" t="str">
        <f>IFERROR(VLOOKUP(L16,部員登録!$B:$E,2,FALSE),"")</f>
        <v/>
      </c>
      <c r="N16" s="59" t="str">
        <f>IFERROR(VLOOKUP(L16,部員登録!$B:$E,3,FALSE),"")</f>
        <v/>
      </c>
      <c r="O16" s="60" t="str">
        <f>IFERROR(VLOOKUP(L16,部員登録!$B:$E,4,FALSE),"")</f>
        <v/>
      </c>
    </row>
    <row r="17" spans="1:15">
      <c r="A17" s="250"/>
      <c r="B17" s="96" t="str">
        <f>IF(E17="","",15)</f>
        <v/>
      </c>
      <c r="C17" s="251"/>
      <c r="D17" s="97"/>
      <c r="E17" s="101" t="str">
        <f>IFERROR(VLOOKUP(D17,部員登録!$B:$E,2,FALSE),"")</f>
        <v/>
      </c>
      <c r="F17" s="99" t="str">
        <f>IFERROR(VLOOKUP(D17,部員登録!$B:$E,3,FALSE),"")</f>
        <v/>
      </c>
      <c r="G17" s="100" t="str">
        <f>IFERROR(VLOOKUP(D17,部員登録!$B:$E,4,FALSE),"")</f>
        <v/>
      </c>
      <c r="I17" s="250"/>
      <c r="J17" s="96" t="str">
        <f>IF(M17="","",15)</f>
        <v/>
      </c>
      <c r="K17" s="251"/>
      <c r="L17" s="97"/>
      <c r="M17" s="101" t="str">
        <f>IFERROR(VLOOKUP(L17,部員登録!$B:$E,2,FALSE),"")</f>
        <v/>
      </c>
      <c r="N17" s="99" t="str">
        <f>IFERROR(VLOOKUP(L17,部員登録!$B:$E,3,FALSE),"")</f>
        <v/>
      </c>
      <c r="O17" s="100" t="str">
        <f>IFERROR(VLOOKUP(L17,部員登録!$B:$E,4,FALSE),"")</f>
        <v/>
      </c>
    </row>
    <row r="18" spans="1:15">
      <c r="A18" s="237" t="s">
        <v>118</v>
      </c>
      <c r="B18" s="54" t="str">
        <f>IF(E18="","",16)</f>
        <v/>
      </c>
      <c r="C18" s="252"/>
      <c r="D18" s="82"/>
      <c r="E18" s="103" t="str">
        <f>IFERROR(VLOOKUP(D18,部員登録!$B:$E,2,FALSE),"")</f>
        <v/>
      </c>
      <c r="F18" s="55" t="str">
        <f>IFERROR(VLOOKUP(D18,部員登録!$B:$E,3,FALSE),"")</f>
        <v/>
      </c>
      <c r="G18" s="84" t="str">
        <f>IFERROR(VLOOKUP(D18,部員登録!$B:$E,4,FALSE),"")</f>
        <v/>
      </c>
      <c r="I18" s="237" t="s">
        <v>118</v>
      </c>
      <c r="J18" s="54" t="str">
        <f>IF(M18="","",16)</f>
        <v/>
      </c>
      <c r="K18" s="252"/>
      <c r="L18" s="82"/>
      <c r="M18" s="103" t="str">
        <f>IFERROR(VLOOKUP(L18,部員登録!$B:$E,2,FALSE),"")</f>
        <v/>
      </c>
      <c r="N18" s="55" t="str">
        <f>IFERROR(VLOOKUP(L18,部員登録!$B:$E,3,FALSE),"")</f>
        <v/>
      </c>
      <c r="O18" s="84" t="str">
        <f>IFERROR(VLOOKUP(L18,部員登録!$B:$E,4,FALSE),"")</f>
        <v/>
      </c>
    </row>
    <row r="19" spans="1:15">
      <c r="A19" s="249"/>
      <c r="B19" s="56" t="str">
        <f>IF(E19="","",17)</f>
        <v/>
      </c>
      <c r="C19" s="235"/>
      <c r="D19" s="57"/>
      <c r="E19" s="58" t="str">
        <f>IFERROR(VLOOKUP(D19,部員登録!$B:$E,2,FALSE),"")</f>
        <v/>
      </c>
      <c r="F19" s="59" t="str">
        <f>IFERROR(VLOOKUP(D19,部員登録!$B:$E,3,FALSE),"")</f>
        <v/>
      </c>
      <c r="G19" s="60" t="str">
        <f>IFERROR(VLOOKUP(D19,部員登録!$B:$E,4,FALSE),"")</f>
        <v/>
      </c>
      <c r="I19" s="249"/>
      <c r="J19" s="56" t="str">
        <f>IF(M19="","",17)</f>
        <v/>
      </c>
      <c r="K19" s="235"/>
      <c r="L19" s="57"/>
      <c r="M19" s="58" t="str">
        <f>IFERROR(VLOOKUP(L19,部員登録!$B:$E,2,FALSE),"")</f>
        <v/>
      </c>
      <c r="N19" s="59" t="str">
        <f>IFERROR(VLOOKUP(L19,部員登録!$B:$E,3,FALSE),"")</f>
        <v/>
      </c>
      <c r="O19" s="60" t="str">
        <f>IFERROR(VLOOKUP(L19,部員登録!$B:$E,4,FALSE),"")</f>
        <v/>
      </c>
    </row>
    <row r="20" spans="1:15">
      <c r="A20" s="253"/>
      <c r="B20" s="64" t="str">
        <f>IF(E20="","",18)</f>
        <v/>
      </c>
      <c r="C20" s="236"/>
      <c r="D20" s="65"/>
      <c r="E20" s="66" t="str">
        <f>IFERROR(VLOOKUP(D20,部員登録!$B:$E,2,FALSE),"")</f>
        <v/>
      </c>
      <c r="F20" s="67" t="str">
        <f>IFERROR(VLOOKUP(D20,部員登録!$B:$E,3,FALSE),"")</f>
        <v/>
      </c>
      <c r="G20" s="68" t="str">
        <f>IFERROR(VLOOKUP(D20,部員登録!$B:$E,4,FALSE),"")</f>
        <v/>
      </c>
      <c r="I20" s="253"/>
      <c r="J20" s="64" t="str">
        <f>IF(M20="","",18)</f>
        <v/>
      </c>
      <c r="K20" s="236"/>
      <c r="L20" s="65"/>
      <c r="M20" s="66" t="str">
        <f>IFERROR(VLOOKUP(L20,部員登録!$B:$E,2,FALSE),"")</f>
        <v/>
      </c>
      <c r="N20" s="67" t="str">
        <f>IFERROR(VLOOKUP(L20,部員登録!$B:$E,3,FALSE),"")</f>
        <v/>
      </c>
      <c r="O20" s="68" t="str">
        <f>IFERROR(VLOOKUP(L20,部員登録!$B:$E,4,FALSE),"")</f>
        <v/>
      </c>
    </row>
    <row r="21" spans="1:15">
      <c r="E21" s="5"/>
      <c r="G21" s="7"/>
    </row>
    <row r="22" spans="1:15">
      <c r="E22" s="5"/>
      <c r="G22" s="7"/>
    </row>
    <row r="23" spans="1:15">
      <c r="E23" s="8"/>
      <c r="G23" s="7"/>
    </row>
    <row r="24" spans="1:15">
      <c r="E24" s="8"/>
      <c r="G24" s="7"/>
    </row>
    <row r="25" spans="1:15">
      <c r="E25" s="8"/>
      <c r="G25" s="7"/>
    </row>
    <row r="26" spans="1:15">
      <c r="E26" s="8"/>
      <c r="G26" s="7"/>
    </row>
    <row r="27" spans="1:15">
      <c r="G27" s="7"/>
    </row>
    <row r="28" spans="1:15">
      <c r="G28" s="7"/>
    </row>
    <row r="29" spans="1:15">
      <c r="G29" s="7"/>
    </row>
    <row r="30" spans="1:15">
      <c r="G30" s="7"/>
    </row>
    <row r="31" spans="1:15">
      <c r="G31" s="7"/>
    </row>
    <row r="32" spans="1:15">
      <c r="G32" s="7"/>
    </row>
    <row r="33" spans="7:7">
      <c r="G33" s="7"/>
    </row>
    <row r="34" spans="7:7">
      <c r="G34" s="7"/>
    </row>
    <row r="35" spans="7:7">
      <c r="G35" s="7"/>
    </row>
    <row r="36" spans="7:7">
      <c r="G36" s="7"/>
    </row>
    <row r="37" spans="7:7">
      <c r="G37" s="7"/>
    </row>
    <row r="38" spans="7:7">
      <c r="G38" s="7"/>
    </row>
    <row r="39" spans="7:7">
      <c r="G39" s="7"/>
    </row>
    <row r="40" spans="7:7">
      <c r="G40" s="7"/>
    </row>
    <row r="41" spans="7:7">
      <c r="G41" s="7"/>
    </row>
    <row r="42" spans="7:7">
      <c r="G42" s="7"/>
    </row>
    <row r="43" spans="7:7">
      <c r="G43" s="7"/>
    </row>
    <row r="44" spans="7:7">
      <c r="G44" s="7"/>
    </row>
  </sheetData>
  <sheetProtection sheet="1" objects="1" scenarios="1"/>
  <mergeCells count="26">
    <mergeCell ref="A18:A20"/>
    <mergeCell ref="C18:C20"/>
    <mergeCell ref="I18:I20"/>
    <mergeCell ref="K18:K20"/>
    <mergeCell ref="A12:A14"/>
    <mergeCell ref="C12:C14"/>
    <mergeCell ref="I12:I14"/>
    <mergeCell ref="K12:K14"/>
    <mergeCell ref="A15:A17"/>
    <mergeCell ref="C15:C17"/>
    <mergeCell ref="I15:I17"/>
    <mergeCell ref="K15:K17"/>
    <mergeCell ref="A6:A8"/>
    <mergeCell ref="C6:C8"/>
    <mergeCell ref="I6:I8"/>
    <mergeCell ref="K6:K8"/>
    <mergeCell ref="A9:A11"/>
    <mergeCell ref="C9:C11"/>
    <mergeCell ref="I9:I11"/>
    <mergeCell ref="K9:K11"/>
    <mergeCell ref="A1:G1"/>
    <mergeCell ref="I1:O1"/>
    <mergeCell ref="A3:A5"/>
    <mergeCell ref="C3:C5"/>
    <mergeCell ref="I3:I5"/>
    <mergeCell ref="K3:K5"/>
  </mergeCells>
  <phoneticPr fontId="1"/>
  <conditionalFormatting sqref="C3:D20">
    <cfRule type="cellIs" dxfId="2" priority="2" stopIfTrue="1" operator="equal">
      <formula>""</formula>
    </cfRule>
  </conditionalFormatting>
  <conditionalFormatting sqref="K3:L20">
    <cfRule type="cellIs" dxfId="1" priority="1" stopIfTrue="1" operator="equal">
      <formula>""</formula>
    </cfRule>
  </conditionalFormatting>
  <pageMargins left="0.78700000000000003" right="0.78700000000000003" top="0.98399999999999999" bottom="0.98399999999999999" header="0.3" footer="0.3"/>
  <pageSetup paperSize="34" orientation="portrait" horizontalDpi="4294967292" verticalDpi="429496729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39E90-797A-034B-9C61-56B17D589A34}">
  <sheetPr>
    <tabColor rgb="FF650063"/>
  </sheetPr>
  <dimension ref="A1:AG126"/>
  <sheetViews>
    <sheetView showGridLines="0" view="pageBreakPreview" topLeftCell="A6" zoomScaleNormal="100" zoomScaleSheetLayoutView="100" workbookViewId="0">
      <selection activeCell="AC20" sqref="AC20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8.1640625" style="104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50" customHeight="1"/>
    <row r="2" spans="1:33" ht="24.75" customHeight="1">
      <c r="A2" s="199" t="s">
        <v>119</v>
      </c>
      <c r="B2" s="199"/>
      <c r="C2" s="199"/>
      <c r="D2" s="232" t="str">
        <f ca="1">基本登録!$B$13</f>
        <v>令和8年度　東京都新人大会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IF(VLOOKUP(AC10,新人!$B:$G,2,FALSE)="","",VLOOKUP(AC10,新人!$B:$G,2,FALSE))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108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3"/>
      <c r="T7" s="194"/>
      <c r="U7" s="194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1次予選（個人予選）</v>
      </c>
      <c r="I9" s="197"/>
      <c r="J9" s="197"/>
      <c r="K9" s="197"/>
      <c r="L9" s="198"/>
      <c r="M9" s="196" t="str">
        <f ca="1">IFERROR(VLOOKUP(D2,基本登録!$B$8:$I$14,6,FALSE),"")</f>
        <v>2次予選（個人決勝）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/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IF(AC10="","",VLOOKUP(AC10,新人!$B:$G,4,FALSE))</f>
        <v/>
      </c>
      <c r="C10" s="180"/>
      <c r="D10" s="180"/>
      <c r="E10" s="180"/>
      <c r="F10" s="181"/>
      <c r="G10" s="26" t="str">
        <f>IF(AC10="","",VLOOKUP(AC10,新人!$B:$G,5,FALSE))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104" t="str">
        <f>新人!B3</f>
        <v/>
      </c>
      <c r="AF10" s="11"/>
      <c r="AG10" s="35"/>
    </row>
    <row r="11" spans="1:33" ht="21.75" customHeight="1">
      <c r="A11" s="24" t="str">
        <f>基本登録!$A$18</f>
        <v>２</v>
      </c>
      <c r="B11" s="179" t="str">
        <f>IF(AC11="","",VLOOKUP(AC11,新人!$B:$G,4,FALSE))</f>
        <v/>
      </c>
      <c r="C11" s="180"/>
      <c r="D11" s="180"/>
      <c r="E11" s="180"/>
      <c r="F11" s="181"/>
      <c r="G11" s="26" t="str">
        <f>IF(AC11="","",VLOOKUP(AC11,新人!$B:$G,5,FALSE))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104" t="str">
        <f>新人!B4</f>
        <v/>
      </c>
      <c r="AF11" s="11"/>
    </row>
    <row r="12" spans="1:33" ht="21.75" customHeight="1">
      <c r="A12" s="24" t="str">
        <f>基本登録!$A$19</f>
        <v>３</v>
      </c>
      <c r="B12" s="179" t="str">
        <f>IF(AC12="","",VLOOKUP(AC12,新人!$B:$G,4,FALSE))</f>
        <v/>
      </c>
      <c r="C12" s="180"/>
      <c r="D12" s="180"/>
      <c r="E12" s="180"/>
      <c r="F12" s="181"/>
      <c r="G12" s="26" t="str">
        <f>IF(AC12="","",VLOOKUP(AC12,新人!$B:$G,5,FALSE))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104" t="str">
        <f>新人!B5</f>
        <v/>
      </c>
      <c r="AF12" s="11"/>
    </row>
    <row r="13" spans="1:33" ht="21.75" customHeight="1">
      <c r="A13" s="24" t="str">
        <f>基本登録!$A$20</f>
        <v>４</v>
      </c>
      <c r="B13" s="179" t="str">
        <f>IF(AC13="","",VLOOKUP(AC13,新人!$B:$G,4,FALSE))</f>
        <v/>
      </c>
      <c r="C13" s="180"/>
      <c r="D13" s="180"/>
      <c r="E13" s="180"/>
      <c r="F13" s="181"/>
      <c r="G13" s="26" t="str">
        <f>IF(AC13="","",VLOOKUP(AC13,新人!$B:$G,5,FALSE))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F13" s="11"/>
    </row>
    <row r="14" spans="1:33" ht="21.75" customHeight="1">
      <c r="A14" s="24" t="str">
        <f>基本登録!$A$21</f>
        <v>５</v>
      </c>
      <c r="B14" s="179" t="str">
        <f>IF(AC14="","",VLOOKUP(AC14,新人!$B:$G,4,FALSE))</f>
        <v/>
      </c>
      <c r="C14" s="180"/>
      <c r="D14" s="180"/>
      <c r="E14" s="180"/>
      <c r="F14" s="181"/>
      <c r="G14" s="26" t="str">
        <f>IF(AC14="","",VLOOKUP(AC14,新人!$B:$G,5,FALSE))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F14" s="11"/>
    </row>
    <row r="15" spans="1:33" ht="21.75" customHeight="1">
      <c r="A15" s="24" t="str">
        <f>基本登録!$A$22</f>
        <v>補</v>
      </c>
      <c r="B15" s="179" t="str">
        <f>IF(AC15="","",VLOOKUP(AC15,新人!$B:$G,4,FALSE))</f>
        <v/>
      </c>
      <c r="C15" s="180"/>
      <c r="D15" s="180"/>
      <c r="E15" s="180"/>
      <c r="F15" s="181"/>
      <c r="G15" s="26" t="str">
        <f>IF(AC15="","",VLOOKUP(AC15,新人!$B:$G,5,FALSE))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F15" s="11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F16" s="11"/>
    </row>
    <row r="17" spans="1:32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  <c r="AF17" s="11"/>
    </row>
    <row r="18" spans="1:32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AF18" s="11"/>
    </row>
    <row r="19" spans="1:32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2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2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105"/>
    </row>
    <row r="22" spans="1:32" ht="50" customHeight="1">
      <c r="N22" s="39"/>
      <c r="AF22" s="11"/>
    </row>
    <row r="23" spans="1:32" ht="24.75" customHeight="1">
      <c r="A23" s="199" t="s">
        <v>119</v>
      </c>
      <c r="B23" s="199"/>
      <c r="C23" s="199"/>
      <c r="D23" s="232" t="str">
        <f ca="1">基本登録!$B$13</f>
        <v>令和8年度　東京都新人大会　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  <c r="AF23" s="11"/>
    </row>
    <row r="24" spans="1:32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IF(VLOOKUP(AC31,新人!$B:$G,2,FALSE)="","",VLOOKUP(AC31,新人!$B:$G,2,FALSE))</f>
        <v/>
      </c>
      <c r="Y24" s="203"/>
      <c r="Z24" s="203"/>
      <c r="AA24" s="204"/>
      <c r="AF24" s="11"/>
    </row>
    <row r="25" spans="1:32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  <c r="AF25" s="11"/>
    </row>
    <row r="26" spans="1:32" ht="9.75" customHeight="1">
      <c r="A26" s="214">
        <f>基本登録!$B$1</f>
        <v>0</v>
      </c>
      <c r="B26" s="215"/>
      <c r="C26" s="216"/>
      <c r="D26" s="209"/>
      <c r="E26" s="223" t="s">
        <v>108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  <c r="AF26" s="11"/>
    </row>
    <row r="27" spans="1:32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  <c r="AF27" s="11"/>
    </row>
    <row r="28" spans="1:32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 t="s">
        <v>151</v>
      </c>
      <c r="M28" s="29"/>
      <c r="N28" s="29"/>
      <c r="O28" s="29"/>
      <c r="P28" s="22"/>
      <c r="Q28" s="22"/>
      <c r="R28" s="22" t="s">
        <v>128</v>
      </c>
      <c r="S28" s="193"/>
      <c r="T28" s="194"/>
      <c r="U28" s="194"/>
      <c r="V28" s="23" t="s">
        <v>129</v>
      </c>
      <c r="X28" s="183"/>
      <c r="Y28" s="187"/>
      <c r="Z28" s="188"/>
      <c r="AA28" s="189"/>
      <c r="AF28" s="11"/>
    </row>
    <row r="29" spans="1:32" ht="4.5" customHeight="1">
      <c r="AF29" s="11"/>
    </row>
    <row r="30" spans="1:32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1次予選（個人予選）</v>
      </c>
      <c r="I30" s="197"/>
      <c r="J30" s="197"/>
      <c r="K30" s="197"/>
      <c r="L30" s="198"/>
      <c r="M30" s="196" t="str">
        <f ca="1">IFERROR(VLOOKUP(D23,基本登録!$B$8:$I$14,6,FALSE),"")</f>
        <v>2次予選（個人決勝）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/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F30" s="11"/>
    </row>
    <row r="31" spans="1:32" ht="21.75" customHeight="1">
      <c r="A31" s="25" t="str">
        <f>基本登録!$A$17</f>
        <v>１</v>
      </c>
      <c r="B31" s="179" t="str">
        <f>IF(AC31="","",VLOOKUP(AC31,新人!$B:$G,4,FALSE))</f>
        <v/>
      </c>
      <c r="C31" s="180"/>
      <c r="D31" s="180"/>
      <c r="E31" s="180"/>
      <c r="F31" s="181"/>
      <c r="G31" s="26" t="str">
        <f>IF(AC31="","",VLOOKUP(AC31,新人!$B:$G,5,FALSE))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104" t="str">
        <f>新人!B6</f>
        <v/>
      </c>
      <c r="AF31" s="11"/>
    </row>
    <row r="32" spans="1:32" ht="21.75" customHeight="1">
      <c r="A32" s="24" t="str">
        <f>基本登録!$A$18</f>
        <v>２</v>
      </c>
      <c r="B32" s="179" t="str">
        <f>IF(AC32="","",VLOOKUP(AC32,新人!$B:$G,4,FALSE))</f>
        <v/>
      </c>
      <c r="C32" s="180"/>
      <c r="D32" s="180"/>
      <c r="E32" s="180"/>
      <c r="F32" s="181"/>
      <c r="G32" s="26" t="str">
        <f>IF(AC32="","",VLOOKUP(AC32,新人!$B:$G,5,FALSE))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104" t="str">
        <f>新人!B7</f>
        <v/>
      </c>
      <c r="AF32" s="11"/>
    </row>
    <row r="33" spans="1:32" ht="21.75" customHeight="1">
      <c r="A33" s="24" t="str">
        <f>基本登録!$A$19</f>
        <v>３</v>
      </c>
      <c r="B33" s="179" t="str">
        <f>IF(AC33="","",VLOOKUP(AC33,新人!$B:$G,4,FALSE))</f>
        <v/>
      </c>
      <c r="C33" s="180"/>
      <c r="D33" s="180"/>
      <c r="E33" s="180"/>
      <c r="F33" s="181"/>
      <c r="G33" s="26" t="str">
        <f>IF(AC33="","",VLOOKUP(AC33,新人!$B:$G,5,FALSE))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104" t="str">
        <f>新人!B8</f>
        <v/>
      </c>
      <c r="AF33" s="11"/>
    </row>
    <row r="34" spans="1:32" ht="21.75" customHeight="1">
      <c r="A34" s="24" t="str">
        <f>基本登録!$A$20</f>
        <v>４</v>
      </c>
      <c r="B34" s="179" t="str">
        <f>IF(AC34="","",VLOOKUP(AC34,新人!$B:$G,4,FALSE))</f>
        <v/>
      </c>
      <c r="C34" s="180"/>
      <c r="D34" s="180"/>
      <c r="E34" s="180"/>
      <c r="F34" s="181"/>
      <c r="G34" s="26" t="str">
        <f>IF(AC34="","",VLOOKUP(AC34,新人!$B:$G,5,FALSE))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F34" s="11"/>
    </row>
    <row r="35" spans="1:32" ht="21.75" customHeight="1">
      <c r="A35" s="24" t="str">
        <f>基本登録!$A$21</f>
        <v>５</v>
      </c>
      <c r="B35" s="179" t="str">
        <f>IF(AC35="","",VLOOKUP(AC35,新人!$B:$G,4,FALSE))</f>
        <v/>
      </c>
      <c r="C35" s="180"/>
      <c r="D35" s="180"/>
      <c r="E35" s="180"/>
      <c r="F35" s="181"/>
      <c r="G35" s="26" t="str">
        <f>IF(AC35="","",VLOOKUP(AC35,新人!$B:$G,5,FALSE))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F35" s="11"/>
    </row>
    <row r="36" spans="1:32" ht="21.75" customHeight="1">
      <c r="A36" s="24" t="str">
        <f>基本登録!$A$22</f>
        <v>補</v>
      </c>
      <c r="B36" s="179" t="str">
        <f>IF(AC36="","",VLOOKUP(AC36,新人!$B:$G,4,FALSE))</f>
        <v/>
      </c>
      <c r="C36" s="180"/>
      <c r="D36" s="180"/>
      <c r="E36" s="180"/>
      <c r="F36" s="181"/>
      <c r="G36" s="26" t="str">
        <f>IF(AC36="","",VLOOKUP(AC36,新人!$B:$G,5,FALSE))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104"/>
    </row>
    <row r="43" spans="1:32" ht="34.5" customHeight="1">
      <c r="AF43" s="11"/>
    </row>
    <row r="44" spans="1:32" ht="24.75" customHeight="1">
      <c r="A44" s="199" t="s">
        <v>119</v>
      </c>
      <c r="B44" s="199"/>
      <c r="C44" s="199"/>
      <c r="D44" s="232" t="str">
        <f ca="1">基本登録!$B$13</f>
        <v>令和8年度　東京都新人大会　立順票</v>
      </c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190" t="s">
        <v>120</v>
      </c>
      <c r="Y44" s="191"/>
      <c r="Z44" s="191"/>
      <c r="AA44" s="192"/>
      <c r="AF44" s="11"/>
    </row>
    <row r="45" spans="1:32" ht="26.25" customHeight="1">
      <c r="A45" s="200"/>
      <c r="B45" s="200"/>
      <c r="C45" s="200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02" t="str">
        <f>IF(VLOOKUP(AC52,新人!$B:$G,2,FALSE)="","",VLOOKUP(AC52,新人!$B:$G,2,FALSE))</f>
        <v/>
      </c>
      <c r="Y45" s="203"/>
      <c r="Z45" s="203"/>
      <c r="AA45" s="204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108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 t="s">
        <v>152</v>
      </c>
      <c r="N49" s="29"/>
      <c r="O49" s="29"/>
      <c r="P49" s="22"/>
      <c r="Q49" s="22"/>
      <c r="R49" s="22" t="s">
        <v>128</v>
      </c>
      <c r="S49" s="193"/>
      <c r="T49" s="194"/>
      <c r="U49" s="194"/>
      <c r="V49" s="23" t="s">
        <v>129</v>
      </c>
      <c r="X49" s="183"/>
      <c r="Y49" s="187"/>
      <c r="Z49" s="188"/>
      <c r="AA49" s="189"/>
      <c r="AF49" s="11"/>
    </row>
    <row r="50" spans="1:32" ht="4.5" customHeight="1"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1次予選（個人予選）</v>
      </c>
      <c r="I51" s="197"/>
      <c r="J51" s="197"/>
      <c r="K51" s="197"/>
      <c r="L51" s="198"/>
      <c r="M51" s="196" t="str">
        <f ca="1">IFERROR(VLOOKUP(D44,基本登録!$B$8:$I$14,6,FALSE),"")</f>
        <v>2次予選（個人決勝）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/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/>
      </c>
      <c r="X51" s="197"/>
      <c r="Y51" s="197"/>
      <c r="Z51" s="197"/>
      <c r="AA51" s="198"/>
      <c r="AF51" s="11"/>
    </row>
    <row r="52" spans="1:32" ht="21.75" customHeight="1">
      <c r="A52" s="25" t="str">
        <f>基本登録!$A$17</f>
        <v>１</v>
      </c>
      <c r="B52" s="179" t="str">
        <f>IF(AC52="","",VLOOKUP(AC52,新人!$B:$G,4,FALSE))</f>
        <v/>
      </c>
      <c r="C52" s="180"/>
      <c r="D52" s="180"/>
      <c r="E52" s="180"/>
      <c r="F52" s="181"/>
      <c r="G52" s="26" t="str">
        <f>IF(AC52="","",VLOOKUP(AC52,新人!$B:$G,5,FALSE))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104" t="str">
        <f>新人!B9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IF(AC53="","",VLOOKUP(AC53,新人!$B:$G,4,FALSE))</f>
        <v/>
      </c>
      <c r="C53" s="180"/>
      <c r="D53" s="180"/>
      <c r="E53" s="180"/>
      <c r="F53" s="181"/>
      <c r="G53" s="26" t="str">
        <f>IF(AC53="","",VLOOKUP(AC53,新人!$B:$G,5,FALSE))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104" t="str">
        <f>新人!B10</f>
        <v/>
      </c>
      <c r="AF53" s="11"/>
    </row>
    <row r="54" spans="1:32" ht="21.75" customHeight="1">
      <c r="A54" s="24" t="str">
        <f>基本登録!$A$19</f>
        <v>３</v>
      </c>
      <c r="B54" s="179" t="str">
        <f>IF(AC54="","",VLOOKUP(AC54,新人!$B:$G,4,FALSE))</f>
        <v/>
      </c>
      <c r="C54" s="180"/>
      <c r="D54" s="180"/>
      <c r="E54" s="180"/>
      <c r="F54" s="181"/>
      <c r="G54" s="26" t="str">
        <f>IF(AC54="","",VLOOKUP(AC54,新人!$B:$G,5,FALSE))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104" t="str">
        <f>新人!B11</f>
        <v/>
      </c>
      <c r="AF54" s="11"/>
    </row>
    <row r="55" spans="1:32" ht="21.75" customHeight="1">
      <c r="A55" s="24" t="str">
        <f>基本登録!$A$20</f>
        <v>４</v>
      </c>
      <c r="B55" s="179" t="str">
        <f>IF(AC55="","",VLOOKUP(AC55,新人!$B:$G,4,FALSE))</f>
        <v/>
      </c>
      <c r="C55" s="180"/>
      <c r="D55" s="180"/>
      <c r="E55" s="180"/>
      <c r="F55" s="181"/>
      <c r="G55" s="26" t="str">
        <f>IF(AC55="","",VLOOKUP(AC55,新人!$B:$G,5,FALSE))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F55" s="11"/>
    </row>
    <row r="56" spans="1:32" ht="21.75" customHeight="1">
      <c r="A56" s="24" t="str">
        <f>基本登録!$A$21</f>
        <v>５</v>
      </c>
      <c r="B56" s="179" t="str">
        <f>IF(AC56="","",VLOOKUP(AC56,新人!$B:$G,4,FALSE))</f>
        <v/>
      </c>
      <c r="C56" s="180"/>
      <c r="D56" s="180"/>
      <c r="E56" s="180"/>
      <c r="F56" s="181"/>
      <c r="G56" s="26" t="str">
        <f>IF(AC56="","",VLOOKUP(AC56,新人!$B:$G,5,FALSE))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F56" s="11"/>
    </row>
    <row r="57" spans="1:32" ht="21.75" customHeight="1">
      <c r="A57" s="24" t="str">
        <f>基本登録!$A$22</f>
        <v>補</v>
      </c>
      <c r="B57" s="179" t="str">
        <f>IF(AC57="","",VLOOKUP(AC57,新人!$B:$G,4,FALSE))</f>
        <v/>
      </c>
      <c r="C57" s="180"/>
      <c r="D57" s="180"/>
      <c r="E57" s="180"/>
      <c r="F57" s="181"/>
      <c r="G57" s="26" t="str">
        <f>IF(AC57="","",VLOOKUP(AC57,新人!$B:$G,5,FALSE))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104"/>
    </row>
    <row r="64" spans="1:32" ht="34.5" customHeight="1"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基本登録!$B$13</f>
        <v>令和8年度　東京都新人大会　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IF(VLOOKUP(AC73,新人!$B:$G,2,FALSE)="","",VLOOKUP(AC73,新人!$B:$G,2,FALSE))</f>
        <v/>
      </c>
      <c r="Y66" s="203"/>
      <c r="Z66" s="203"/>
      <c r="AA66" s="204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108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 t="s">
        <v>153</v>
      </c>
      <c r="O70" s="29"/>
      <c r="P70" s="22"/>
      <c r="Q70" s="22"/>
      <c r="R70" s="22" t="s">
        <v>128</v>
      </c>
      <c r="S70" s="193"/>
      <c r="T70" s="194"/>
      <c r="U70" s="194"/>
      <c r="V70" s="23" t="s">
        <v>129</v>
      </c>
      <c r="X70" s="183"/>
      <c r="Y70" s="187"/>
      <c r="Z70" s="188"/>
      <c r="AA70" s="189"/>
      <c r="AF70" s="11"/>
    </row>
    <row r="71" spans="1:32" ht="4.5" customHeight="1"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1次予選（個人予選）</v>
      </c>
      <c r="I72" s="197"/>
      <c r="J72" s="197"/>
      <c r="K72" s="197"/>
      <c r="L72" s="198"/>
      <c r="M72" s="196" t="str">
        <f ca="1">IFERROR(VLOOKUP(D65,基本登録!$B$8:$I$14,6,FALSE),"")</f>
        <v>2次予選（個人決勝）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/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/>
      </c>
      <c r="X72" s="197"/>
      <c r="Y72" s="197"/>
      <c r="Z72" s="197"/>
      <c r="AA72" s="198"/>
      <c r="AF72" s="11"/>
    </row>
    <row r="73" spans="1:32" ht="21.75" customHeight="1">
      <c r="A73" s="25" t="str">
        <f>基本登録!$A$17</f>
        <v>１</v>
      </c>
      <c r="B73" s="179" t="str">
        <f>IF(AC73="","",VLOOKUP(AC73,新人!$B:$G,4,FALSE))</f>
        <v/>
      </c>
      <c r="C73" s="180"/>
      <c r="D73" s="180"/>
      <c r="E73" s="180"/>
      <c r="F73" s="181"/>
      <c r="G73" s="26" t="str">
        <f>IF(AC73="","",VLOOKUP(AC73,新人!$B:$G,5,FALSE))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104" t="str">
        <f>新人!B12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IF(AC74="","",VLOOKUP(AC74,新人!$B:$G,4,FALSE))</f>
        <v/>
      </c>
      <c r="C74" s="180"/>
      <c r="D74" s="180"/>
      <c r="E74" s="180"/>
      <c r="F74" s="181"/>
      <c r="G74" s="26" t="str">
        <f>IF(AC74="","",VLOOKUP(AC74,新人!$B:$G,5,FALSE))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104" t="str">
        <f>新人!B13</f>
        <v/>
      </c>
      <c r="AF74" s="11"/>
    </row>
    <row r="75" spans="1:32" ht="21.75" customHeight="1">
      <c r="A75" s="24" t="str">
        <f>基本登録!$A$19</f>
        <v>３</v>
      </c>
      <c r="B75" s="179" t="str">
        <f>IF(AC75="","",VLOOKUP(AC75,新人!$B:$G,4,FALSE))</f>
        <v/>
      </c>
      <c r="C75" s="180"/>
      <c r="D75" s="180"/>
      <c r="E75" s="180"/>
      <c r="F75" s="181"/>
      <c r="G75" s="26" t="str">
        <f>IF(AC75="","",VLOOKUP(AC75,新人!$B:$G,5,FALSE))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104" t="str">
        <f>新人!B14</f>
        <v/>
      </c>
      <c r="AF75" s="11"/>
    </row>
    <row r="76" spans="1:32" ht="21.75" customHeight="1">
      <c r="A76" s="24" t="str">
        <f>基本登録!$A$20</f>
        <v>４</v>
      </c>
      <c r="B76" s="179" t="str">
        <f>IF(AC76="","",VLOOKUP(AC76,新人!$B:$G,4,FALSE))</f>
        <v/>
      </c>
      <c r="C76" s="180"/>
      <c r="D76" s="180"/>
      <c r="E76" s="180"/>
      <c r="F76" s="181"/>
      <c r="G76" s="26" t="str">
        <f>IF(AC76="","",VLOOKUP(AC76,新人!$B:$G,5,FALSE))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F76" s="11"/>
    </row>
    <row r="77" spans="1:32" ht="21.75" customHeight="1">
      <c r="A77" s="24" t="str">
        <f>基本登録!$A$21</f>
        <v>５</v>
      </c>
      <c r="B77" s="179" t="str">
        <f>IF(AC77="","",VLOOKUP(AC77,新人!$B:$G,4,FALSE))</f>
        <v/>
      </c>
      <c r="C77" s="180"/>
      <c r="D77" s="180"/>
      <c r="E77" s="180"/>
      <c r="F77" s="181"/>
      <c r="G77" s="26" t="str">
        <f>IF(AC77="","",VLOOKUP(AC77,新人!$B:$G,5,FALSE))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F77" s="11"/>
    </row>
    <row r="78" spans="1:32" ht="21.75" customHeight="1">
      <c r="A78" s="24" t="str">
        <f>基本登録!$A$22</f>
        <v>補</v>
      </c>
      <c r="B78" s="179" t="str">
        <f>IF(AC78="","",VLOOKUP(AC78,新人!$B:$G,4,FALSE))</f>
        <v/>
      </c>
      <c r="C78" s="180"/>
      <c r="D78" s="180"/>
      <c r="E78" s="180"/>
      <c r="F78" s="181"/>
      <c r="G78" s="26" t="str">
        <f>IF(AC78="","",VLOOKUP(AC78,新人!$B:$G,5,FALSE))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104"/>
    </row>
    <row r="85" spans="1:32" ht="34.5" customHeight="1"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基本登録!$B$13</f>
        <v>令和8年度　東京都新人大会　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IF(VLOOKUP(AC94,新人!$B:$G,2,FALSE)="","",VLOOKUP(AC94,新人!$B:$G,2,FALSE))</f>
        <v/>
      </c>
      <c r="Y87" s="203"/>
      <c r="Z87" s="203"/>
      <c r="AA87" s="204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108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 t="s">
        <v>154</v>
      </c>
      <c r="P91" s="22"/>
      <c r="Q91" s="22"/>
      <c r="R91" s="22" t="s">
        <v>128</v>
      </c>
      <c r="S91" s="193"/>
      <c r="T91" s="194"/>
      <c r="U91" s="194"/>
      <c r="V91" s="23" t="s">
        <v>129</v>
      </c>
      <c r="X91" s="183"/>
      <c r="Y91" s="187"/>
      <c r="Z91" s="188"/>
      <c r="AA91" s="189"/>
      <c r="AF91" s="11"/>
    </row>
    <row r="92" spans="1:32" ht="4.5" customHeight="1"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1次予選（個人予選）</v>
      </c>
      <c r="I93" s="197"/>
      <c r="J93" s="197"/>
      <c r="K93" s="197"/>
      <c r="L93" s="198"/>
      <c r="M93" s="196" t="str">
        <f ca="1">IFERROR(VLOOKUP(D86,基本登録!$B$8:$I$14,6,FALSE),"")</f>
        <v>2次予選（個人決勝）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/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/>
      </c>
      <c r="X93" s="197"/>
      <c r="Y93" s="197"/>
      <c r="Z93" s="197"/>
      <c r="AA93" s="198"/>
      <c r="AF93" s="11"/>
    </row>
    <row r="94" spans="1:32" ht="21.75" customHeight="1">
      <c r="A94" s="25" t="str">
        <f>基本登録!$A$17</f>
        <v>１</v>
      </c>
      <c r="B94" s="179" t="str">
        <f>IF(AC94="","",VLOOKUP(AC94,新人!$B:$G,4,FALSE))</f>
        <v/>
      </c>
      <c r="C94" s="180"/>
      <c r="D94" s="180"/>
      <c r="E94" s="180"/>
      <c r="F94" s="181"/>
      <c r="G94" s="26" t="str">
        <f>IF(AC94="","",VLOOKUP(AC94,新人!$B:$G,5,FALSE))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104" t="str">
        <f>新人!B15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IF(AC95="","",VLOOKUP(AC95,新人!$B:$G,4,FALSE))</f>
        <v/>
      </c>
      <c r="C95" s="180"/>
      <c r="D95" s="180"/>
      <c r="E95" s="180"/>
      <c r="F95" s="181"/>
      <c r="G95" s="26" t="str">
        <f>IF(AC95="","",VLOOKUP(AC95,新人!$B:$G,5,FALSE))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104" t="str">
        <f>新人!B16</f>
        <v/>
      </c>
      <c r="AF95" s="11"/>
    </row>
    <row r="96" spans="1:32" ht="21.75" customHeight="1">
      <c r="A96" s="24" t="str">
        <f>基本登録!$A$19</f>
        <v>３</v>
      </c>
      <c r="B96" s="179" t="str">
        <f>IF(AC96="","",VLOOKUP(AC96,新人!$B:$G,4,FALSE))</f>
        <v/>
      </c>
      <c r="C96" s="180"/>
      <c r="D96" s="180"/>
      <c r="E96" s="180"/>
      <c r="F96" s="181"/>
      <c r="G96" s="26" t="str">
        <f>IF(AC96="","",VLOOKUP(AC96,新人!$B:$G,5,FALSE))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104" t="str">
        <f>新人!B17</f>
        <v/>
      </c>
      <c r="AF96" s="11"/>
    </row>
    <row r="97" spans="1:32" ht="21.75" customHeight="1">
      <c r="A97" s="24" t="str">
        <f>基本登録!$A$20</f>
        <v>４</v>
      </c>
      <c r="B97" s="179" t="str">
        <f>IF(AC97="","",VLOOKUP(AC97,新人!$B:$G,4,FALSE))</f>
        <v/>
      </c>
      <c r="C97" s="180"/>
      <c r="D97" s="180"/>
      <c r="E97" s="180"/>
      <c r="F97" s="181"/>
      <c r="G97" s="26" t="str">
        <f>IF(AC97="","",VLOOKUP(AC97,新人!$B:$G,5,FALSE))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F97" s="11"/>
    </row>
    <row r="98" spans="1:32" ht="21.75" customHeight="1">
      <c r="A98" s="24" t="str">
        <f>基本登録!$A$21</f>
        <v>５</v>
      </c>
      <c r="B98" s="179" t="str">
        <f>IF(AC98="","",VLOOKUP(AC98,新人!$B:$G,4,FALSE))</f>
        <v/>
      </c>
      <c r="C98" s="180"/>
      <c r="D98" s="180"/>
      <c r="E98" s="180"/>
      <c r="F98" s="181"/>
      <c r="G98" s="26" t="str">
        <f>IF(AC98="","",VLOOKUP(AC98,新人!$B:$G,5,FALSE))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F98" s="11"/>
    </row>
    <row r="99" spans="1:32" ht="21.75" customHeight="1">
      <c r="A99" s="24" t="str">
        <f>基本登録!$A$22</f>
        <v>補</v>
      </c>
      <c r="B99" s="179" t="str">
        <f>IF(AC99="","",VLOOKUP(AC99,新人!$B:$G,4,FALSE))</f>
        <v/>
      </c>
      <c r="C99" s="180"/>
      <c r="D99" s="180"/>
      <c r="E99" s="180"/>
      <c r="F99" s="181"/>
      <c r="G99" s="26" t="str">
        <f>IF(AC99="","",VLOOKUP(AC99,新人!$B:$G,5,FALSE))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104"/>
    </row>
    <row r="106" spans="1:32" ht="34.5" customHeight="1"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基本登録!$B$13</f>
        <v>令和8年度　東京都新人大会　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IF(VLOOKUP(AC115,新人!$B:$G,2,FALSE)="","",VLOOKUP(AC115,新人!$B:$G,2,FALSE))</f>
        <v/>
      </c>
      <c r="Y108" s="203"/>
      <c r="Z108" s="203"/>
      <c r="AA108" s="204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108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 t="s">
        <v>118</v>
      </c>
      <c r="Q112" s="22"/>
      <c r="R112" s="22" t="s">
        <v>128</v>
      </c>
      <c r="S112" s="193"/>
      <c r="T112" s="194"/>
      <c r="U112" s="194"/>
      <c r="V112" s="23" t="s">
        <v>129</v>
      </c>
      <c r="X112" s="183"/>
      <c r="Y112" s="187"/>
      <c r="Z112" s="188"/>
      <c r="AA112" s="189"/>
      <c r="AF112" s="11"/>
    </row>
    <row r="113" spans="1:32" ht="4.5" customHeight="1"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1次予選（個人予選）</v>
      </c>
      <c r="I114" s="197"/>
      <c r="J114" s="197"/>
      <c r="K114" s="197"/>
      <c r="L114" s="198"/>
      <c r="M114" s="196" t="str">
        <f ca="1">IFERROR(VLOOKUP(D107,基本登録!$B$8:$I$14,6,FALSE),"")</f>
        <v>2次予選（個人決勝）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/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/>
      </c>
      <c r="X114" s="197"/>
      <c r="Y114" s="197"/>
      <c r="Z114" s="197"/>
      <c r="AA114" s="198"/>
      <c r="AF114" s="11"/>
    </row>
    <row r="115" spans="1:32" ht="21.75" customHeight="1">
      <c r="A115" s="25" t="str">
        <f>基本登録!$A$17</f>
        <v>１</v>
      </c>
      <c r="B115" s="179" t="str">
        <f>IF(AC115="","",VLOOKUP(AC115,新人!$B:$G,4,FALSE))</f>
        <v/>
      </c>
      <c r="C115" s="180"/>
      <c r="D115" s="180"/>
      <c r="E115" s="180"/>
      <c r="F115" s="181"/>
      <c r="G115" s="26" t="str">
        <f>IF(AC115="","",VLOOKUP(AC115,新人!$B:$G,5,FALSE))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104" t="str">
        <f>新人!B18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IF(AC116="","",VLOOKUP(AC116,新人!$B:$G,4,FALSE))</f>
        <v/>
      </c>
      <c r="C116" s="180"/>
      <c r="D116" s="180"/>
      <c r="E116" s="180"/>
      <c r="F116" s="181"/>
      <c r="G116" s="26" t="str">
        <f>IF(AC116="","",VLOOKUP(AC116,新人!$B:$G,5,FALSE))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104" t="str">
        <f>新人!B19</f>
        <v/>
      </c>
      <c r="AF116" s="11"/>
    </row>
    <row r="117" spans="1:32" ht="21.75" customHeight="1">
      <c r="A117" s="24" t="str">
        <f>基本登録!$A$19</f>
        <v>３</v>
      </c>
      <c r="B117" s="179" t="str">
        <f>IF(AC117="","",VLOOKUP(AC117,新人!$B:$G,4,FALSE))</f>
        <v/>
      </c>
      <c r="C117" s="180"/>
      <c r="D117" s="180"/>
      <c r="E117" s="180"/>
      <c r="F117" s="181"/>
      <c r="G117" s="26" t="str">
        <f>IF(AC117="","",VLOOKUP(AC117,新人!$B:$G,5,FALSE))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104" t="str">
        <f>新人!B20</f>
        <v/>
      </c>
      <c r="AF117" s="11"/>
    </row>
    <row r="118" spans="1:32" ht="21.75" customHeight="1">
      <c r="A118" s="24" t="str">
        <f>基本登録!$A$20</f>
        <v>４</v>
      </c>
      <c r="B118" s="179" t="str">
        <f>IF(AC118="","",VLOOKUP(AC118,新人!$B:$G,4,FALSE))</f>
        <v/>
      </c>
      <c r="C118" s="180"/>
      <c r="D118" s="180"/>
      <c r="E118" s="180"/>
      <c r="F118" s="181"/>
      <c r="G118" s="26" t="str">
        <f>IF(AC118="","",VLOOKUP(AC118,新人!$B:$G,5,FALSE))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F118" s="11"/>
    </row>
    <row r="119" spans="1:32" ht="21.75" customHeight="1">
      <c r="A119" s="24" t="str">
        <f>基本登録!$A$21</f>
        <v>５</v>
      </c>
      <c r="B119" s="179" t="str">
        <f>IF(AC119="","",VLOOKUP(AC119,新人!$B:$G,4,FALSE))</f>
        <v/>
      </c>
      <c r="C119" s="180"/>
      <c r="D119" s="180"/>
      <c r="E119" s="180"/>
      <c r="F119" s="181"/>
      <c r="G119" s="26" t="str">
        <f>IF(AC119="","",VLOOKUP(AC119,新人!$B:$G,5,FALSE))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F119" s="11"/>
    </row>
    <row r="120" spans="1:32" ht="21.75" customHeight="1">
      <c r="A120" s="24" t="str">
        <f>基本登録!$A$22</f>
        <v>補</v>
      </c>
      <c r="B120" s="179" t="str">
        <f>IF(AC120="","",VLOOKUP(AC120,新人!$B:$G,4,FALSE))</f>
        <v/>
      </c>
      <c r="C120" s="180"/>
      <c r="D120" s="180"/>
      <c r="E120" s="180"/>
      <c r="F120" s="181"/>
      <c r="G120" s="26" t="str">
        <f>IF(AC120="","",VLOOKUP(AC120,新人!$B:$G,5,FALSE))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104"/>
    </row>
  </sheetData>
  <sheetProtection sheet="1" objects="1" scenarios="1"/>
  <mergeCells count="246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G25:I25"/>
    <mergeCell ref="J25:V25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A26:C28"/>
    <mergeCell ref="E26:E28"/>
    <mergeCell ref="G26:I27"/>
    <mergeCell ref="J26:V27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G46:I46"/>
    <mergeCell ref="J46:V46"/>
    <mergeCell ref="A47:C49"/>
    <mergeCell ref="E47:E49"/>
    <mergeCell ref="G47:I48"/>
    <mergeCell ref="J47:V48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G67:I67"/>
    <mergeCell ref="J67:V67"/>
    <mergeCell ref="A68:C70"/>
    <mergeCell ref="E68:E70"/>
    <mergeCell ref="G68:I69"/>
    <mergeCell ref="J68:V69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G88:I88"/>
    <mergeCell ref="J88:V88"/>
    <mergeCell ref="A89:C91"/>
    <mergeCell ref="E89:E91"/>
    <mergeCell ref="G89:I90"/>
    <mergeCell ref="J89:V90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G109:I109"/>
    <mergeCell ref="J109:V109"/>
    <mergeCell ref="A110:C112"/>
    <mergeCell ref="E110:E112"/>
    <mergeCell ref="G110:I111"/>
    <mergeCell ref="J110:V111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A123:X123"/>
    <mergeCell ref="A124:B124"/>
    <mergeCell ref="U125:AA126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  <rowBreaks count="2" manualBreakCount="2">
    <brk id="42" max="26" man="1"/>
    <brk id="8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54A7E-D906-104C-853E-B15AEA7CAF29}">
  <sheetPr>
    <tabColor rgb="FF650063"/>
  </sheetPr>
  <dimension ref="A1:AG126"/>
  <sheetViews>
    <sheetView showGridLines="0" view="pageBreakPreview" zoomScaleNormal="100" zoomScaleSheetLayoutView="100" workbookViewId="0">
      <selection activeCell="H11" sqref="H11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8.1640625" style="104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50" customHeight="1"/>
    <row r="2" spans="1:33" ht="24.75" customHeight="1">
      <c r="A2" s="199" t="s">
        <v>119</v>
      </c>
      <c r="B2" s="199"/>
      <c r="C2" s="199"/>
      <c r="D2" s="232" t="str">
        <f ca="1">基本登録!$B$13</f>
        <v>令和8年度　東京都新人大会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IF(VLOOKUP(AC10,新人!$J:$O,2,FALSE)="","",VLOOKUP(AC10,新人!$J:$O,2,FALSE))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109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3"/>
      <c r="T7" s="194"/>
      <c r="U7" s="194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1次予選（個人予選）</v>
      </c>
      <c r="I9" s="197"/>
      <c r="J9" s="197"/>
      <c r="K9" s="197"/>
      <c r="L9" s="198"/>
      <c r="M9" s="196" t="str">
        <f ca="1">IFERROR(VLOOKUP(D2,基本登録!$B$8:$I$14,6,FALSE),"")</f>
        <v>2次予選（個人決勝）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/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IF(AC10="","",VLOOKUP(AC10,新人!$J:$O,4,FALSE))</f>
        <v/>
      </c>
      <c r="C10" s="180"/>
      <c r="D10" s="180"/>
      <c r="E10" s="180"/>
      <c r="F10" s="181"/>
      <c r="G10" s="26" t="str">
        <f>IF(AC10="","",VLOOKUP(AC10,新人!$J:$O,5,FALSE))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104" t="str">
        <f>新人!$J3</f>
        <v/>
      </c>
      <c r="AF10" s="11"/>
      <c r="AG10" s="35"/>
    </row>
    <row r="11" spans="1:33" ht="21.75" customHeight="1">
      <c r="A11" s="24" t="str">
        <f>基本登録!$A$18</f>
        <v>２</v>
      </c>
      <c r="B11" s="179" t="str">
        <f>IF(AC11="","",VLOOKUP(AC11,新人!$J:$O,4,FALSE))</f>
        <v/>
      </c>
      <c r="C11" s="180"/>
      <c r="D11" s="180"/>
      <c r="E11" s="180"/>
      <c r="F11" s="181"/>
      <c r="G11" s="26" t="str">
        <f>IF(AC11="","",VLOOKUP(AC11,新人!$J:$O,5,FALSE))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104" t="str">
        <f>新人!$J4</f>
        <v/>
      </c>
      <c r="AF11" s="11"/>
    </row>
    <row r="12" spans="1:33" ht="21.75" customHeight="1">
      <c r="A12" s="24" t="str">
        <f>基本登録!$A$19</f>
        <v>３</v>
      </c>
      <c r="B12" s="179" t="str">
        <f>IF(AC12="","",VLOOKUP(AC12,新人!$J:$O,4,FALSE))</f>
        <v/>
      </c>
      <c r="C12" s="180"/>
      <c r="D12" s="180"/>
      <c r="E12" s="180"/>
      <c r="F12" s="181"/>
      <c r="G12" s="26" t="str">
        <f>IF(AC12="","",VLOOKUP(AC12,新人!$J:$O,5,FALSE))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104" t="str">
        <f>新人!$J5</f>
        <v/>
      </c>
      <c r="AF12" s="11"/>
    </row>
    <row r="13" spans="1:33" ht="21.75" customHeight="1">
      <c r="A13" s="24" t="str">
        <f>基本登録!$A$20</f>
        <v>４</v>
      </c>
      <c r="B13" s="179" t="str">
        <f>IF(AC13="","",VLOOKUP(AC13,新人!$J:$O,4,FALSE))</f>
        <v/>
      </c>
      <c r="C13" s="180"/>
      <c r="D13" s="180"/>
      <c r="E13" s="180"/>
      <c r="F13" s="181"/>
      <c r="G13" s="26" t="str">
        <f>IF(AC13="","",VLOOKUP(AC13,新人!$J:$O,5,FALSE))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F13" s="11"/>
    </row>
    <row r="14" spans="1:33" ht="21.75" customHeight="1">
      <c r="A14" s="24" t="str">
        <f>基本登録!$A$21</f>
        <v>５</v>
      </c>
      <c r="B14" s="179" t="str">
        <f>IF(AC14="","",VLOOKUP(AC14,新人!$J:$O,4,FALSE))</f>
        <v/>
      </c>
      <c r="C14" s="180"/>
      <c r="D14" s="180"/>
      <c r="E14" s="180"/>
      <c r="F14" s="181"/>
      <c r="G14" s="26" t="str">
        <f>IF(AC14="","",VLOOKUP(AC14,新人!$J:$O,5,FALSE))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F14" s="11"/>
    </row>
    <row r="15" spans="1:33" ht="21.75" customHeight="1">
      <c r="A15" s="24" t="str">
        <f>基本登録!$A$22</f>
        <v>補</v>
      </c>
      <c r="B15" s="179" t="str">
        <f>IF(AC15="","",VLOOKUP(AC15,新人!$J:$O,4,FALSE))</f>
        <v/>
      </c>
      <c r="C15" s="180"/>
      <c r="D15" s="180"/>
      <c r="E15" s="180"/>
      <c r="F15" s="181"/>
      <c r="G15" s="26" t="str">
        <f>IF(AC15="","",VLOOKUP(AC15,新人!$J:$O,5,FALSE))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F15" s="11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F16" s="11"/>
    </row>
    <row r="17" spans="1:32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  <c r="AF17" s="11"/>
    </row>
    <row r="18" spans="1:32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AF18" s="11"/>
    </row>
    <row r="19" spans="1:32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2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2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105"/>
    </row>
    <row r="22" spans="1:32" ht="50" customHeight="1">
      <c r="N22" s="39"/>
      <c r="AF22" s="11"/>
    </row>
    <row r="23" spans="1:32" ht="24.75" customHeight="1">
      <c r="A23" s="199" t="s">
        <v>119</v>
      </c>
      <c r="B23" s="199"/>
      <c r="C23" s="199"/>
      <c r="D23" s="232" t="str">
        <f ca="1">基本登録!$B$13</f>
        <v>令和8年度　東京都新人大会　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  <c r="AF23" s="11"/>
    </row>
    <row r="24" spans="1:32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IF(VLOOKUP(AC31,新人!$J:$O,2,FALSE)="","",VLOOKUP(AC31,新人!$J:$O,2,FALSE))</f>
        <v/>
      </c>
      <c r="Y24" s="203"/>
      <c r="Z24" s="203"/>
      <c r="AA24" s="204"/>
      <c r="AF24" s="11"/>
    </row>
    <row r="25" spans="1:32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  <c r="AF25" s="11"/>
    </row>
    <row r="26" spans="1:32" ht="9.75" customHeight="1">
      <c r="A26" s="214">
        <f>基本登録!$B$1</f>
        <v>0</v>
      </c>
      <c r="B26" s="215"/>
      <c r="C26" s="216"/>
      <c r="D26" s="209"/>
      <c r="E26" s="223" t="s">
        <v>109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  <c r="AF26" s="11"/>
    </row>
    <row r="27" spans="1:32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  <c r="AF27" s="11"/>
    </row>
    <row r="28" spans="1:32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 t="s">
        <v>151</v>
      </c>
      <c r="M28" s="29"/>
      <c r="N28" s="29"/>
      <c r="O28" s="29"/>
      <c r="P28" s="22"/>
      <c r="Q28" s="22"/>
      <c r="R28" s="22" t="s">
        <v>128</v>
      </c>
      <c r="S28" s="193"/>
      <c r="T28" s="194"/>
      <c r="U28" s="194"/>
      <c r="V28" s="23" t="s">
        <v>129</v>
      </c>
      <c r="X28" s="183"/>
      <c r="Y28" s="187"/>
      <c r="Z28" s="188"/>
      <c r="AA28" s="189"/>
      <c r="AF28" s="11"/>
    </row>
    <row r="29" spans="1:32" ht="4.5" customHeight="1">
      <c r="AF29" s="11"/>
    </row>
    <row r="30" spans="1:32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1次予選（個人予選）</v>
      </c>
      <c r="I30" s="197"/>
      <c r="J30" s="197"/>
      <c r="K30" s="197"/>
      <c r="L30" s="198"/>
      <c r="M30" s="196" t="str">
        <f ca="1">IFERROR(VLOOKUP(D23,基本登録!$B$8:$I$14,6,FALSE),"")</f>
        <v>2次予選（個人決勝）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/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F30" s="11"/>
    </row>
    <row r="31" spans="1:32" ht="21.75" customHeight="1">
      <c r="A31" s="25" t="str">
        <f>基本登録!$A$17</f>
        <v>１</v>
      </c>
      <c r="B31" s="179" t="str">
        <f>IF(AC31="","",VLOOKUP(AC31,新人!$J:$O,4,FALSE))</f>
        <v/>
      </c>
      <c r="C31" s="180"/>
      <c r="D31" s="180"/>
      <c r="E31" s="180"/>
      <c r="F31" s="181"/>
      <c r="G31" s="26" t="str">
        <f>IF(AC31="","",VLOOKUP(AC31,新人!$J:$O,5,FALSE))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104" t="str">
        <f>新人!$J6</f>
        <v/>
      </c>
      <c r="AF31" s="11"/>
    </row>
    <row r="32" spans="1:32" ht="21.75" customHeight="1">
      <c r="A32" s="24" t="str">
        <f>基本登録!$A$18</f>
        <v>２</v>
      </c>
      <c r="B32" s="179" t="str">
        <f>IF(AC32="","",VLOOKUP(AC32,新人!$J:$O,4,FALSE))</f>
        <v/>
      </c>
      <c r="C32" s="180"/>
      <c r="D32" s="180"/>
      <c r="E32" s="180"/>
      <c r="F32" s="181"/>
      <c r="G32" s="26" t="str">
        <f>IF(AC32="","",VLOOKUP(AC32,新人!$J:$O,5,FALSE))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104" t="str">
        <f>新人!$J7</f>
        <v/>
      </c>
      <c r="AF32" s="11"/>
    </row>
    <row r="33" spans="1:32" ht="21.75" customHeight="1">
      <c r="A33" s="24" t="str">
        <f>基本登録!$A$19</f>
        <v>３</v>
      </c>
      <c r="B33" s="179" t="str">
        <f>IF(AC33="","",VLOOKUP(AC33,新人!$J:$O,4,FALSE))</f>
        <v/>
      </c>
      <c r="C33" s="180"/>
      <c r="D33" s="180"/>
      <c r="E33" s="180"/>
      <c r="F33" s="181"/>
      <c r="G33" s="26" t="str">
        <f>IF(AC33="","",VLOOKUP(AC33,新人!$J:$O,5,FALSE))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104" t="str">
        <f>新人!$J8</f>
        <v/>
      </c>
      <c r="AF33" s="11"/>
    </row>
    <row r="34" spans="1:32" ht="21.75" customHeight="1">
      <c r="A34" s="24" t="str">
        <f>基本登録!$A$20</f>
        <v>４</v>
      </c>
      <c r="B34" s="179" t="str">
        <f>IF(AC34="","",VLOOKUP(AC34,新人!$J:$O,4,FALSE))</f>
        <v/>
      </c>
      <c r="C34" s="180"/>
      <c r="D34" s="180"/>
      <c r="E34" s="180"/>
      <c r="F34" s="181"/>
      <c r="G34" s="26" t="str">
        <f>IF(AC34="","",VLOOKUP(AC34,新人!$J:$O,5,FALSE))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F34" s="11"/>
    </row>
    <row r="35" spans="1:32" ht="21.75" customHeight="1">
      <c r="A35" s="24" t="str">
        <f>基本登録!$A$21</f>
        <v>５</v>
      </c>
      <c r="B35" s="179" t="str">
        <f>IF(AC35="","",VLOOKUP(AC35,新人!$J:$O,4,FALSE))</f>
        <v/>
      </c>
      <c r="C35" s="180"/>
      <c r="D35" s="180"/>
      <c r="E35" s="180"/>
      <c r="F35" s="181"/>
      <c r="G35" s="26" t="str">
        <f>IF(AC35="","",VLOOKUP(AC35,新人!$J:$O,5,FALSE))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F35" s="11"/>
    </row>
    <row r="36" spans="1:32" ht="21.75" customHeight="1">
      <c r="A36" s="24" t="str">
        <f>基本登録!$A$22</f>
        <v>補</v>
      </c>
      <c r="B36" s="179" t="str">
        <f>IF(AC36="","",VLOOKUP(AC36,新人!$J:$O,4,FALSE))</f>
        <v/>
      </c>
      <c r="C36" s="180"/>
      <c r="D36" s="180"/>
      <c r="E36" s="180"/>
      <c r="F36" s="181"/>
      <c r="G36" s="26" t="str">
        <f>IF(AC36="","",VLOOKUP(AC36,新人!$J:$O,5,FALSE))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104"/>
    </row>
    <row r="43" spans="1:32" ht="34.5" customHeight="1">
      <c r="AF43" s="11"/>
    </row>
    <row r="44" spans="1:32" ht="24.75" customHeight="1">
      <c r="A44" s="199" t="s">
        <v>119</v>
      </c>
      <c r="B44" s="199"/>
      <c r="C44" s="199"/>
      <c r="D44" s="232" t="str">
        <f ca="1">基本登録!$B$13</f>
        <v>令和8年度　東京都新人大会　立順票</v>
      </c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190" t="s">
        <v>120</v>
      </c>
      <c r="Y44" s="191"/>
      <c r="Z44" s="191"/>
      <c r="AA44" s="192"/>
      <c r="AF44" s="11"/>
    </row>
    <row r="45" spans="1:32" ht="26.25" customHeight="1">
      <c r="A45" s="200"/>
      <c r="B45" s="200"/>
      <c r="C45" s="200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02" t="str">
        <f>IF(VLOOKUP(AC52,新人!$J:$O,2,FALSE)="","",VLOOKUP(AC52,新人!$J:$O,2,FALSE))</f>
        <v/>
      </c>
      <c r="Y45" s="203"/>
      <c r="Z45" s="203"/>
      <c r="AA45" s="204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109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 t="s">
        <v>152</v>
      </c>
      <c r="N49" s="29"/>
      <c r="O49" s="29"/>
      <c r="P49" s="22"/>
      <c r="Q49" s="22"/>
      <c r="R49" s="22" t="s">
        <v>128</v>
      </c>
      <c r="S49" s="193"/>
      <c r="T49" s="194"/>
      <c r="U49" s="194"/>
      <c r="V49" s="23" t="s">
        <v>129</v>
      </c>
      <c r="X49" s="183"/>
      <c r="Y49" s="187"/>
      <c r="Z49" s="188"/>
      <c r="AA49" s="189"/>
      <c r="AF49" s="11"/>
    </row>
    <row r="50" spans="1:32" ht="4.5" customHeight="1"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1次予選（個人予選）</v>
      </c>
      <c r="I51" s="197"/>
      <c r="J51" s="197"/>
      <c r="K51" s="197"/>
      <c r="L51" s="198"/>
      <c r="M51" s="196" t="str">
        <f ca="1">IFERROR(VLOOKUP(D44,基本登録!$B$8:$I$14,6,FALSE),"")</f>
        <v>2次予選（個人決勝）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/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/>
      </c>
      <c r="X51" s="197"/>
      <c r="Y51" s="197"/>
      <c r="Z51" s="197"/>
      <c r="AA51" s="198"/>
      <c r="AF51" s="11"/>
    </row>
    <row r="52" spans="1:32" ht="21.75" customHeight="1">
      <c r="A52" s="25" t="str">
        <f>基本登録!$A$17</f>
        <v>１</v>
      </c>
      <c r="B52" s="179" t="str">
        <f>IF(AC52="","",VLOOKUP(AC52,新人!$J:$O,4,FALSE))</f>
        <v/>
      </c>
      <c r="C52" s="180"/>
      <c r="D52" s="180"/>
      <c r="E52" s="180"/>
      <c r="F52" s="181"/>
      <c r="G52" s="26" t="str">
        <f>IF(AC52="","",VLOOKUP(AC52,新人!$J:$O,5,FALSE))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104" t="str">
        <f>新人!$J9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IF(AC53="","",VLOOKUP(AC53,新人!$J:$O,4,FALSE))</f>
        <v/>
      </c>
      <c r="C53" s="180"/>
      <c r="D53" s="180"/>
      <c r="E53" s="180"/>
      <c r="F53" s="181"/>
      <c r="G53" s="26" t="str">
        <f>IF(AC53="","",VLOOKUP(AC53,新人!$J:$O,5,FALSE))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104" t="str">
        <f>新人!$J10</f>
        <v/>
      </c>
      <c r="AF53" s="11"/>
    </row>
    <row r="54" spans="1:32" ht="21.75" customHeight="1">
      <c r="A54" s="24" t="str">
        <f>基本登録!$A$19</f>
        <v>３</v>
      </c>
      <c r="B54" s="179" t="str">
        <f>IF(AC54="","",VLOOKUP(AC54,新人!$J:$O,4,FALSE))</f>
        <v/>
      </c>
      <c r="C54" s="180"/>
      <c r="D54" s="180"/>
      <c r="E54" s="180"/>
      <c r="F54" s="181"/>
      <c r="G54" s="26" t="str">
        <f>IF(AC54="","",VLOOKUP(AC54,新人!$J:$O,5,FALSE))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104" t="str">
        <f>新人!$J11</f>
        <v/>
      </c>
      <c r="AF54" s="11"/>
    </row>
    <row r="55" spans="1:32" ht="21.75" customHeight="1">
      <c r="A55" s="24" t="str">
        <f>基本登録!$A$20</f>
        <v>４</v>
      </c>
      <c r="B55" s="179" t="str">
        <f>IF(AC55="","",VLOOKUP(AC55,新人!$J:$O,4,FALSE))</f>
        <v/>
      </c>
      <c r="C55" s="180"/>
      <c r="D55" s="180"/>
      <c r="E55" s="180"/>
      <c r="F55" s="181"/>
      <c r="G55" s="26" t="str">
        <f>IF(AC55="","",VLOOKUP(AC55,新人!$J:$O,5,FALSE))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F55" s="11"/>
    </row>
    <row r="56" spans="1:32" ht="21.75" customHeight="1">
      <c r="A56" s="24" t="str">
        <f>基本登録!$A$21</f>
        <v>５</v>
      </c>
      <c r="B56" s="179" t="str">
        <f>IF(AC56="","",VLOOKUP(AC56,新人!$J:$O,4,FALSE))</f>
        <v/>
      </c>
      <c r="C56" s="180"/>
      <c r="D56" s="180"/>
      <c r="E56" s="180"/>
      <c r="F56" s="181"/>
      <c r="G56" s="26" t="str">
        <f>IF(AC56="","",VLOOKUP(AC56,新人!$J:$O,5,FALSE))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F56" s="11"/>
    </row>
    <row r="57" spans="1:32" ht="21.75" customHeight="1">
      <c r="A57" s="24" t="str">
        <f>基本登録!$A$22</f>
        <v>補</v>
      </c>
      <c r="B57" s="179" t="str">
        <f>IF(AC57="","",VLOOKUP(AC57,新人!$J:$O,4,FALSE))</f>
        <v/>
      </c>
      <c r="C57" s="180"/>
      <c r="D57" s="180"/>
      <c r="E57" s="180"/>
      <c r="F57" s="181"/>
      <c r="G57" s="26" t="str">
        <f>IF(AC57="","",VLOOKUP(AC57,新人!$J:$O,5,FALSE))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104"/>
    </row>
    <row r="64" spans="1:32" ht="34.5" customHeight="1"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基本登録!$B$13</f>
        <v>令和8年度　東京都新人大会　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IF(VLOOKUP(AC73,新人!$J:$O,2,FALSE)="","",VLOOKUP(AC73,新人!$J:$O,2,FALSE))</f>
        <v/>
      </c>
      <c r="Y66" s="203"/>
      <c r="Z66" s="203"/>
      <c r="AA66" s="204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109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 t="s">
        <v>153</v>
      </c>
      <c r="O70" s="29"/>
      <c r="P70" s="22"/>
      <c r="Q70" s="22"/>
      <c r="R70" s="22" t="s">
        <v>128</v>
      </c>
      <c r="S70" s="193"/>
      <c r="T70" s="194"/>
      <c r="U70" s="194"/>
      <c r="V70" s="23" t="s">
        <v>129</v>
      </c>
      <c r="X70" s="183"/>
      <c r="Y70" s="187"/>
      <c r="Z70" s="188"/>
      <c r="AA70" s="189"/>
      <c r="AF70" s="11"/>
    </row>
    <row r="71" spans="1:32" ht="4.5" customHeight="1"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1次予選（個人予選）</v>
      </c>
      <c r="I72" s="197"/>
      <c r="J72" s="197"/>
      <c r="K72" s="197"/>
      <c r="L72" s="198"/>
      <c r="M72" s="196" t="str">
        <f ca="1">IFERROR(VLOOKUP(D65,基本登録!$B$8:$I$14,6,FALSE),"")</f>
        <v>2次予選（個人決勝）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/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/>
      </c>
      <c r="X72" s="197"/>
      <c r="Y72" s="197"/>
      <c r="Z72" s="197"/>
      <c r="AA72" s="198"/>
      <c r="AF72" s="11"/>
    </row>
    <row r="73" spans="1:32" ht="21.75" customHeight="1">
      <c r="A73" s="25" t="str">
        <f>基本登録!$A$17</f>
        <v>１</v>
      </c>
      <c r="B73" s="179" t="str">
        <f>IF(AC73="","",VLOOKUP(AC73,新人!$J:$O,4,FALSE))</f>
        <v/>
      </c>
      <c r="C73" s="180"/>
      <c r="D73" s="180"/>
      <c r="E73" s="180"/>
      <c r="F73" s="181"/>
      <c r="G73" s="26" t="str">
        <f>IF(AC73="","",VLOOKUP(AC73,新人!$J:$O,5,FALSE))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104" t="str">
        <f>新人!$J12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IF(AC74="","",VLOOKUP(AC74,新人!$J:$O,4,FALSE))</f>
        <v/>
      </c>
      <c r="C74" s="180"/>
      <c r="D74" s="180"/>
      <c r="E74" s="180"/>
      <c r="F74" s="181"/>
      <c r="G74" s="26" t="str">
        <f>IF(AC74="","",VLOOKUP(AC74,新人!$J:$O,5,FALSE))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104" t="str">
        <f>新人!$J13</f>
        <v/>
      </c>
      <c r="AF74" s="11"/>
    </row>
    <row r="75" spans="1:32" ht="21.75" customHeight="1">
      <c r="A75" s="24" t="str">
        <f>基本登録!$A$19</f>
        <v>３</v>
      </c>
      <c r="B75" s="179" t="str">
        <f>IF(AC75="","",VLOOKUP(AC75,新人!$J:$O,4,FALSE))</f>
        <v/>
      </c>
      <c r="C75" s="180"/>
      <c r="D75" s="180"/>
      <c r="E75" s="180"/>
      <c r="F75" s="181"/>
      <c r="G75" s="26" t="str">
        <f>IF(AC75="","",VLOOKUP(AC75,新人!$J:$O,5,FALSE))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104" t="str">
        <f>新人!$J14</f>
        <v/>
      </c>
      <c r="AF75" s="11"/>
    </row>
    <row r="76" spans="1:32" ht="21.75" customHeight="1">
      <c r="A76" s="24" t="str">
        <f>基本登録!$A$20</f>
        <v>４</v>
      </c>
      <c r="B76" s="179" t="str">
        <f>IF(AC76="","",VLOOKUP(AC76,新人!$J:$O,4,FALSE))</f>
        <v/>
      </c>
      <c r="C76" s="180"/>
      <c r="D76" s="180"/>
      <c r="E76" s="180"/>
      <c r="F76" s="181"/>
      <c r="G76" s="26" t="str">
        <f>IF(AC76="","",VLOOKUP(AC76,新人!$J:$O,5,FALSE))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F76" s="11"/>
    </row>
    <row r="77" spans="1:32" ht="21.75" customHeight="1">
      <c r="A77" s="24" t="str">
        <f>基本登録!$A$21</f>
        <v>５</v>
      </c>
      <c r="B77" s="179" t="str">
        <f>IF(AC77="","",VLOOKUP(AC77,新人!$J:$O,4,FALSE))</f>
        <v/>
      </c>
      <c r="C77" s="180"/>
      <c r="D77" s="180"/>
      <c r="E77" s="180"/>
      <c r="F77" s="181"/>
      <c r="G77" s="26" t="str">
        <f>IF(AC77="","",VLOOKUP(AC77,新人!$J:$O,5,FALSE))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F77" s="11"/>
    </row>
    <row r="78" spans="1:32" ht="21.75" customHeight="1">
      <c r="A78" s="24" t="str">
        <f>基本登録!$A$22</f>
        <v>補</v>
      </c>
      <c r="B78" s="179" t="str">
        <f>IF(AC78="","",VLOOKUP(AC78,新人!$J:$O,4,FALSE))</f>
        <v/>
      </c>
      <c r="C78" s="180"/>
      <c r="D78" s="180"/>
      <c r="E78" s="180"/>
      <c r="F78" s="181"/>
      <c r="G78" s="26" t="str">
        <f>IF(AC78="","",VLOOKUP(AC78,新人!$J:$O,5,FALSE))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104"/>
    </row>
    <row r="85" spans="1:32" ht="34.5" customHeight="1"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基本登録!$B$13</f>
        <v>令和8年度　東京都新人大会　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IF(VLOOKUP(AC94,新人!$J:$O,2,FALSE)="","",VLOOKUP(AC94,新人!$J:$O,2,FALSE))</f>
        <v/>
      </c>
      <c r="Y87" s="203"/>
      <c r="Z87" s="203"/>
      <c r="AA87" s="204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109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 t="s">
        <v>154</v>
      </c>
      <c r="P91" s="22"/>
      <c r="Q91" s="22"/>
      <c r="R91" s="22" t="s">
        <v>128</v>
      </c>
      <c r="S91" s="193"/>
      <c r="T91" s="194"/>
      <c r="U91" s="194"/>
      <c r="V91" s="23" t="s">
        <v>129</v>
      </c>
      <c r="X91" s="183"/>
      <c r="Y91" s="187"/>
      <c r="Z91" s="188"/>
      <c r="AA91" s="189"/>
      <c r="AF91" s="11"/>
    </row>
    <row r="92" spans="1:32" ht="4.5" customHeight="1"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1次予選（個人予選）</v>
      </c>
      <c r="I93" s="197"/>
      <c r="J93" s="197"/>
      <c r="K93" s="197"/>
      <c r="L93" s="198"/>
      <c r="M93" s="196" t="str">
        <f ca="1">IFERROR(VLOOKUP(D86,基本登録!$B$8:$I$14,6,FALSE),"")</f>
        <v>2次予選（個人決勝）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/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/>
      </c>
      <c r="X93" s="197"/>
      <c r="Y93" s="197"/>
      <c r="Z93" s="197"/>
      <c r="AA93" s="198"/>
      <c r="AF93" s="11"/>
    </row>
    <row r="94" spans="1:32" ht="21.75" customHeight="1">
      <c r="A94" s="25" t="str">
        <f>基本登録!$A$17</f>
        <v>１</v>
      </c>
      <c r="B94" s="179" t="str">
        <f>IF(AC94="","",VLOOKUP(AC94,新人!$J:$O,4,FALSE))</f>
        <v/>
      </c>
      <c r="C94" s="180"/>
      <c r="D94" s="180"/>
      <c r="E94" s="180"/>
      <c r="F94" s="181"/>
      <c r="G94" s="26" t="str">
        <f>IF(AC94="","",VLOOKUP(AC94,新人!$J:$O,5,FALSE))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104" t="str">
        <f>新人!$J15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IF(AC95="","",VLOOKUP(AC95,新人!$J:$O,4,FALSE))</f>
        <v/>
      </c>
      <c r="C95" s="180"/>
      <c r="D95" s="180"/>
      <c r="E95" s="180"/>
      <c r="F95" s="181"/>
      <c r="G95" s="26" t="str">
        <f>IF(AC95="","",VLOOKUP(AC95,新人!$J:$O,5,FALSE))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104" t="str">
        <f>新人!$J16</f>
        <v/>
      </c>
      <c r="AF95" s="11"/>
    </row>
    <row r="96" spans="1:32" ht="21.75" customHeight="1">
      <c r="A96" s="24" t="str">
        <f>基本登録!$A$19</f>
        <v>３</v>
      </c>
      <c r="B96" s="179" t="str">
        <f>IF(AC96="","",VLOOKUP(AC96,新人!$J:$O,4,FALSE))</f>
        <v/>
      </c>
      <c r="C96" s="180"/>
      <c r="D96" s="180"/>
      <c r="E96" s="180"/>
      <c r="F96" s="181"/>
      <c r="G96" s="26" t="str">
        <f>IF(AC96="","",VLOOKUP(AC96,新人!$J:$O,5,FALSE))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104" t="str">
        <f>新人!$J17</f>
        <v/>
      </c>
      <c r="AF96" s="11"/>
    </row>
    <row r="97" spans="1:32" ht="21.75" customHeight="1">
      <c r="A97" s="24" t="str">
        <f>基本登録!$A$20</f>
        <v>４</v>
      </c>
      <c r="B97" s="179" t="str">
        <f>IF(AC97="","",VLOOKUP(AC97,新人!$J:$O,4,FALSE))</f>
        <v/>
      </c>
      <c r="C97" s="180"/>
      <c r="D97" s="180"/>
      <c r="E97" s="180"/>
      <c r="F97" s="181"/>
      <c r="G97" s="26" t="str">
        <f>IF(AC97="","",VLOOKUP(AC97,新人!$J:$O,5,FALSE))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F97" s="11"/>
    </row>
    <row r="98" spans="1:32" ht="21.75" customHeight="1">
      <c r="A98" s="24" t="str">
        <f>基本登録!$A$21</f>
        <v>５</v>
      </c>
      <c r="B98" s="179" t="str">
        <f>IF(AC98="","",VLOOKUP(AC98,新人!$J:$O,4,FALSE))</f>
        <v/>
      </c>
      <c r="C98" s="180"/>
      <c r="D98" s="180"/>
      <c r="E98" s="180"/>
      <c r="F98" s="181"/>
      <c r="G98" s="26" t="str">
        <f>IF(AC98="","",VLOOKUP(AC98,新人!$J:$O,5,FALSE))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F98" s="11"/>
    </row>
    <row r="99" spans="1:32" ht="21.75" customHeight="1">
      <c r="A99" s="24" t="str">
        <f>基本登録!$A$22</f>
        <v>補</v>
      </c>
      <c r="B99" s="179" t="str">
        <f>IF(AC99="","",VLOOKUP(AC99,新人!$J:$O,4,FALSE))</f>
        <v/>
      </c>
      <c r="C99" s="180"/>
      <c r="D99" s="180"/>
      <c r="E99" s="180"/>
      <c r="F99" s="181"/>
      <c r="G99" s="26" t="str">
        <f>IF(AC99="","",VLOOKUP(AC99,新人!$J:$O,5,FALSE))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104"/>
    </row>
    <row r="106" spans="1:32" ht="34.5" customHeight="1"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基本登録!$B$13</f>
        <v>令和8年度　東京都新人大会　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IF(VLOOKUP(AC115,新人!$J:$O,2,FALSE)="","",VLOOKUP(AC115,新人!$J:$O,2,FALSE))</f>
        <v/>
      </c>
      <c r="Y108" s="203"/>
      <c r="Z108" s="203"/>
      <c r="AA108" s="204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109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 t="s">
        <v>118</v>
      </c>
      <c r="Q112" s="22"/>
      <c r="R112" s="22" t="s">
        <v>128</v>
      </c>
      <c r="S112" s="193"/>
      <c r="T112" s="194"/>
      <c r="U112" s="194"/>
      <c r="V112" s="23" t="s">
        <v>129</v>
      </c>
      <c r="X112" s="183"/>
      <c r="Y112" s="187"/>
      <c r="Z112" s="188"/>
      <c r="AA112" s="189"/>
      <c r="AF112" s="11"/>
    </row>
    <row r="113" spans="1:32" ht="4.5" customHeight="1"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1次予選（個人予選）</v>
      </c>
      <c r="I114" s="197"/>
      <c r="J114" s="197"/>
      <c r="K114" s="197"/>
      <c r="L114" s="198"/>
      <c r="M114" s="196" t="str">
        <f ca="1">IFERROR(VLOOKUP(D107,基本登録!$B$8:$I$14,6,FALSE),"")</f>
        <v>2次予選（個人決勝）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/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/>
      </c>
      <c r="X114" s="197"/>
      <c r="Y114" s="197"/>
      <c r="Z114" s="197"/>
      <c r="AA114" s="198"/>
      <c r="AF114" s="11"/>
    </row>
    <row r="115" spans="1:32" ht="21.75" customHeight="1">
      <c r="A115" s="25" t="str">
        <f>基本登録!$A$17</f>
        <v>１</v>
      </c>
      <c r="B115" s="179" t="str">
        <f>IF(AC115="","",VLOOKUP(AC115,新人!$J:$O,4,FALSE))</f>
        <v/>
      </c>
      <c r="C115" s="180"/>
      <c r="D115" s="180"/>
      <c r="E115" s="180"/>
      <c r="F115" s="181"/>
      <c r="G115" s="26" t="str">
        <f>IF(AC115="","",VLOOKUP(AC115,新人!$J:$O,5,FALSE))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104" t="str">
        <f>新人!$J18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IF(AC116="","",VLOOKUP(AC116,新人!$J:$O,4,FALSE))</f>
        <v/>
      </c>
      <c r="C116" s="180"/>
      <c r="D116" s="180"/>
      <c r="E116" s="180"/>
      <c r="F116" s="181"/>
      <c r="G116" s="26" t="str">
        <f>IF(AC116="","",VLOOKUP(AC116,新人!$J:$O,5,FALSE))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104" t="str">
        <f>新人!$J19</f>
        <v/>
      </c>
      <c r="AF116" s="11"/>
    </row>
    <row r="117" spans="1:32" ht="21.75" customHeight="1">
      <c r="A117" s="24" t="str">
        <f>基本登録!$A$19</f>
        <v>３</v>
      </c>
      <c r="B117" s="179" t="str">
        <f>IF(AC117="","",VLOOKUP(AC117,新人!$J:$O,4,FALSE))</f>
        <v/>
      </c>
      <c r="C117" s="180"/>
      <c r="D117" s="180"/>
      <c r="E117" s="180"/>
      <c r="F117" s="181"/>
      <c r="G117" s="26" t="str">
        <f>IF(AC117="","",VLOOKUP(AC117,新人!$J:$O,5,FALSE))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104" t="str">
        <f>新人!$J20</f>
        <v/>
      </c>
      <c r="AF117" s="11"/>
    </row>
    <row r="118" spans="1:32" ht="21.75" customHeight="1">
      <c r="A118" s="24" t="str">
        <f>基本登録!$A$20</f>
        <v>４</v>
      </c>
      <c r="B118" s="179" t="str">
        <f>IF(AC118="","",VLOOKUP(AC118,新人!$J:$O,4,FALSE))</f>
        <v/>
      </c>
      <c r="C118" s="180"/>
      <c r="D118" s="180"/>
      <c r="E118" s="180"/>
      <c r="F118" s="181"/>
      <c r="G118" s="26" t="str">
        <f>IF(AC118="","",VLOOKUP(AC118,新人!$J:$O,5,FALSE))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F118" s="11"/>
    </row>
    <row r="119" spans="1:32" ht="21.75" customHeight="1">
      <c r="A119" s="24" t="str">
        <f>基本登録!$A$21</f>
        <v>５</v>
      </c>
      <c r="B119" s="179" t="str">
        <f>IF(AC119="","",VLOOKUP(AC119,新人!$J:$O,4,FALSE))</f>
        <v/>
      </c>
      <c r="C119" s="180"/>
      <c r="D119" s="180"/>
      <c r="E119" s="180"/>
      <c r="F119" s="181"/>
      <c r="G119" s="26" t="str">
        <f>IF(AC119="","",VLOOKUP(AC119,新人!$J:$O,5,FALSE))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F119" s="11"/>
    </row>
    <row r="120" spans="1:32" ht="21.75" customHeight="1">
      <c r="A120" s="24" t="str">
        <f>基本登録!$A$22</f>
        <v>補</v>
      </c>
      <c r="B120" s="179" t="str">
        <f>IF(AC120="","",VLOOKUP(AC120,新人!$J:$O,4,FALSE))</f>
        <v/>
      </c>
      <c r="C120" s="180"/>
      <c r="D120" s="180"/>
      <c r="E120" s="180"/>
      <c r="F120" s="181"/>
      <c r="G120" s="26" t="str">
        <f>IF(AC120="","",VLOOKUP(AC120,新人!$J:$O,5,FALSE))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104"/>
    </row>
  </sheetData>
  <sheetProtection sheet="1" objects="1" scenarios="1"/>
  <mergeCells count="246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G25:I25"/>
    <mergeCell ref="J25:V25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A26:C28"/>
    <mergeCell ref="E26:E28"/>
    <mergeCell ref="G26:I27"/>
    <mergeCell ref="J26:V27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G46:I46"/>
    <mergeCell ref="J46:V46"/>
    <mergeCell ref="A47:C49"/>
    <mergeCell ref="E47:E49"/>
    <mergeCell ref="G47:I48"/>
    <mergeCell ref="J47:V48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G67:I67"/>
    <mergeCell ref="J67:V67"/>
    <mergeCell ref="A68:C70"/>
    <mergeCell ref="E68:E70"/>
    <mergeCell ref="G68:I69"/>
    <mergeCell ref="J68:V69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G88:I88"/>
    <mergeCell ref="J88:V88"/>
    <mergeCell ref="A89:C91"/>
    <mergeCell ref="E89:E91"/>
    <mergeCell ref="G89:I90"/>
    <mergeCell ref="J89:V90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G109:I109"/>
    <mergeCell ref="J109:V109"/>
    <mergeCell ref="A110:C112"/>
    <mergeCell ref="E110:E112"/>
    <mergeCell ref="G110:I111"/>
    <mergeCell ref="J110:V111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A123:X123"/>
    <mergeCell ref="A124:B124"/>
    <mergeCell ref="U125:AA126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  <rowBreaks count="2" manualBreakCount="2">
    <brk id="42" max="26" man="1"/>
    <brk id="84" max="2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rgb="FFCCFFCC"/>
  </sheetPr>
  <dimension ref="A1:O34"/>
  <sheetViews>
    <sheetView workbookViewId="0">
      <selection activeCell="I23" sqref="I23"/>
    </sheetView>
  </sheetViews>
  <sheetFormatPr baseColWidth="10" defaultColWidth="13" defaultRowHeight="14"/>
  <cols>
    <col min="1" max="1" width="3.6640625" style="4" bestFit="1" customWidth="1"/>
    <col min="2" max="2" width="4.33203125" style="4" bestFit="1" customWidth="1"/>
    <col min="3" max="3" width="4.33203125" style="4" customWidth="1"/>
    <col min="4" max="4" width="9.1640625" style="4" bestFit="1" customWidth="1"/>
    <col min="5" max="5" width="11.6640625" style="4" bestFit="1" customWidth="1"/>
    <col min="6" max="6" width="5.33203125" style="6" bestFit="1" customWidth="1"/>
    <col min="7" max="7" width="5.33203125" style="4" bestFit="1" customWidth="1"/>
    <col min="8" max="8" width="13" style="4"/>
    <col min="9" max="9" width="3.6640625" style="4" bestFit="1" customWidth="1"/>
    <col min="10" max="10" width="4.33203125" style="4" bestFit="1" customWidth="1"/>
    <col min="11" max="11" width="4.33203125" style="4" customWidth="1"/>
    <col min="12" max="12" width="9.1640625" style="4" bestFit="1" customWidth="1"/>
    <col min="13" max="13" width="11.6640625" style="4" bestFit="1" customWidth="1"/>
    <col min="14" max="15" width="5.33203125" style="4" bestFit="1" customWidth="1"/>
    <col min="16" max="16384" width="13" style="4"/>
  </cols>
  <sheetData>
    <row r="1" spans="1:15">
      <c r="A1" s="254" t="s">
        <v>110</v>
      </c>
      <c r="B1" s="255"/>
      <c r="C1" s="255"/>
      <c r="D1" s="255"/>
      <c r="E1" s="255"/>
      <c r="F1" s="255"/>
      <c r="G1" s="256"/>
      <c r="I1" s="254" t="s">
        <v>111</v>
      </c>
      <c r="J1" s="255"/>
      <c r="K1" s="256"/>
      <c r="L1" s="163"/>
      <c r="M1" s="254"/>
      <c r="N1" s="255"/>
      <c r="O1" s="256"/>
    </row>
    <row r="2" spans="1:15">
      <c r="A2" s="132"/>
      <c r="B2" s="133" t="s">
        <v>99</v>
      </c>
      <c r="C2" s="133" t="s">
        <v>112</v>
      </c>
      <c r="D2" s="133" t="s">
        <v>100</v>
      </c>
      <c r="E2" s="133" t="s">
        <v>101</v>
      </c>
      <c r="F2" s="134" t="s">
        <v>102</v>
      </c>
      <c r="G2" s="135" t="s">
        <v>103</v>
      </c>
      <c r="I2" s="132"/>
      <c r="J2" s="133" t="s">
        <v>99</v>
      </c>
      <c r="K2" s="133" t="s">
        <v>112</v>
      </c>
      <c r="L2" s="133" t="s">
        <v>100</v>
      </c>
      <c r="M2" s="133" t="s">
        <v>101</v>
      </c>
      <c r="N2" s="134" t="s">
        <v>102</v>
      </c>
      <c r="O2" s="135" t="s">
        <v>103</v>
      </c>
    </row>
    <row r="3" spans="1:15">
      <c r="A3" s="237" t="s">
        <v>113</v>
      </c>
      <c r="B3" s="131" t="str">
        <f>IF(E3="","",1)</f>
        <v/>
      </c>
      <c r="C3" s="252"/>
      <c r="D3" s="82"/>
      <c r="E3" s="103" t="str">
        <f>IFERROR(VLOOKUP(D3,部員登録!$B:$E,2,FALSE),"")</f>
        <v/>
      </c>
      <c r="F3" s="55" t="str">
        <f>IFERROR(VLOOKUP(D3,部員登録!$B:$E,3,FALSE),"")</f>
        <v/>
      </c>
      <c r="G3" s="84" t="str">
        <f>IFERROR(VLOOKUP(D3,部員登録!$B:$E,4,FALSE),"")</f>
        <v/>
      </c>
      <c r="I3" s="237" t="s">
        <v>113</v>
      </c>
      <c r="J3" s="131" t="str">
        <f>IF(M3="","",1)</f>
        <v/>
      </c>
      <c r="K3" s="252"/>
      <c r="L3" s="82"/>
      <c r="M3" s="103" t="str">
        <f>IFERROR(VLOOKUP(L3,部員登録!$B:$E,2,FALSE),"")</f>
        <v/>
      </c>
      <c r="N3" s="55" t="str">
        <f>IFERROR(VLOOKUP(L3,部員登録!$B:$E,3,FALSE),"")</f>
        <v/>
      </c>
      <c r="O3" s="84" t="str">
        <f>IFERROR(VLOOKUP(L3,部員登録!$B:$E,4,FALSE),"")</f>
        <v/>
      </c>
    </row>
    <row r="4" spans="1:15">
      <c r="A4" s="249"/>
      <c r="B4" s="128" t="str">
        <f>IF(E4="","",2)</f>
        <v/>
      </c>
      <c r="C4" s="235"/>
      <c r="D4" s="57"/>
      <c r="E4" s="58" t="str">
        <f>IFERROR(VLOOKUP(D4,部員登録!$B:$E,2,FALSE),"")</f>
        <v/>
      </c>
      <c r="F4" s="59" t="str">
        <f>IFERROR(VLOOKUP(D4,部員登録!$B:$E,3,FALSE),"")</f>
        <v/>
      </c>
      <c r="G4" s="60" t="str">
        <f>IFERROR(VLOOKUP(D4,部員登録!$B:$E,4,FALSE),"")</f>
        <v/>
      </c>
      <c r="I4" s="249"/>
      <c r="J4" s="128" t="str">
        <f>IF(M4="","",2)</f>
        <v/>
      </c>
      <c r="K4" s="235"/>
      <c r="L4" s="57"/>
      <c r="M4" s="58" t="str">
        <f>IFERROR(VLOOKUP(L4,部員登録!$B:$E,2,FALSE),"")</f>
        <v/>
      </c>
      <c r="N4" s="59" t="str">
        <f>IFERROR(VLOOKUP(L4,部員登録!$B:$E,3,FALSE),"")</f>
        <v/>
      </c>
      <c r="O4" s="60" t="str">
        <f>IFERROR(VLOOKUP(L4,部員登録!$B:$E,4,FALSE),"")</f>
        <v/>
      </c>
    </row>
    <row r="5" spans="1:15">
      <c r="A5" s="249"/>
      <c r="B5" s="128" t="str">
        <f>IF(E5="","",3)</f>
        <v/>
      </c>
      <c r="C5" s="235"/>
      <c r="D5" s="57"/>
      <c r="E5" s="58" t="str">
        <f>IFERROR(VLOOKUP(D5,部員登録!$B:$E,2,FALSE),"")</f>
        <v/>
      </c>
      <c r="F5" s="59" t="str">
        <f>IFERROR(VLOOKUP(D5,部員登録!$B:$E,3,FALSE),"")</f>
        <v/>
      </c>
      <c r="G5" s="60" t="str">
        <f>IFERROR(VLOOKUP(D5,部員登録!$B:$E,4,FALSE),"")</f>
        <v/>
      </c>
      <c r="I5" s="249"/>
      <c r="J5" s="128" t="str">
        <f>IF(M5="","",3)</f>
        <v/>
      </c>
      <c r="K5" s="235"/>
      <c r="L5" s="57"/>
      <c r="M5" s="58" t="str">
        <f>IFERROR(VLOOKUP(L5,部員登録!$B:$E,2,FALSE),"")</f>
        <v/>
      </c>
      <c r="N5" s="59" t="str">
        <f>IFERROR(VLOOKUP(L5,部員登録!$B:$E,3,FALSE),"")</f>
        <v/>
      </c>
      <c r="O5" s="60" t="str">
        <f>IFERROR(VLOOKUP(L5,部員登録!$B:$E,4,FALSE),"")</f>
        <v/>
      </c>
    </row>
    <row r="6" spans="1:15" ht="15">
      <c r="A6" s="253"/>
      <c r="B6" s="129" t="str">
        <f>IF(E6="","",4)</f>
        <v/>
      </c>
      <c r="C6" s="236"/>
      <c r="D6" s="65"/>
      <c r="E6" s="75" t="str">
        <f>IFERROR(VLOOKUP(D6,部員登録!$B:$E,2,FALSE),"")</f>
        <v/>
      </c>
      <c r="F6" s="67" t="str">
        <f>IFERROR(VLOOKUP(D6,部員登録!$B:$E,3,FALSE),"")</f>
        <v/>
      </c>
      <c r="G6" s="68" t="str">
        <f>IFERROR(VLOOKUP(D6,部員登録!$B:$E,4,FALSE),"")</f>
        <v/>
      </c>
      <c r="I6" s="253"/>
      <c r="J6" s="129" t="str">
        <f>IF(M6="","",4)</f>
        <v/>
      </c>
      <c r="K6" s="236"/>
      <c r="L6" s="65"/>
      <c r="M6" s="75" t="str">
        <f>IFERROR(VLOOKUP(L6,部員登録!$B:$E,2,FALSE),"")</f>
        <v/>
      </c>
      <c r="N6" s="67" t="str">
        <f>IFERROR(VLOOKUP(L6,部員登録!$B:$E,3,FALSE),"")</f>
        <v/>
      </c>
      <c r="O6" s="68" t="str">
        <f>IFERROR(VLOOKUP(L6,部員登録!$B:$E,4,FALSE),"")</f>
        <v/>
      </c>
    </row>
    <row r="7" spans="1:15">
      <c r="A7" s="248" t="str">
        <f>IF(D7="","","B")</f>
        <v/>
      </c>
      <c r="B7" s="130" t="str">
        <f>IF(E7="","",5)</f>
        <v/>
      </c>
      <c r="C7" s="247"/>
      <c r="D7" s="71"/>
      <c r="E7" s="76" t="str">
        <f>IFERROR(VLOOKUP(D7,部員登録!$B:$E,2,FALSE),"")</f>
        <v/>
      </c>
      <c r="F7" s="73" t="str">
        <f>IFERROR(VLOOKUP(D7,部員登録!$B:$E,3,FALSE),"")</f>
        <v/>
      </c>
      <c r="G7" s="74" t="str">
        <f>IFERROR(VLOOKUP(D7,部員登録!$B:$E,4,FALSE),"")</f>
        <v/>
      </c>
      <c r="I7" s="248" t="str">
        <f>IF(L7="","","B")</f>
        <v/>
      </c>
      <c r="J7" s="130" t="str">
        <f>IF(M7="","",5)</f>
        <v/>
      </c>
      <c r="K7" s="247"/>
      <c r="L7" s="71"/>
      <c r="M7" s="76" t="str">
        <f>IFERROR(VLOOKUP(L7,部員登録!$B:$E,2,FALSE),"")</f>
        <v/>
      </c>
      <c r="N7" s="73" t="str">
        <f>IFERROR(VLOOKUP(L7,部員登録!$B:$E,3,FALSE),"")</f>
        <v/>
      </c>
      <c r="O7" s="74" t="str">
        <f>IFERROR(VLOOKUP(L7,部員登録!$B:$E,4,FALSE),"")</f>
        <v/>
      </c>
    </row>
    <row r="8" spans="1:15">
      <c r="A8" s="249"/>
      <c r="B8" s="128" t="str">
        <f>IF(E8="","",6)</f>
        <v/>
      </c>
      <c r="C8" s="235"/>
      <c r="D8" s="57"/>
      <c r="E8" s="58" t="str">
        <f>IFERROR(VLOOKUP(D8,部員登録!$B:$E,2,FALSE),"")</f>
        <v/>
      </c>
      <c r="F8" s="59" t="str">
        <f>IFERROR(VLOOKUP(D8,部員登録!$B:$E,3,FALSE),"")</f>
        <v/>
      </c>
      <c r="G8" s="60" t="str">
        <f>IFERROR(VLOOKUP(D8,部員登録!$B:$E,4,FALSE),"")</f>
        <v/>
      </c>
      <c r="I8" s="249"/>
      <c r="J8" s="128" t="str">
        <f>IF(M8="","",6)</f>
        <v/>
      </c>
      <c r="K8" s="235"/>
      <c r="L8" s="57"/>
      <c r="M8" s="58" t="str">
        <f>IFERROR(VLOOKUP(L8,部員登録!$B:$E,2,FALSE),"")</f>
        <v/>
      </c>
      <c r="N8" s="59" t="str">
        <f>IFERROR(VLOOKUP(L8,部員登録!$B:$E,3,FALSE),"")</f>
        <v/>
      </c>
      <c r="O8" s="60" t="str">
        <f>IFERROR(VLOOKUP(L8,部員登録!$B:$E,4,FALSE),"")</f>
        <v/>
      </c>
    </row>
    <row r="9" spans="1:15">
      <c r="A9" s="249"/>
      <c r="B9" s="128" t="str">
        <f>IF(E9="","",7)</f>
        <v/>
      </c>
      <c r="C9" s="235"/>
      <c r="D9" s="57"/>
      <c r="E9" s="58" t="str">
        <f>IFERROR(VLOOKUP(D9,部員登録!$B:$E,2,FALSE),"")</f>
        <v/>
      </c>
      <c r="F9" s="59" t="str">
        <f>IFERROR(VLOOKUP(D9,部員登録!$B:$E,3,FALSE),"")</f>
        <v/>
      </c>
      <c r="G9" s="60" t="str">
        <f>IFERROR(VLOOKUP(D9,部員登録!$B:$E,4,FALSE),"")</f>
        <v/>
      </c>
      <c r="I9" s="249"/>
      <c r="J9" s="128" t="str">
        <f>IF(M9="","",7)</f>
        <v/>
      </c>
      <c r="K9" s="235"/>
      <c r="L9" s="57"/>
      <c r="M9" s="58" t="str">
        <f>IFERROR(VLOOKUP(L9,部員登録!$B:$E,2,FALSE),"")</f>
        <v/>
      </c>
      <c r="N9" s="59" t="str">
        <f>IFERROR(VLOOKUP(L9,部員登録!$B:$E,3,FALSE),"")</f>
        <v/>
      </c>
      <c r="O9" s="60" t="str">
        <f>IFERROR(VLOOKUP(L9,部員登録!$B:$E,4,FALSE),"")</f>
        <v/>
      </c>
    </row>
    <row r="10" spans="1:15" ht="15">
      <c r="A10" s="253"/>
      <c r="B10" s="129" t="str">
        <f>IF(E10="","",8)</f>
        <v/>
      </c>
      <c r="C10" s="236"/>
      <c r="D10" s="65"/>
      <c r="E10" s="75" t="str">
        <f>IFERROR(VLOOKUP(D10,部員登録!$B:$E,2,FALSE),"")</f>
        <v/>
      </c>
      <c r="F10" s="67" t="str">
        <f>IFERROR(VLOOKUP(D10,部員登録!$B:$E,3,FALSE),"")</f>
        <v/>
      </c>
      <c r="G10" s="68" t="str">
        <f>IFERROR(VLOOKUP(D10,部員登録!$B:$E,4,FALSE),"")</f>
        <v/>
      </c>
      <c r="I10" s="253"/>
      <c r="J10" s="129" t="str">
        <f>IF(M10="","",8)</f>
        <v/>
      </c>
      <c r="K10" s="236"/>
      <c r="L10" s="65"/>
      <c r="M10" s="75" t="str">
        <f>IFERROR(VLOOKUP(L10,部員登録!$B:$E,2,FALSE),"")</f>
        <v/>
      </c>
      <c r="N10" s="67" t="str">
        <f>IFERROR(VLOOKUP(L10,部員登録!$B:$E,3,FALSE),"")</f>
        <v/>
      </c>
      <c r="O10" s="68" t="str">
        <f>IFERROR(VLOOKUP(L10,部員登録!$B:$E,4,FALSE),"")</f>
        <v/>
      </c>
    </row>
    <row r="11" spans="1:15">
      <c r="E11" s="5"/>
      <c r="G11" s="7"/>
    </row>
    <row r="12" spans="1:15">
      <c r="E12" s="5"/>
      <c r="G12" s="7"/>
    </row>
    <row r="13" spans="1:15">
      <c r="E13" s="5"/>
      <c r="G13" s="7"/>
    </row>
    <row r="14" spans="1:15">
      <c r="E14" s="5"/>
      <c r="G14" s="7"/>
    </row>
    <row r="15" spans="1:15">
      <c r="E15" s="5"/>
      <c r="G15" s="7"/>
    </row>
    <row r="16" spans="1:15">
      <c r="E16" s="5"/>
      <c r="G16" s="7"/>
    </row>
    <row r="17" spans="5:7">
      <c r="E17" s="8"/>
      <c r="G17" s="7"/>
    </row>
    <row r="18" spans="5:7">
      <c r="E18" s="8"/>
      <c r="G18" s="7"/>
    </row>
    <row r="19" spans="5:7">
      <c r="E19" s="8"/>
      <c r="G19" s="7"/>
    </row>
    <row r="20" spans="5:7">
      <c r="E20" s="8"/>
      <c r="G20" s="7"/>
    </row>
    <row r="21" spans="5:7">
      <c r="E21" s="8"/>
      <c r="G21" s="7"/>
    </row>
    <row r="22" spans="5:7">
      <c r="E22" s="9"/>
      <c r="G22" s="7"/>
    </row>
    <row r="23" spans="5:7">
      <c r="E23" s="8"/>
      <c r="G23" s="7"/>
    </row>
    <row r="24" spans="5:7">
      <c r="E24" s="8"/>
      <c r="G24" s="7"/>
    </row>
    <row r="25" spans="5:7">
      <c r="E25" s="8"/>
      <c r="G25" s="7"/>
    </row>
    <row r="26" spans="5:7">
      <c r="E26" s="8"/>
      <c r="G26" s="7"/>
    </row>
    <row r="27" spans="5:7">
      <c r="E27" s="8"/>
      <c r="G27" s="7"/>
    </row>
    <row r="28" spans="5:7">
      <c r="E28" s="8"/>
      <c r="G28" s="7"/>
    </row>
    <row r="29" spans="5:7">
      <c r="E29" s="8"/>
      <c r="G29" s="7"/>
    </row>
    <row r="30" spans="5:7">
      <c r="E30" s="8"/>
      <c r="G30" s="7"/>
    </row>
    <row r="31" spans="5:7">
      <c r="E31" s="8"/>
      <c r="G31" s="7"/>
    </row>
    <row r="32" spans="5:7">
      <c r="E32" s="8"/>
      <c r="G32" s="7"/>
    </row>
    <row r="33" spans="5:7">
      <c r="E33" s="8"/>
      <c r="G33" s="7"/>
    </row>
    <row r="34" spans="5:7">
      <c r="E34" s="8"/>
      <c r="G34" s="7"/>
    </row>
  </sheetData>
  <sheetProtection sheet="1" objects="1" scenarios="1"/>
  <mergeCells count="10">
    <mergeCell ref="A7:A10"/>
    <mergeCell ref="C7:C10"/>
    <mergeCell ref="I7:I10"/>
    <mergeCell ref="K7:K10"/>
    <mergeCell ref="A1:G1"/>
    <mergeCell ref="I1:O1"/>
    <mergeCell ref="A3:A6"/>
    <mergeCell ref="C3:C6"/>
    <mergeCell ref="I3:I6"/>
    <mergeCell ref="K3:K6"/>
  </mergeCells>
  <phoneticPr fontId="1"/>
  <conditionalFormatting sqref="C3:D10 K3:L10">
    <cfRule type="cellIs" dxfId="0" priority="1" stopIfTrue="1" operator="equal">
      <formula>""</formula>
    </cfRule>
  </conditionalFormatting>
  <pageMargins left="0.78700000000000003" right="0.78700000000000003" top="0.98399999999999999" bottom="0.98399999999999999" header="0.3" footer="0.3"/>
  <pageSetup paperSize="34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</sheetPr>
  <dimension ref="A1:O107"/>
  <sheetViews>
    <sheetView workbookViewId="0">
      <selection activeCell="B6" sqref="B6"/>
    </sheetView>
  </sheetViews>
  <sheetFormatPr baseColWidth="10" defaultColWidth="13" defaultRowHeight="14"/>
  <cols>
    <col min="1" max="1" width="4.33203125" style="2" bestFit="1" customWidth="1"/>
    <col min="2" max="2" width="10.1640625" style="2" bestFit="1" customWidth="1"/>
    <col min="3" max="3" width="12.1640625" style="4" customWidth="1"/>
    <col min="4" max="4" width="7" style="17" bestFit="1" customWidth="1"/>
    <col min="5" max="5" width="5.1640625" style="2" bestFit="1" customWidth="1"/>
    <col min="6" max="8" width="13" style="17"/>
    <col min="9" max="9" width="13" style="2"/>
    <col min="10" max="14" width="13" style="17"/>
    <col min="15" max="15" width="13" style="127"/>
    <col min="16" max="16384" width="13" style="2"/>
  </cols>
  <sheetData>
    <row r="1" spans="1:15">
      <c r="A1" s="147" t="s">
        <v>99</v>
      </c>
      <c r="B1" s="148" t="s">
        <v>100</v>
      </c>
      <c r="C1" s="78" t="s">
        <v>101</v>
      </c>
      <c r="D1" s="113" t="s">
        <v>102</v>
      </c>
      <c r="E1" s="149" t="s">
        <v>103</v>
      </c>
      <c r="H1" s="17" t="s">
        <v>160</v>
      </c>
      <c r="J1" s="17" t="s">
        <v>104</v>
      </c>
      <c r="K1" s="17" t="s">
        <v>155</v>
      </c>
      <c r="L1" s="17" t="s">
        <v>105</v>
      </c>
      <c r="M1" s="17" t="s">
        <v>156</v>
      </c>
      <c r="N1" s="17" t="s">
        <v>157</v>
      </c>
      <c r="O1" s="127" t="s">
        <v>158</v>
      </c>
    </row>
    <row r="2" spans="1:15">
      <c r="A2" s="136">
        <v>1</v>
      </c>
      <c r="B2" s="150"/>
      <c r="C2" s="151"/>
      <c r="D2" s="152"/>
      <c r="E2" s="153"/>
      <c r="F2" s="106">
        <f>COUNTIF(B:B,B2)</f>
        <v>0</v>
      </c>
      <c r="G2" s="106" t="str">
        <f>D2&amp;E2</f>
        <v/>
      </c>
      <c r="H2" s="17" t="str">
        <f>IF(C2="","",SUM(J2:T2))</f>
        <v/>
      </c>
      <c r="J2" s="17" t="str">
        <f>IF(C2="","",COUNTIF(関東予選!$A:$O,部員登録!$C2))</f>
        <v/>
      </c>
      <c r="K2" s="17" t="str">
        <f>IF(C2="","",COUNTIF(都総体!$A:$O,部員登録!$C2))</f>
        <v/>
      </c>
      <c r="L2" s="17" t="str">
        <f>IF(C2="","",COUNTIF(都個人!$A:$O,部員登録!$C2))</f>
        <v/>
      </c>
      <c r="M2" s="17" t="str">
        <f>IF(C2="","",COUNTIF(秋季!$A:$O,部員登録!$C2))</f>
        <v/>
      </c>
      <c r="N2" s="17" t="str">
        <f>IF(C2="","",COUNTIF(新人!$A:$O,部員登録!$C2))</f>
        <v/>
      </c>
      <c r="O2" s="127" t="str">
        <f>IF(C2="","",COUNTIF(遠的!$A:$O,部員登録!$C2))</f>
        <v/>
      </c>
    </row>
    <row r="3" spans="1:15">
      <c r="A3" s="137" t="str">
        <f>IF(C3="","",A2+1)</f>
        <v/>
      </c>
      <c r="B3" s="140"/>
      <c r="C3" s="141"/>
      <c r="D3" s="138"/>
      <c r="E3" s="139"/>
      <c r="F3" s="106">
        <f t="shared" ref="F3:F66" si="0">COUNTIF(B:B,B3)</f>
        <v>0</v>
      </c>
      <c r="G3" s="106" t="str">
        <f t="shared" ref="G3:G66" si="1">D3&amp;E3</f>
        <v/>
      </c>
      <c r="H3" s="17" t="str">
        <f t="shared" ref="H3:H66" si="2">IF(C3="","",SUM(J3:T3))</f>
        <v/>
      </c>
      <c r="J3" s="17" t="str">
        <f>IF(C3="","",COUNTIF(関東予選!$A:$O,部員登録!$C3))</f>
        <v/>
      </c>
      <c r="K3" s="17" t="str">
        <f>IF(C3="","",COUNTIF(都総体!$A:$O,部員登録!$C3))</f>
        <v/>
      </c>
      <c r="L3" s="17" t="str">
        <f>IF(C3="","",COUNTIF(都個人!$A:$O,部員登録!$C3))</f>
        <v/>
      </c>
      <c r="M3" s="17" t="str">
        <f>IF(C3="","",COUNTIF(秋季!$A:$O,部員登録!$C3))</f>
        <v/>
      </c>
      <c r="N3" s="17" t="str">
        <f>IF(C3="","",COUNTIF(新人!$A:$O,部員登録!$C3))</f>
        <v/>
      </c>
      <c r="O3" s="127" t="str">
        <f>IF(C3="","",COUNTIF(遠的!$A:$O,部員登録!$C3))</f>
        <v/>
      </c>
    </row>
    <row r="4" spans="1:15">
      <c r="A4" s="137" t="str">
        <f t="shared" ref="A4:A11" si="3">IF(C4="","",A3+1)</f>
        <v/>
      </c>
      <c r="B4" s="140"/>
      <c r="C4" s="141"/>
      <c r="D4" s="138"/>
      <c r="E4" s="139"/>
      <c r="F4" s="106">
        <f t="shared" si="0"/>
        <v>0</v>
      </c>
      <c r="G4" s="106" t="str">
        <f t="shared" si="1"/>
        <v/>
      </c>
      <c r="H4" s="17" t="str">
        <f t="shared" si="2"/>
        <v/>
      </c>
      <c r="J4" s="17" t="str">
        <f>IF(C4="","",COUNTIF(関東予選!$A:$O,部員登録!$C4))</f>
        <v/>
      </c>
      <c r="K4" s="17" t="str">
        <f>IF(C4="","",COUNTIF(都総体!$A:$O,部員登録!$C4))</f>
        <v/>
      </c>
      <c r="L4" s="17" t="str">
        <f>IF(C4="","",COUNTIF(都個人!$A:$O,部員登録!$C4))</f>
        <v/>
      </c>
      <c r="M4" s="17" t="str">
        <f>IF(C4="","",COUNTIF(秋季!$A:$O,部員登録!$C4))</f>
        <v/>
      </c>
      <c r="N4" s="17" t="str">
        <f>IF(C4="","",COUNTIF(新人!$A:$O,部員登録!$C4))</f>
        <v/>
      </c>
      <c r="O4" s="127" t="str">
        <f>IF(C4="","",COUNTIF(遠的!$A:$O,部員登録!$C4))</f>
        <v/>
      </c>
    </row>
    <row r="5" spans="1:15">
      <c r="A5" s="137" t="str">
        <f t="shared" si="3"/>
        <v/>
      </c>
      <c r="B5" s="140"/>
      <c r="C5" s="141"/>
      <c r="D5" s="138"/>
      <c r="E5" s="139"/>
      <c r="F5" s="106">
        <f t="shared" si="0"/>
        <v>0</v>
      </c>
      <c r="G5" s="106" t="str">
        <f t="shared" si="1"/>
        <v/>
      </c>
      <c r="H5" s="17" t="str">
        <f t="shared" si="2"/>
        <v/>
      </c>
      <c r="J5" s="17" t="str">
        <f>IF(C5="","",COUNTIF(関東予選!$A:$O,部員登録!$C5))</f>
        <v/>
      </c>
      <c r="K5" s="17" t="str">
        <f>IF(C5="","",COUNTIF(都総体!$A:$O,部員登録!$C5))</f>
        <v/>
      </c>
      <c r="L5" s="17" t="str">
        <f>IF(C5="","",COUNTIF(都個人!$A:$O,部員登録!$C5))</f>
        <v/>
      </c>
      <c r="M5" s="17" t="str">
        <f>IF(C5="","",COUNTIF(秋季!$A:$O,部員登録!$C5))</f>
        <v/>
      </c>
      <c r="N5" s="17" t="str">
        <f>IF(C5="","",COUNTIF(新人!$A:$O,部員登録!$C5))</f>
        <v/>
      </c>
      <c r="O5" s="127" t="str">
        <f>IF(C5="","",COUNTIF(遠的!$A:$O,部員登録!$C5))</f>
        <v/>
      </c>
    </row>
    <row r="6" spans="1:15">
      <c r="A6" s="142" t="str">
        <f t="shared" si="3"/>
        <v/>
      </c>
      <c r="B6" s="143"/>
      <c r="C6" s="144"/>
      <c r="D6" s="145"/>
      <c r="E6" s="146"/>
      <c r="F6" s="106">
        <f t="shared" si="0"/>
        <v>0</v>
      </c>
      <c r="G6" s="106" t="str">
        <f t="shared" si="1"/>
        <v/>
      </c>
      <c r="H6" s="17" t="str">
        <f t="shared" si="2"/>
        <v/>
      </c>
      <c r="J6" s="17" t="str">
        <f>IF(C6="","",COUNTIF(関東予選!$A:$O,部員登録!$C6))</f>
        <v/>
      </c>
      <c r="K6" s="17" t="str">
        <f>IF(C6="","",COUNTIF(都総体!$A:$O,部員登録!$C6))</f>
        <v/>
      </c>
      <c r="L6" s="17" t="str">
        <f>IF(C6="","",COUNTIF(都個人!$A:$O,部員登録!$C6))</f>
        <v/>
      </c>
      <c r="M6" s="17" t="str">
        <f>IF(C6="","",COUNTIF(秋季!$A:$O,部員登録!$C6))</f>
        <v/>
      </c>
      <c r="N6" s="17" t="str">
        <f>IF(C6="","",COUNTIF(新人!$A:$O,部員登録!$C6))</f>
        <v/>
      </c>
      <c r="O6" s="127" t="str">
        <f>IF(C6="","",COUNTIF(遠的!$A:$O,部員登録!$C6))</f>
        <v/>
      </c>
    </row>
    <row r="7" spans="1:15">
      <c r="A7" s="136" t="str">
        <f t="shared" si="3"/>
        <v/>
      </c>
      <c r="B7" s="154"/>
      <c r="C7" s="155"/>
      <c r="D7" s="152"/>
      <c r="E7" s="153"/>
      <c r="F7" s="106">
        <f t="shared" si="0"/>
        <v>0</v>
      </c>
      <c r="G7" s="106" t="str">
        <f t="shared" si="1"/>
        <v/>
      </c>
      <c r="H7" s="17" t="str">
        <f t="shared" si="2"/>
        <v/>
      </c>
      <c r="J7" s="17" t="str">
        <f>IF(C7="","",COUNTIF(関東予選!$A:$O,部員登録!$C7))</f>
        <v/>
      </c>
      <c r="K7" s="17" t="str">
        <f>IF(C7="","",COUNTIF(都総体!$A:$O,部員登録!$C7))</f>
        <v/>
      </c>
      <c r="L7" s="17" t="str">
        <f>IF(C7="","",COUNTIF(都個人!$A:$O,部員登録!$C7))</f>
        <v/>
      </c>
      <c r="M7" s="17" t="str">
        <f>IF(C7="","",COUNTIF(秋季!$A:$O,部員登録!$C7))</f>
        <v/>
      </c>
      <c r="N7" s="17" t="str">
        <f>IF(C7="","",COUNTIF(新人!$A:$O,部員登録!$C7))</f>
        <v/>
      </c>
      <c r="O7" s="127" t="str">
        <f>IF(C7="","",COUNTIF(遠的!$A:$O,部員登録!$C7))</f>
        <v/>
      </c>
    </row>
    <row r="8" spans="1:15">
      <c r="A8" s="137" t="str">
        <f t="shared" si="3"/>
        <v/>
      </c>
      <c r="B8" s="140"/>
      <c r="C8" s="141"/>
      <c r="D8" s="138"/>
      <c r="E8" s="139"/>
      <c r="F8" s="106">
        <f t="shared" si="0"/>
        <v>0</v>
      </c>
      <c r="G8" s="106" t="str">
        <f t="shared" si="1"/>
        <v/>
      </c>
      <c r="H8" s="17" t="str">
        <f t="shared" si="2"/>
        <v/>
      </c>
      <c r="J8" s="17" t="str">
        <f>IF(C8="","",COUNTIF(関東予選!$A:$O,部員登録!$C8))</f>
        <v/>
      </c>
      <c r="K8" s="17" t="str">
        <f>IF(C8="","",COUNTIF(都総体!$A:$O,部員登録!$C8))</f>
        <v/>
      </c>
      <c r="L8" s="17" t="str">
        <f>IF(C8="","",COUNTIF(都個人!$A:$O,部員登録!$C8))</f>
        <v/>
      </c>
      <c r="M8" s="17" t="str">
        <f>IF(C8="","",COUNTIF(秋季!$A:$O,部員登録!$C8))</f>
        <v/>
      </c>
      <c r="N8" s="17" t="str">
        <f>IF(C8="","",COUNTIF(新人!$A:$O,部員登録!$C8))</f>
        <v/>
      </c>
      <c r="O8" s="127" t="str">
        <f>IF(C8="","",COUNTIF(遠的!$A:$O,部員登録!$C8))</f>
        <v/>
      </c>
    </row>
    <row r="9" spans="1:15">
      <c r="A9" s="137" t="str">
        <f t="shared" si="3"/>
        <v/>
      </c>
      <c r="B9" s="140"/>
      <c r="C9" s="141"/>
      <c r="D9" s="138"/>
      <c r="E9" s="139"/>
      <c r="F9" s="106">
        <f t="shared" si="0"/>
        <v>0</v>
      </c>
      <c r="G9" s="106" t="str">
        <f t="shared" si="1"/>
        <v/>
      </c>
      <c r="H9" s="17" t="str">
        <f t="shared" si="2"/>
        <v/>
      </c>
      <c r="J9" s="17" t="str">
        <f>IF(C9="","",COUNTIF(関東予選!$A:$O,部員登録!$C9))</f>
        <v/>
      </c>
      <c r="K9" s="17" t="str">
        <f>IF(C9="","",COUNTIF(都総体!$A:$O,部員登録!$C9))</f>
        <v/>
      </c>
      <c r="L9" s="17" t="str">
        <f>IF(C9="","",COUNTIF(都個人!$A:$O,部員登録!$C9))</f>
        <v/>
      </c>
      <c r="M9" s="17" t="str">
        <f>IF(C9="","",COUNTIF(秋季!$A:$O,部員登録!$C9))</f>
        <v/>
      </c>
      <c r="N9" s="17" t="str">
        <f>IF(C9="","",COUNTIF(新人!$A:$O,部員登録!$C9))</f>
        <v/>
      </c>
      <c r="O9" s="127" t="str">
        <f>IF(C9="","",COUNTIF(遠的!$A:$O,部員登録!$C9))</f>
        <v/>
      </c>
    </row>
    <row r="10" spans="1:15">
      <c r="A10" s="137" t="str">
        <f t="shared" si="3"/>
        <v/>
      </c>
      <c r="B10" s="140"/>
      <c r="C10" s="141"/>
      <c r="D10" s="138"/>
      <c r="E10" s="139"/>
      <c r="F10" s="106">
        <f t="shared" si="0"/>
        <v>0</v>
      </c>
      <c r="G10" s="106" t="str">
        <f t="shared" si="1"/>
        <v/>
      </c>
      <c r="H10" s="17" t="str">
        <f t="shared" si="2"/>
        <v/>
      </c>
      <c r="J10" s="17" t="str">
        <f>IF(C10="","",COUNTIF(関東予選!$A:$O,部員登録!$C10))</f>
        <v/>
      </c>
      <c r="K10" s="17" t="str">
        <f>IF(C10="","",COUNTIF(都総体!$A:$O,部員登録!$C10))</f>
        <v/>
      </c>
      <c r="L10" s="17" t="str">
        <f>IF(C10="","",COUNTIF(都個人!$A:$O,部員登録!$C10))</f>
        <v/>
      </c>
      <c r="M10" s="17" t="str">
        <f>IF(C10="","",COUNTIF(秋季!$A:$O,部員登録!$C10))</f>
        <v/>
      </c>
      <c r="N10" s="17" t="str">
        <f>IF(C10="","",COUNTIF(新人!$A:$O,部員登録!$C10))</f>
        <v/>
      </c>
      <c r="O10" s="127" t="str">
        <f>IF(C10="","",COUNTIF(遠的!$A:$O,部員登録!$C10))</f>
        <v/>
      </c>
    </row>
    <row r="11" spans="1:15">
      <c r="A11" s="142" t="str">
        <f t="shared" si="3"/>
        <v/>
      </c>
      <c r="B11" s="143"/>
      <c r="C11" s="144"/>
      <c r="D11" s="145"/>
      <c r="E11" s="146"/>
      <c r="F11" s="106">
        <f t="shared" si="0"/>
        <v>0</v>
      </c>
      <c r="G11" s="106" t="str">
        <f t="shared" si="1"/>
        <v/>
      </c>
      <c r="H11" s="17" t="str">
        <f t="shared" si="2"/>
        <v/>
      </c>
      <c r="J11" s="17" t="str">
        <f>IF(C11="","",COUNTIF(関東予選!$A:$O,部員登録!$C11))</f>
        <v/>
      </c>
      <c r="K11" s="17" t="str">
        <f>IF(C11="","",COUNTIF(都総体!$A:$O,部員登録!$C11))</f>
        <v/>
      </c>
      <c r="L11" s="17" t="str">
        <f>IF(C11="","",COUNTIF(都個人!$A:$O,部員登録!$C11))</f>
        <v/>
      </c>
      <c r="M11" s="17" t="str">
        <f>IF(C11="","",COUNTIF(秋季!$A:$O,部員登録!$C11))</f>
        <v/>
      </c>
      <c r="N11" s="17" t="str">
        <f>IF(C11="","",COUNTIF(新人!$A:$O,部員登録!$C11))</f>
        <v/>
      </c>
      <c r="O11" s="127" t="str">
        <f>IF(C11="","",COUNTIF(遠的!$A:$O,部員登録!$C11))</f>
        <v/>
      </c>
    </row>
    <row r="12" spans="1:15">
      <c r="A12" s="136" t="str">
        <f t="shared" ref="A12:A75" si="4">IF(C12="","",A11+1)</f>
        <v/>
      </c>
      <c r="B12" s="154"/>
      <c r="C12" s="155"/>
      <c r="D12" s="152"/>
      <c r="E12" s="153"/>
      <c r="F12" s="106">
        <f t="shared" si="0"/>
        <v>0</v>
      </c>
      <c r="G12" s="106" t="str">
        <f t="shared" si="1"/>
        <v/>
      </c>
      <c r="H12" s="17" t="str">
        <f t="shared" si="2"/>
        <v/>
      </c>
      <c r="J12" s="17" t="str">
        <f>IF(C12="","",COUNTIF(関東予選!$A:$O,部員登録!$C12))</f>
        <v/>
      </c>
      <c r="K12" s="17" t="str">
        <f>IF(C12="","",COUNTIF(都総体!$A:$O,部員登録!$C12))</f>
        <v/>
      </c>
      <c r="L12" s="17" t="str">
        <f>IF(C12="","",COUNTIF(都個人!$A:$O,部員登録!$C12))</f>
        <v/>
      </c>
      <c r="M12" s="17" t="str">
        <f>IF(C12="","",COUNTIF(秋季!$A:$O,部員登録!$C12))</f>
        <v/>
      </c>
      <c r="N12" s="17" t="str">
        <f>IF(C12="","",COUNTIF(新人!$A:$O,部員登録!$C12))</f>
        <v/>
      </c>
      <c r="O12" s="127" t="str">
        <f>IF(C12="","",COUNTIF(遠的!$A:$O,部員登録!$C12))</f>
        <v/>
      </c>
    </row>
    <row r="13" spans="1:15">
      <c r="A13" s="137" t="str">
        <f t="shared" si="4"/>
        <v/>
      </c>
      <c r="B13" s="140"/>
      <c r="C13" s="141"/>
      <c r="D13" s="138"/>
      <c r="E13" s="139"/>
      <c r="F13" s="106">
        <f t="shared" si="0"/>
        <v>0</v>
      </c>
      <c r="G13" s="106" t="str">
        <f t="shared" si="1"/>
        <v/>
      </c>
      <c r="H13" s="17" t="str">
        <f t="shared" si="2"/>
        <v/>
      </c>
      <c r="J13" s="17" t="str">
        <f>IF(C13="","",COUNTIF(関東予選!$A:$O,部員登録!$C13))</f>
        <v/>
      </c>
      <c r="K13" s="17" t="str">
        <f>IF(C13="","",COUNTIF(都総体!$A:$O,部員登録!$C13))</f>
        <v/>
      </c>
      <c r="L13" s="17" t="str">
        <f>IF(C13="","",COUNTIF(都個人!$A:$O,部員登録!$C13))</f>
        <v/>
      </c>
      <c r="M13" s="17" t="str">
        <f>IF(C13="","",COUNTIF(秋季!$A:$O,部員登録!$C13))</f>
        <v/>
      </c>
      <c r="N13" s="17" t="str">
        <f>IF(C13="","",COUNTIF(新人!$A:$O,部員登録!$C13))</f>
        <v/>
      </c>
      <c r="O13" s="127" t="str">
        <f>IF(C13="","",COUNTIF(遠的!$A:$O,部員登録!$C13))</f>
        <v/>
      </c>
    </row>
    <row r="14" spans="1:15">
      <c r="A14" s="137" t="str">
        <f t="shared" si="4"/>
        <v/>
      </c>
      <c r="B14" s="140"/>
      <c r="C14" s="141"/>
      <c r="D14" s="138"/>
      <c r="E14" s="139"/>
      <c r="F14" s="106">
        <f t="shared" si="0"/>
        <v>0</v>
      </c>
      <c r="G14" s="106" t="str">
        <f t="shared" si="1"/>
        <v/>
      </c>
      <c r="H14" s="17" t="str">
        <f t="shared" si="2"/>
        <v/>
      </c>
      <c r="J14" s="17" t="str">
        <f>IF(C14="","",COUNTIF(関東予選!$A:$O,部員登録!$C14))</f>
        <v/>
      </c>
      <c r="K14" s="17" t="str">
        <f>IF(C14="","",COUNTIF(都総体!$A:$O,部員登録!$C14))</f>
        <v/>
      </c>
      <c r="L14" s="17" t="str">
        <f>IF(C14="","",COUNTIF(都個人!$A:$O,部員登録!$C14))</f>
        <v/>
      </c>
      <c r="M14" s="17" t="str">
        <f>IF(C14="","",COUNTIF(秋季!$A:$O,部員登録!$C14))</f>
        <v/>
      </c>
      <c r="N14" s="17" t="str">
        <f>IF(C14="","",COUNTIF(新人!$A:$O,部員登録!$C14))</f>
        <v/>
      </c>
      <c r="O14" s="127" t="str">
        <f>IF(C14="","",COUNTIF(遠的!$A:$O,部員登録!$C14))</f>
        <v/>
      </c>
    </row>
    <row r="15" spans="1:15">
      <c r="A15" s="137" t="str">
        <f t="shared" si="4"/>
        <v/>
      </c>
      <c r="B15" s="140"/>
      <c r="C15" s="141"/>
      <c r="D15" s="138"/>
      <c r="E15" s="139"/>
      <c r="F15" s="106">
        <f t="shared" si="0"/>
        <v>0</v>
      </c>
      <c r="G15" s="106" t="str">
        <f t="shared" si="1"/>
        <v/>
      </c>
      <c r="H15" s="17" t="str">
        <f t="shared" si="2"/>
        <v/>
      </c>
      <c r="J15" s="17" t="str">
        <f>IF(C15="","",COUNTIF(関東予選!$A:$O,部員登録!$C15))</f>
        <v/>
      </c>
      <c r="K15" s="17" t="str">
        <f>IF(C15="","",COUNTIF(都総体!$A:$O,部員登録!$C15))</f>
        <v/>
      </c>
      <c r="L15" s="17" t="str">
        <f>IF(C15="","",COUNTIF(都個人!$A:$O,部員登録!$C15))</f>
        <v/>
      </c>
      <c r="M15" s="17" t="str">
        <f>IF(C15="","",COUNTIF(秋季!$A:$O,部員登録!$C15))</f>
        <v/>
      </c>
      <c r="N15" s="17" t="str">
        <f>IF(C15="","",COUNTIF(新人!$A:$O,部員登録!$C15))</f>
        <v/>
      </c>
      <c r="O15" s="127" t="str">
        <f>IF(C15="","",COUNTIF(遠的!$A:$O,部員登録!$C15))</f>
        <v/>
      </c>
    </row>
    <row r="16" spans="1:15">
      <c r="A16" s="142" t="str">
        <f t="shared" si="4"/>
        <v/>
      </c>
      <c r="B16" s="143"/>
      <c r="C16" s="144"/>
      <c r="D16" s="145"/>
      <c r="E16" s="146"/>
      <c r="F16" s="106">
        <f t="shared" si="0"/>
        <v>0</v>
      </c>
      <c r="G16" s="106" t="str">
        <f t="shared" si="1"/>
        <v/>
      </c>
      <c r="H16" s="17" t="str">
        <f t="shared" si="2"/>
        <v/>
      </c>
      <c r="J16" s="17" t="str">
        <f>IF(C16="","",COUNTIF(関東予選!$A:$O,部員登録!$C16))</f>
        <v/>
      </c>
      <c r="K16" s="17" t="str">
        <f>IF(C16="","",COUNTIF(都総体!$A:$O,部員登録!$C16))</f>
        <v/>
      </c>
      <c r="L16" s="17" t="str">
        <f>IF(C16="","",COUNTIF(都個人!$A:$O,部員登録!$C16))</f>
        <v/>
      </c>
      <c r="M16" s="17" t="str">
        <f>IF(C16="","",COUNTIF(秋季!$A:$O,部員登録!$C16))</f>
        <v/>
      </c>
      <c r="N16" s="17" t="str">
        <f>IF(C16="","",COUNTIF(新人!$A:$O,部員登録!$C16))</f>
        <v/>
      </c>
      <c r="O16" s="127" t="str">
        <f>IF(C16="","",COUNTIF(遠的!$A:$O,部員登録!$C16))</f>
        <v/>
      </c>
    </row>
    <row r="17" spans="1:15">
      <c r="A17" s="136" t="str">
        <f t="shared" si="4"/>
        <v/>
      </c>
      <c r="B17" s="154"/>
      <c r="C17" s="155"/>
      <c r="D17" s="152"/>
      <c r="E17" s="153"/>
      <c r="F17" s="106">
        <f t="shared" si="0"/>
        <v>0</v>
      </c>
      <c r="G17" s="106" t="str">
        <f t="shared" si="1"/>
        <v/>
      </c>
      <c r="H17" s="17" t="str">
        <f t="shared" si="2"/>
        <v/>
      </c>
      <c r="J17" s="17" t="str">
        <f>IF(C17="","",COUNTIF(関東予選!$A:$O,部員登録!$C17))</f>
        <v/>
      </c>
      <c r="K17" s="17" t="str">
        <f>IF(C17="","",COUNTIF(都総体!$A:$O,部員登録!$C17))</f>
        <v/>
      </c>
      <c r="L17" s="17" t="str">
        <f>IF(C17="","",COUNTIF(都個人!$A:$O,部員登録!$C17))</f>
        <v/>
      </c>
      <c r="M17" s="17" t="str">
        <f>IF(C17="","",COUNTIF(秋季!$A:$O,部員登録!$C17))</f>
        <v/>
      </c>
      <c r="N17" s="17" t="str">
        <f>IF(C17="","",COUNTIF(新人!$A:$O,部員登録!$C17))</f>
        <v/>
      </c>
      <c r="O17" s="127" t="str">
        <f>IF(C17="","",COUNTIF(遠的!$A:$O,部員登録!$C17))</f>
        <v/>
      </c>
    </row>
    <row r="18" spans="1:15">
      <c r="A18" s="137" t="str">
        <f t="shared" si="4"/>
        <v/>
      </c>
      <c r="B18" s="140"/>
      <c r="C18" s="141"/>
      <c r="D18" s="138"/>
      <c r="E18" s="139"/>
      <c r="F18" s="106">
        <f t="shared" si="0"/>
        <v>0</v>
      </c>
      <c r="G18" s="106" t="str">
        <f t="shared" si="1"/>
        <v/>
      </c>
      <c r="H18" s="17" t="str">
        <f t="shared" si="2"/>
        <v/>
      </c>
      <c r="J18" s="17" t="str">
        <f>IF(C18="","",COUNTIF(関東予選!$A:$O,部員登録!$C18))</f>
        <v/>
      </c>
      <c r="K18" s="17" t="str">
        <f>IF(C18="","",COUNTIF(都総体!$A:$O,部員登録!$C18))</f>
        <v/>
      </c>
      <c r="L18" s="17" t="str">
        <f>IF(C18="","",COUNTIF(都個人!$A:$O,部員登録!$C18))</f>
        <v/>
      </c>
      <c r="M18" s="17" t="str">
        <f>IF(C18="","",COUNTIF(秋季!$A:$O,部員登録!$C18))</f>
        <v/>
      </c>
      <c r="N18" s="17" t="str">
        <f>IF(C18="","",COUNTIF(新人!$A:$O,部員登録!$C18))</f>
        <v/>
      </c>
      <c r="O18" s="127" t="str">
        <f>IF(C18="","",COUNTIF(遠的!$A:$O,部員登録!$C18))</f>
        <v/>
      </c>
    </row>
    <row r="19" spans="1:15">
      <c r="A19" s="137" t="str">
        <f t="shared" si="4"/>
        <v/>
      </c>
      <c r="B19" s="140"/>
      <c r="C19" s="141"/>
      <c r="D19" s="138"/>
      <c r="E19" s="139"/>
      <c r="F19" s="106">
        <f t="shared" si="0"/>
        <v>0</v>
      </c>
      <c r="G19" s="106" t="str">
        <f t="shared" si="1"/>
        <v/>
      </c>
      <c r="H19" s="17" t="str">
        <f t="shared" si="2"/>
        <v/>
      </c>
      <c r="J19" s="17" t="str">
        <f>IF(C19="","",COUNTIF(関東予選!$A:$O,部員登録!$C19))</f>
        <v/>
      </c>
      <c r="K19" s="17" t="str">
        <f>IF(C19="","",COUNTIF(都総体!$A:$O,部員登録!$C19))</f>
        <v/>
      </c>
      <c r="L19" s="17" t="str">
        <f>IF(C19="","",COUNTIF(都個人!$A:$O,部員登録!$C19))</f>
        <v/>
      </c>
      <c r="M19" s="17" t="str">
        <f>IF(C19="","",COUNTIF(秋季!$A:$O,部員登録!$C19))</f>
        <v/>
      </c>
      <c r="N19" s="17" t="str">
        <f>IF(C19="","",COUNTIF(新人!$A:$O,部員登録!$C19))</f>
        <v/>
      </c>
      <c r="O19" s="127" t="str">
        <f>IF(C19="","",COUNTIF(遠的!$A:$O,部員登録!$C19))</f>
        <v/>
      </c>
    </row>
    <row r="20" spans="1:15">
      <c r="A20" s="137" t="str">
        <f t="shared" si="4"/>
        <v/>
      </c>
      <c r="B20" s="140"/>
      <c r="C20" s="141"/>
      <c r="D20" s="138"/>
      <c r="E20" s="139"/>
      <c r="F20" s="106">
        <f t="shared" si="0"/>
        <v>0</v>
      </c>
      <c r="G20" s="106" t="str">
        <f t="shared" si="1"/>
        <v/>
      </c>
      <c r="H20" s="17" t="str">
        <f t="shared" si="2"/>
        <v/>
      </c>
      <c r="J20" s="17" t="str">
        <f>IF(C20="","",COUNTIF(関東予選!$A:$O,部員登録!$C20))</f>
        <v/>
      </c>
      <c r="K20" s="17" t="str">
        <f>IF(C20="","",COUNTIF(都総体!$A:$O,部員登録!$C20))</f>
        <v/>
      </c>
      <c r="L20" s="17" t="str">
        <f>IF(C20="","",COUNTIF(都個人!$A:$O,部員登録!$C20))</f>
        <v/>
      </c>
      <c r="M20" s="17" t="str">
        <f>IF(C20="","",COUNTIF(秋季!$A:$O,部員登録!$C20))</f>
        <v/>
      </c>
      <c r="N20" s="17" t="str">
        <f>IF(C20="","",COUNTIF(新人!$A:$O,部員登録!$C20))</f>
        <v/>
      </c>
      <c r="O20" s="127" t="str">
        <f>IF(C20="","",COUNTIF(遠的!$A:$O,部員登録!$C20))</f>
        <v/>
      </c>
    </row>
    <row r="21" spans="1:15">
      <c r="A21" s="142" t="str">
        <f t="shared" si="4"/>
        <v/>
      </c>
      <c r="B21" s="143"/>
      <c r="C21" s="144"/>
      <c r="D21" s="145"/>
      <c r="E21" s="146"/>
      <c r="F21" s="106">
        <f t="shared" si="0"/>
        <v>0</v>
      </c>
      <c r="G21" s="106" t="str">
        <f t="shared" si="1"/>
        <v/>
      </c>
      <c r="H21" s="17" t="str">
        <f t="shared" si="2"/>
        <v/>
      </c>
      <c r="J21" s="17" t="str">
        <f>IF(C21="","",COUNTIF(関東予選!$A:$O,部員登録!$C21))</f>
        <v/>
      </c>
      <c r="K21" s="17" t="str">
        <f>IF(C21="","",COUNTIF(都総体!$A:$O,部員登録!$C21))</f>
        <v/>
      </c>
      <c r="L21" s="17" t="str">
        <f>IF(C21="","",COUNTIF(都個人!$A:$O,部員登録!$C21))</f>
        <v/>
      </c>
      <c r="M21" s="17" t="str">
        <f>IF(C21="","",COUNTIF(秋季!$A:$O,部員登録!$C21))</f>
        <v/>
      </c>
      <c r="N21" s="17" t="str">
        <f>IF(C21="","",COUNTIF(新人!$A:$O,部員登録!$C21))</f>
        <v/>
      </c>
      <c r="O21" s="127" t="str">
        <f>IF(C21="","",COUNTIF(遠的!$A:$O,部員登録!$C21))</f>
        <v/>
      </c>
    </row>
    <row r="22" spans="1:15">
      <c r="A22" s="136" t="str">
        <f t="shared" si="4"/>
        <v/>
      </c>
      <c r="B22" s="154"/>
      <c r="C22" s="155"/>
      <c r="D22" s="152"/>
      <c r="E22" s="153"/>
      <c r="F22" s="106">
        <f t="shared" si="0"/>
        <v>0</v>
      </c>
      <c r="G22" s="106" t="str">
        <f t="shared" si="1"/>
        <v/>
      </c>
      <c r="H22" s="17" t="str">
        <f t="shared" si="2"/>
        <v/>
      </c>
      <c r="J22" s="17" t="str">
        <f>IF(C22="","",COUNTIF(関東予選!$A:$O,部員登録!$C22))</f>
        <v/>
      </c>
      <c r="K22" s="17" t="str">
        <f>IF(C22="","",COUNTIF(都総体!$A:$O,部員登録!$C22))</f>
        <v/>
      </c>
      <c r="L22" s="17" t="str">
        <f>IF(C22="","",COUNTIF(都個人!$A:$O,部員登録!$C22))</f>
        <v/>
      </c>
      <c r="M22" s="17" t="str">
        <f>IF(C22="","",COUNTIF(秋季!$A:$O,部員登録!$C22))</f>
        <v/>
      </c>
      <c r="N22" s="17" t="str">
        <f>IF(C22="","",COUNTIF(新人!$A:$O,部員登録!$C22))</f>
        <v/>
      </c>
      <c r="O22" s="127" t="str">
        <f>IF(C22="","",COUNTIF(遠的!$A:$O,部員登録!$C22))</f>
        <v/>
      </c>
    </row>
    <row r="23" spans="1:15">
      <c r="A23" s="137" t="str">
        <f t="shared" si="4"/>
        <v/>
      </c>
      <c r="B23" s="140"/>
      <c r="C23" s="141"/>
      <c r="D23" s="138"/>
      <c r="E23" s="139"/>
      <c r="F23" s="106">
        <f t="shared" si="0"/>
        <v>0</v>
      </c>
      <c r="G23" s="106" t="str">
        <f t="shared" si="1"/>
        <v/>
      </c>
      <c r="H23" s="17" t="str">
        <f t="shared" si="2"/>
        <v/>
      </c>
      <c r="J23" s="17" t="str">
        <f>IF(C23="","",COUNTIF(関東予選!$A:$O,部員登録!$C23))</f>
        <v/>
      </c>
      <c r="K23" s="17" t="str">
        <f>IF(C23="","",COUNTIF(都総体!$A:$O,部員登録!$C23))</f>
        <v/>
      </c>
      <c r="L23" s="17" t="str">
        <f>IF(C23="","",COUNTIF(都個人!$A:$O,部員登録!$C23))</f>
        <v/>
      </c>
      <c r="M23" s="17" t="str">
        <f>IF(C23="","",COUNTIF(秋季!$A:$O,部員登録!$C23))</f>
        <v/>
      </c>
      <c r="N23" s="17" t="str">
        <f>IF(C23="","",COUNTIF(新人!$A:$O,部員登録!$C23))</f>
        <v/>
      </c>
      <c r="O23" s="127" t="str">
        <f>IF(C23="","",COUNTIF(遠的!$A:$O,部員登録!$C23))</f>
        <v/>
      </c>
    </row>
    <row r="24" spans="1:15">
      <c r="A24" s="137" t="str">
        <f t="shared" si="4"/>
        <v/>
      </c>
      <c r="B24" s="140"/>
      <c r="C24" s="141"/>
      <c r="D24" s="138"/>
      <c r="E24" s="139"/>
      <c r="F24" s="106">
        <f t="shared" si="0"/>
        <v>0</v>
      </c>
      <c r="G24" s="106" t="str">
        <f t="shared" si="1"/>
        <v/>
      </c>
      <c r="H24" s="17" t="str">
        <f t="shared" si="2"/>
        <v/>
      </c>
      <c r="J24" s="17" t="str">
        <f>IF(C24="","",COUNTIF(関東予選!$A:$O,部員登録!$C24))</f>
        <v/>
      </c>
      <c r="K24" s="17" t="str">
        <f>IF(C24="","",COUNTIF(都総体!$A:$O,部員登録!$C24))</f>
        <v/>
      </c>
      <c r="L24" s="17" t="str">
        <f>IF(C24="","",COUNTIF(都個人!$A:$O,部員登録!$C24))</f>
        <v/>
      </c>
      <c r="M24" s="17" t="str">
        <f>IF(C24="","",COUNTIF(秋季!$A:$O,部員登録!$C24))</f>
        <v/>
      </c>
      <c r="N24" s="17" t="str">
        <f>IF(C24="","",COUNTIF(新人!$A:$O,部員登録!$C24))</f>
        <v/>
      </c>
      <c r="O24" s="127" t="str">
        <f>IF(C24="","",COUNTIF(遠的!$A:$O,部員登録!$C24))</f>
        <v/>
      </c>
    </row>
    <row r="25" spans="1:15">
      <c r="A25" s="137" t="str">
        <f t="shared" si="4"/>
        <v/>
      </c>
      <c r="B25" s="140"/>
      <c r="C25" s="141"/>
      <c r="D25" s="138"/>
      <c r="E25" s="139"/>
      <c r="F25" s="106">
        <f t="shared" si="0"/>
        <v>0</v>
      </c>
      <c r="G25" s="106" t="str">
        <f t="shared" si="1"/>
        <v/>
      </c>
      <c r="H25" s="17" t="str">
        <f t="shared" si="2"/>
        <v/>
      </c>
      <c r="J25" s="17" t="str">
        <f>IF(C25="","",COUNTIF(関東予選!$A:$O,部員登録!$C25))</f>
        <v/>
      </c>
      <c r="K25" s="17" t="str">
        <f>IF(C25="","",COUNTIF(都総体!$A:$O,部員登録!$C25))</f>
        <v/>
      </c>
      <c r="L25" s="17" t="str">
        <f>IF(C25="","",COUNTIF(都個人!$A:$O,部員登録!$C25))</f>
        <v/>
      </c>
      <c r="M25" s="17" t="str">
        <f>IF(C25="","",COUNTIF(秋季!$A:$O,部員登録!$C25))</f>
        <v/>
      </c>
      <c r="N25" s="17" t="str">
        <f>IF(C25="","",COUNTIF(新人!$A:$O,部員登録!$C25))</f>
        <v/>
      </c>
      <c r="O25" s="127" t="str">
        <f>IF(C25="","",COUNTIF(遠的!$A:$O,部員登録!$C25))</f>
        <v/>
      </c>
    </row>
    <row r="26" spans="1:15">
      <c r="A26" s="142" t="str">
        <f t="shared" si="4"/>
        <v/>
      </c>
      <c r="B26" s="143"/>
      <c r="C26" s="144"/>
      <c r="D26" s="145"/>
      <c r="E26" s="146"/>
      <c r="F26" s="106">
        <f t="shared" si="0"/>
        <v>0</v>
      </c>
      <c r="G26" s="106" t="str">
        <f t="shared" si="1"/>
        <v/>
      </c>
      <c r="H26" s="17" t="str">
        <f t="shared" si="2"/>
        <v/>
      </c>
      <c r="J26" s="17" t="str">
        <f>IF(C26="","",COUNTIF(関東予選!$A:$O,部員登録!$C26))</f>
        <v/>
      </c>
      <c r="K26" s="17" t="str">
        <f>IF(C26="","",COUNTIF(都総体!$A:$O,部員登録!$C26))</f>
        <v/>
      </c>
      <c r="L26" s="17" t="str">
        <f>IF(C26="","",COUNTIF(都個人!$A:$O,部員登録!$C26))</f>
        <v/>
      </c>
      <c r="M26" s="17" t="str">
        <f>IF(C26="","",COUNTIF(秋季!$A:$O,部員登録!$C26))</f>
        <v/>
      </c>
      <c r="N26" s="17" t="str">
        <f>IF(C26="","",COUNTIF(新人!$A:$O,部員登録!$C26))</f>
        <v/>
      </c>
      <c r="O26" s="127" t="str">
        <f>IF(C26="","",COUNTIF(遠的!$A:$O,部員登録!$C26))</f>
        <v/>
      </c>
    </row>
    <row r="27" spans="1:15" s="17" customFormat="1">
      <c r="A27" s="136" t="str">
        <f t="shared" si="4"/>
        <v/>
      </c>
      <c r="B27" s="154"/>
      <c r="C27" s="155"/>
      <c r="D27" s="152"/>
      <c r="E27" s="153"/>
      <c r="F27" s="106">
        <f>COUNTIF(B:B,B27)</f>
        <v>0</v>
      </c>
      <c r="G27" s="106" t="str">
        <f t="shared" si="1"/>
        <v/>
      </c>
      <c r="H27" s="17" t="str">
        <f t="shared" si="2"/>
        <v/>
      </c>
      <c r="J27" s="17" t="str">
        <f>IF(C27="","",COUNTIF(関東予選!$A:$O,部員登録!$C27))</f>
        <v/>
      </c>
      <c r="K27" s="17" t="str">
        <f>IF(C27="","",COUNTIF(都総体!$A:$O,部員登録!$C27))</f>
        <v/>
      </c>
      <c r="L27" s="17" t="str">
        <f>IF(C27="","",COUNTIF(都個人!$A:$O,部員登録!$C27))</f>
        <v/>
      </c>
      <c r="M27" s="17" t="str">
        <f>IF(C27="","",COUNTIF(秋季!$A:$O,部員登録!$C27))</f>
        <v/>
      </c>
      <c r="N27" s="17" t="str">
        <f>IF(C27="","",COUNTIF(新人!$A:$O,部員登録!$C27))</f>
        <v/>
      </c>
      <c r="O27" s="127" t="str">
        <f>IF(C27="","",COUNTIF(遠的!$A:$O,部員登録!$C27))</f>
        <v/>
      </c>
    </row>
    <row r="28" spans="1:15">
      <c r="A28" s="137" t="str">
        <f t="shared" si="4"/>
        <v/>
      </c>
      <c r="B28" s="140"/>
      <c r="C28" s="141"/>
      <c r="D28" s="138"/>
      <c r="E28" s="139"/>
      <c r="F28" s="106">
        <f t="shared" si="0"/>
        <v>0</v>
      </c>
      <c r="G28" s="106" t="str">
        <f t="shared" si="1"/>
        <v/>
      </c>
      <c r="H28" s="17" t="str">
        <f t="shared" si="2"/>
        <v/>
      </c>
      <c r="J28" s="17" t="str">
        <f>IF(C28="","",COUNTIF(関東予選!$A:$O,部員登録!$C28))</f>
        <v/>
      </c>
      <c r="K28" s="17" t="str">
        <f>IF(C28="","",COUNTIF(都総体!$A:$O,部員登録!$C28))</f>
        <v/>
      </c>
      <c r="L28" s="17" t="str">
        <f>IF(C28="","",COUNTIF(都個人!$A:$O,部員登録!$C28))</f>
        <v/>
      </c>
      <c r="M28" s="17" t="str">
        <f>IF(C28="","",COUNTIF(秋季!$A:$O,部員登録!$C28))</f>
        <v/>
      </c>
      <c r="N28" s="17" t="str">
        <f>IF(C28="","",COUNTIF(新人!$A:$O,部員登録!$C28))</f>
        <v/>
      </c>
      <c r="O28" s="127" t="str">
        <f>IF(C28="","",COUNTIF(遠的!$A:$O,部員登録!$C28))</f>
        <v/>
      </c>
    </row>
    <row r="29" spans="1:15">
      <c r="A29" s="137" t="str">
        <f t="shared" si="4"/>
        <v/>
      </c>
      <c r="B29" s="140"/>
      <c r="C29" s="141"/>
      <c r="D29" s="138"/>
      <c r="E29" s="139"/>
      <c r="F29" s="106">
        <f t="shared" si="0"/>
        <v>0</v>
      </c>
      <c r="G29" s="106" t="str">
        <f t="shared" si="1"/>
        <v/>
      </c>
      <c r="H29" s="17" t="str">
        <f t="shared" si="2"/>
        <v/>
      </c>
      <c r="J29" s="17" t="str">
        <f>IF(C29="","",COUNTIF(関東予選!$A:$O,部員登録!$C29))</f>
        <v/>
      </c>
      <c r="K29" s="17" t="str">
        <f>IF(C29="","",COUNTIF(都総体!$A:$O,部員登録!$C29))</f>
        <v/>
      </c>
      <c r="L29" s="17" t="str">
        <f>IF(C29="","",COUNTIF(都個人!$A:$O,部員登録!$C29))</f>
        <v/>
      </c>
      <c r="M29" s="17" t="str">
        <f>IF(C29="","",COUNTIF(秋季!$A:$O,部員登録!$C29))</f>
        <v/>
      </c>
      <c r="N29" s="17" t="str">
        <f>IF(C29="","",COUNTIF(新人!$A:$O,部員登録!$C29))</f>
        <v/>
      </c>
      <c r="O29" s="127" t="str">
        <f>IF(C29="","",COUNTIF(遠的!$A:$O,部員登録!$C29))</f>
        <v/>
      </c>
    </row>
    <row r="30" spans="1:15">
      <c r="A30" s="137" t="str">
        <f t="shared" si="4"/>
        <v/>
      </c>
      <c r="B30" s="140"/>
      <c r="C30" s="141"/>
      <c r="D30" s="138"/>
      <c r="E30" s="139"/>
      <c r="F30" s="106">
        <f t="shared" si="0"/>
        <v>0</v>
      </c>
      <c r="G30" s="106" t="str">
        <f t="shared" si="1"/>
        <v/>
      </c>
      <c r="H30" s="17" t="str">
        <f t="shared" si="2"/>
        <v/>
      </c>
      <c r="J30" s="17" t="str">
        <f>IF(C30="","",COUNTIF(関東予選!$A:$O,部員登録!$C30))</f>
        <v/>
      </c>
      <c r="K30" s="17" t="str">
        <f>IF(C30="","",COUNTIF(都総体!$A:$O,部員登録!$C30))</f>
        <v/>
      </c>
      <c r="L30" s="17" t="str">
        <f>IF(C30="","",COUNTIF(都個人!$A:$O,部員登録!$C30))</f>
        <v/>
      </c>
      <c r="M30" s="17" t="str">
        <f>IF(C30="","",COUNTIF(秋季!$A:$O,部員登録!$C30))</f>
        <v/>
      </c>
      <c r="N30" s="17" t="str">
        <f>IF(C30="","",COUNTIF(新人!$A:$O,部員登録!$C30))</f>
        <v/>
      </c>
      <c r="O30" s="127" t="str">
        <f>IF(C30="","",COUNTIF(遠的!$A:$O,部員登録!$C30))</f>
        <v/>
      </c>
    </row>
    <row r="31" spans="1:15">
      <c r="A31" s="142" t="str">
        <f t="shared" si="4"/>
        <v/>
      </c>
      <c r="B31" s="143"/>
      <c r="C31" s="144"/>
      <c r="D31" s="145"/>
      <c r="E31" s="146"/>
      <c r="F31" s="106">
        <f t="shared" si="0"/>
        <v>0</v>
      </c>
      <c r="G31" s="106" t="str">
        <f t="shared" si="1"/>
        <v/>
      </c>
      <c r="H31" s="17" t="str">
        <f t="shared" si="2"/>
        <v/>
      </c>
      <c r="J31" s="17" t="str">
        <f>IF(C31="","",COUNTIF(関東予選!$A:$O,部員登録!$C31))</f>
        <v/>
      </c>
      <c r="K31" s="17" t="str">
        <f>IF(C31="","",COUNTIF(都総体!$A:$O,部員登録!$C31))</f>
        <v/>
      </c>
      <c r="L31" s="17" t="str">
        <f>IF(C31="","",COUNTIF(都個人!$A:$O,部員登録!$C31))</f>
        <v/>
      </c>
      <c r="M31" s="17" t="str">
        <f>IF(C31="","",COUNTIF(秋季!$A:$O,部員登録!$C31))</f>
        <v/>
      </c>
      <c r="N31" s="17" t="str">
        <f>IF(C31="","",COUNTIF(新人!$A:$O,部員登録!$C31))</f>
        <v/>
      </c>
      <c r="O31" s="127" t="str">
        <f>IF(C31="","",COUNTIF(遠的!$A:$O,部員登録!$C31))</f>
        <v/>
      </c>
    </row>
    <row r="32" spans="1:15">
      <c r="A32" s="136" t="str">
        <f t="shared" si="4"/>
        <v/>
      </c>
      <c r="B32" s="154"/>
      <c r="C32" s="155"/>
      <c r="D32" s="152"/>
      <c r="E32" s="153"/>
      <c r="F32" s="106">
        <f t="shared" si="0"/>
        <v>0</v>
      </c>
      <c r="G32" s="106" t="str">
        <f t="shared" si="1"/>
        <v/>
      </c>
      <c r="H32" s="17" t="str">
        <f t="shared" si="2"/>
        <v/>
      </c>
      <c r="J32" s="17" t="str">
        <f>IF(C32="","",COUNTIF(関東予選!$A:$O,部員登録!$C32))</f>
        <v/>
      </c>
      <c r="K32" s="17" t="str">
        <f>IF(C32="","",COUNTIF(都総体!$A:$O,部員登録!$C32))</f>
        <v/>
      </c>
      <c r="L32" s="17" t="str">
        <f>IF(C32="","",COUNTIF(都個人!$A:$O,部員登録!$C32))</f>
        <v/>
      </c>
      <c r="M32" s="17" t="str">
        <f>IF(C32="","",COUNTIF(秋季!$A:$O,部員登録!$C32))</f>
        <v/>
      </c>
      <c r="N32" s="17" t="str">
        <f>IF(C32="","",COUNTIF(新人!$A:$O,部員登録!$C32))</f>
        <v/>
      </c>
      <c r="O32" s="127" t="str">
        <f>IF(C32="","",COUNTIF(遠的!$A:$O,部員登録!$C32))</f>
        <v/>
      </c>
    </row>
    <row r="33" spans="1:15">
      <c r="A33" s="137" t="str">
        <f t="shared" si="4"/>
        <v/>
      </c>
      <c r="B33" s="140"/>
      <c r="C33" s="141"/>
      <c r="D33" s="138"/>
      <c r="E33" s="139"/>
      <c r="F33" s="106">
        <f t="shared" si="0"/>
        <v>0</v>
      </c>
      <c r="G33" s="106" t="str">
        <f t="shared" si="1"/>
        <v/>
      </c>
      <c r="H33" s="17" t="str">
        <f t="shared" si="2"/>
        <v/>
      </c>
      <c r="J33" s="17" t="str">
        <f>IF(C33="","",COUNTIF(関東予選!$A:$O,部員登録!$C33))</f>
        <v/>
      </c>
      <c r="K33" s="17" t="str">
        <f>IF(C33="","",COUNTIF(都総体!$A:$O,部員登録!$C33))</f>
        <v/>
      </c>
      <c r="L33" s="17" t="str">
        <f>IF(C33="","",COUNTIF(都個人!$A:$O,部員登録!$C33))</f>
        <v/>
      </c>
      <c r="M33" s="17" t="str">
        <f>IF(C33="","",COUNTIF(秋季!$A:$O,部員登録!$C33))</f>
        <v/>
      </c>
      <c r="N33" s="17" t="str">
        <f>IF(C33="","",COUNTIF(新人!$A:$O,部員登録!$C33))</f>
        <v/>
      </c>
      <c r="O33" s="127" t="str">
        <f>IF(C33="","",COUNTIF(遠的!$A:$O,部員登録!$C33))</f>
        <v/>
      </c>
    </row>
    <row r="34" spans="1:15">
      <c r="A34" s="137" t="str">
        <f t="shared" si="4"/>
        <v/>
      </c>
      <c r="B34" s="140"/>
      <c r="C34" s="141"/>
      <c r="D34" s="138"/>
      <c r="E34" s="139"/>
      <c r="F34" s="106">
        <f t="shared" si="0"/>
        <v>0</v>
      </c>
      <c r="G34" s="106" t="str">
        <f t="shared" si="1"/>
        <v/>
      </c>
      <c r="H34" s="17" t="str">
        <f t="shared" si="2"/>
        <v/>
      </c>
      <c r="J34" s="17" t="str">
        <f>IF(C34="","",COUNTIF(関東予選!$A:$O,部員登録!$C34))</f>
        <v/>
      </c>
      <c r="K34" s="17" t="str">
        <f>IF(C34="","",COUNTIF(都総体!$A:$O,部員登録!$C34))</f>
        <v/>
      </c>
      <c r="L34" s="17" t="str">
        <f>IF(C34="","",COUNTIF(都個人!$A:$O,部員登録!$C34))</f>
        <v/>
      </c>
      <c r="M34" s="17" t="str">
        <f>IF(C34="","",COUNTIF(秋季!$A:$O,部員登録!$C34))</f>
        <v/>
      </c>
      <c r="N34" s="17" t="str">
        <f>IF(C34="","",COUNTIF(新人!$A:$O,部員登録!$C34))</f>
        <v/>
      </c>
      <c r="O34" s="127" t="str">
        <f>IF(C34="","",COUNTIF(遠的!$A:$O,部員登録!$C34))</f>
        <v/>
      </c>
    </row>
    <row r="35" spans="1:15">
      <c r="A35" s="137" t="str">
        <f t="shared" si="4"/>
        <v/>
      </c>
      <c r="B35" s="140"/>
      <c r="C35" s="141"/>
      <c r="D35" s="138"/>
      <c r="E35" s="139"/>
      <c r="F35" s="106">
        <f t="shared" si="0"/>
        <v>0</v>
      </c>
      <c r="G35" s="106" t="str">
        <f t="shared" si="1"/>
        <v/>
      </c>
      <c r="H35" s="17" t="str">
        <f t="shared" si="2"/>
        <v/>
      </c>
      <c r="J35" s="17" t="str">
        <f>IF(C35="","",COUNTIF(関東予選!$A:$O,部員登録!$C35))</f>
        <v/>
      </c>
      <c r="K35" s="17" t="str">
        <f>IF(C35="","",COUNTIF(都総体!$A:$O,部員登録!$C35))</f>
        <v/>
      </c>
      <c r="L35" s="17" t="str">
        <f>IF(C35="","",COUNTIF(都個人!$A:$O,部員登録!$C35))</f>
        <v/>
      </c>
      <c r="M35" s="17" t="str">
        <f>IF(C35="","",COUNTIF(秋季!$A:$O,部員登録!$C35))</f>
        <v/>
      </c>
      <c r="N35" s="17" t="str">
        <f>IF(C35="","",COUNTIF(新人!$A:$O,部員登録!$C35))</f>
        <v/>
      </c>
      <c r="O35" s="127" t="str">
        <f>IF(C35="","",COUNTIF(遠的!$A:$O,部員登録!$C35))</f>
        <v/>
      </c>
    </row>
    <row r="36" spans="1:15">
      <c r="A36" s="142" t="str">
        <f t="shared" si="4"/>
        <v/>
      </c>
      <c r="B36" s="143"/>
      <c r="C36" s="144"/>
      <c r="D36" s="145"/>
      <c r="E36" s="146"/>
      <c r="F36" s="106">
        <f t="shared" si="0"/>
        <v>0</v>
      </c>
      <c r="G36" s="106" t="str">
        <f t="shared" si="1"/>
        <v/>
      </c>
      <c r="H36" s="17" t="str">
        <f t="shared" si="2"/>
        <v/>
      </c>
      <c r="J36" s="17" t="str">
        <f>IF(C36="","",COUNTIF(関東予選!$A:$O,部員登録!$C36))</f>
        <v/>
      </c>
      <c r="K36" s="17" t="str">
        <f>IF(C36="","",COUNTIF(都総体!$A:$O,部員登録!$C36))</f>
        <v/>
      </c>
      <c r="L36" s="17" t="str">
        <f>IF(C36="","",COUNTIF(都個人!$A:$O,部員登録!$C36))</f>
        <v/>
      </c>
      <c r="M36" s="17" t="str">
        <f>IF(C36="","",COUNTIF(秋季!$A:$O,部員登録!$C36))</f>
        <v/>
      </c>
      <c r="N36" s="17" t="str">
        <f>IF(C36="","",COUNTIF(新人!$A:$O,部員登録!$C36))</f>
        <v/>
      </c>
      <c r="O36" s="127" t="str">
        <f>IF(C36="","",COUNTIF(遠的!$A:$O,部員登録!$C36))</f>
        <v/>
      </c>
    </row>
    <row r="37" spans="1:15">
      <c r="A37" s="136" t="str">
        <f t="shared" si="4"/>
        <v/>
      </c>
      <c r="B37" s="154"/>
      <c r="C37" s="155"/>
      <c r="D37" s="152"/>
      <c r="E37" s="153"/>
      <c r="F37" s="106">
        <f t="shared" si="0"/>
        <v>0</v>
      </c>
      <c r="G37" s="106" t="str">
        <f t="shared" si="1"/>
        <v/>
      </c>
      <c r="H37" s="17" t="str">
        <f t="shared" si="2"/>
        <v/>
      </c>
      <c r="J37" s="17" t="str">
        <f>IF(C37="","",COUNTIF(関東予選!$A:$O,部員登録!$C37))</f>
        <v/>
      </c>
      <c r="K37" s="17" t="str">
        <f>IF(C37="","",COUNTIF(都総体!$A:$O,部員登録!$C37))</f>
        <v/>
      </c>
      <c r="L37" s="17" t="str">
        <f>IF(C37="","",COUNTIF(都個人!$A:$O,部員登録!$C37))</f>
        <v/>
      </c>
      <c r="M37" s="17" t="str">
        <f>IF(C37="","",COUNTIF(秋季!$A:$O,部員登録!$C37))</f>
        <v/>
      </c>
      <c r="N37" s="17" t="str">
        <f>IF(C37="","",COUNTIF(新人!$A:$O,部員登録!$C37))</f>
        <v/>
      </c>
      <c r="O37" s="127" t="str">
        <f>IF(C37="","",COUNTIF(遠的!$A:$O,部員登録!$C37))</f>
        <v/>
      </c>
    </row>
    <row r="38" spans="1:15">
      <c r="A38" s="137" t="str">
        <f t="shared" si="4"/>
        <v/>
      </c>
      <c r="B38" s="140"/>
      <c r="C38" s="141"/>
      <c r="D38" s="138"/>
      <c r="E38" s="139"/>
      <c r="F38" s="106">
        <f t="shared" si="0"/>
        <v>0</v>
      </c>
      <c r="G38" s="106" t="str">
        <f t="shared" si="1"/>
        <v/>
      </c>
      <c r="H38" s="17" t="str">
        <f t="shared" si="2"/>
        <v/>
      </c>
      <c r="J38" s="17" t="str">
        <f>IF(C38="","",COUNTIF(関東予選!$A:$O,部員登録!$C38))</f>
        <v/>
      </c>
      <c r="K38" s="17" t="str">
        <f>IF(C38="","",COUNTIF(都総体!$A:$O,部員登録!$C38))</f>
        <v/>
      </c>
      <c r="L38" s="17" t="str">
        <f>IF(C38="","",COUNTIF(都個人!$A:$O,部員登録!$C38))</f>
        <v/>
      </c>
      <c r="M38" s="17" t="str">
        <f>IF(C38="","",COUNTIF(秋季!$A:$O,部員登録!$C38))</f>
        <v/>
      </c>
      <c r="N38" s="17" t="str">
        <f>IF(C38="","",COUNTIF(新人!$A:$O,部員登録!$C38))</f>
        <v/>
      </c>
      <c r="O38" s="127" t="str">
        <f>IF(C38="","",COUNTIF(遠的!$A:$O,部員登録!$C38))</f>
        <v/>
      </c>
    </row>
    <row r="39" spans="1:15">
      <c r="A39" s="137" t="str">
        <f t="shared" si="4"/>
        <v/>
      </c>
      <c r="B39" s="140"/>
      <c r="C39" s="141"/>
      <c r="D39" s="138"/>
      <c r="E39" s="139"/>
      <c r="F39" s="106">
        <f t="shared" si="0"/>
        <v>0</v>
      </c>
      <c r="G39" s="106" t="str">
        <f t="shared" si="1"/>
        <v/>
      </c>
      <c r="H39" s="17" t="str">
        <f t="shared" si="2"/>
        <v/>
      </c>
      <c r="J39" s="17" t="str">
        <f>IF(C39="","",COUNTIF(関東予選!$A:$O,部員登録!$C39))</f>
        <v/>
      </c>
      <c r="K39" s="17" t="str">
        <f>IF(C39="","",COUNTIF(都総体!$A:$O,部員登録!$C39))</f>
        <v/>
      </c>
      <c r="L39" s="17" t="str">
        <f>IF(C39="","",COUNTIF(都個人!$A:$O,部員登録!$C39))</f>
        <v/>
      </c>
      <c r="M39" s="17" t="str">
        <f>IF(C39="","",COUNTIF(秋季!$A:$O,部員登録!$C39))</f>
        <v/>
      </c>
      <c r="N39" s="17" t="str">
        <f>IF(C39="","",COUNTIF(新人!$A:$O,部員登録!$C39))</f>
        <v/>
      </c>
      <c r="O39" s="127" t="str">
        <f>IF(C39="","",COUNTIF(遠的!$A:$O,部員登録!$C39))</f>
        <v/>
      </c>
    </row>
    <row r="40" spans="1:15">
      <c r="A40" s="137" t="str">
        <f t="shared" si="4"/>
        <v/>
      </c>
      <c r="B40" s="140"/>
      <c r="C40" s="141"/>
      <c r="D40" s="138"/>
      <c r="E40" s="139"/>
      <c r="F40" s="106">
        <f t="shared" si="0"/>
        <v>0</v>
      </c>
      <c r="G40" s="106" t="str">
        <f t="shared" si="1"/>
        <v/>
      </c>
      <c r="H40" s="17" t="str">
        <f t="shared" si="2"/>
        <v/>
      </c>
      <c r="J40" s="17" t="str">
        <f>IF(C40="","",COUNTIF(関東予選!$A:$O,部員登録!$C40))</f>
        <v/>
      </c>
      <c r="K40" s="17" t="str">
        <f>IF(C40="","",COUNTIF(都総体!$A:$O,部員登録!$C40))</f>
        <v/>
      </c>
      <c r="L40" s="17" t="str">
        <f>IF(C40="","",COUNTIF(都個人!$A:$O,部員登録!$C40))</f>
        <v/>
      </c>
      <c r="M40" s="17" t="str">
        <f>IF(C40="","",COUNTIF(秋季!$A:$O,部員登録!$C40))</f>
        <v/>
      </c>
      <c r="N40" s="17" t="str">
        <f>IF(C40="","",COUNTIF(新人!$A:$O,部員登録!$C40))</f>
        <v/>
      </c>
      <c r="O40" s="127" t="str">
        <f>IF(C40="","",COUNTIF(遠的!$A:$O,部員登録!$C40))</f>
        <v/>
      </c>
    </row>
    <row r="41" spans="1:15">
      <c r="A41" s="142" t="str">
        <f t="shared" si="4"/>
        <v/>
      </c>
      <c r="B41" s="143"/>
      <c r="C41" s="144"/>
      <c r="D41" s="145"/>
      <c r="E41" s="146"/>
      <c r="F41" s="106">
        <f t="shared" si="0"/>
        <v>0</v>
      </c>
      <c r="G41" s="106" t="str">
        <f t="shared" si="1"/>
        <v/>
      </c>
      <c r="H41" s="17" t="str">
        <f t="shared" si="2"/>
        <v/>
      </c>
      <c r="J41" s="17" t="str">
        <f>IF(C41="","",COUNTIF(関東予選!$A:$O,部員登録!$C41))</f>
        <v/>
      </c>
      <c r="K41" s="17" t="str">
        <f>IF(C41="","",COUNTIF(都総体!$A:$O,部員登録!$C41))</f>
        <v/>
      </c>
      <c r="L41" s="17" t="str">
        <f>IF(C41="","",COUNTIF(都個人!$A:$O,部員登録!$C41))</f>
        <v/>
      </c>
      <c r="M41" s="17" t="str">
        <f>IF(C41="","",COUNTIF(秋季!$A:$O,部員登録!$C41))</f>
        <v/>
      </c>
      <c r="N41" s="17" t="str">
        <f>IF(C41="","",COUNTIF(新人!$A:$O,部員登録!$C41))</f>
        <v/>
      </c>
      <c r="O41" s="127" t="str">
        <f>IF(C41="","",COUNTIF(遠的!$A:$O,部員登録!$C41))</f>
        <v/>
      </c>
    </row>
    <row r="42" spans="1:15">
      <c r="A42" s="136" t="str">
        <f t="shared" si="4"/>
        <v/>
      </c>
      <c r="B42" s="154"/>
      <c r="C42" s="155"/>
      <c r="D42" s="152"/>
      <c r="E42" s="153"/>
      <c r="F42" s="106">
        <f t="shared" si="0"/>
        <v>0</v>
      </c>
      <c r="G42" s="106" t="str">
        <f t="shared" si="1"/>
        <v/>
      </c>
      <c r="H42" s="17" t="str">
        <f t="shared" si="2"/>
        <v/>
      </c>
      <c r="J42" s="17" t="str">
        <f>IF(C42="","",COUNTIF(関東予選!$A:$O,部員登録!$C42))</f>
        <v/>
      </c>
      <c r="K42" s="17" t="str">
        <f>IF(C42="","",COUNTIF(都総体!$A:$O,部員登録!$C42))</f>
        <v/>
      </c>
      <c r="L42" s="17" t="str">
        <f>IF(C42="","",COUNTIF(都個人!$A:$O,部員登録!$C42))</f>
        <v/>
      </c>
      <c r="M42" s="17" t="str">
        <f>IF(C42="","",COUNTIF(秋季!$A:$O,部員登録!$C42))</f>
        <v/>
      </c>
      <c r="N42" s="17" t="str">
        <f>IF(C42="","",COUNTIF(新人!$A:$O,部員登録!$C42))</f>
        <v/>
      </c>
      <c r="O42" s="127" t="str">
        <f>IF(C42="","",COUNTIF(遠的!$A:$O,部員登録!$C42))</f>
        <v/>
      </c>
    </row>
    <row r="43" spans="1:15">
      <c r="A43" s="137" t="str">
        <f t="shared" si="4"/>
        <v/>
      </c>
      <c r="B43" s="140"/>
      <c r="C43" s="141"/>
      <c r="D43" s="138"/>
      <c r="E43" s="139"/>
      <c r="F43" s="106">
        <f t="shared" si="0"/>
        <v>0</v>
      </c>
      <c r="G43" s="106" t="str">
        <f t="shared" si="1"/>
        <v/>
      </c>
      <c r="H43" s="17" t="str">
        <f t="shared" si="2"/>
        <v/>
      </c>
      <c r="J43" s="17" t="str">
        <f>IF(C43="","",COUNTIF(関東予選!$A:$O,部員登録!$C43))</f>
        <v/>
      </c>
      <c r="K43" s="17" t="str">
        <f>IF(C43="","",COUNTIF(都総体!$A:$O,部員登録!$C43))</f>
        <v/>
      </c>
      <c r="L43" s="17" t="str">
        <f>IF(C43="","",COUNTIF(都個人!$A:$O,部員登録!$C43))</f>
        <v/>
      </c>
      <c r="M43" s="17" t="str">
        <f>IF(C43="","",COUNTIF(秋季!$A:$O,部員登録!$C43))</f>
        <v/>
      </c>
      <c r="N43" s="17" t="str">
        <f>IF(C43="","",COUNTIF(新人!$A:$O,部員登録!$C43))</f>
        <v/>
      </c>
      <c r="O43" s="127" t="str">
        <f>IF(C43="","",COUNTIF(遠的!$A:$O,部員登録!$C43))</f>
        <v/>
      </c>
    </row>
    <row r="44" spans="1:15">
      <c r="A44" s="137" t="str">
        <f t="shared" si="4"/>
        <v/>
      </c>
      <c r="B44" s="140"/>
      <c r="C44" s="141"/>
      <c r="D44" s="138"/>
      <c r="E44" s="139"/>
      <c r="F44" s="106">
        <f t="shared" si="0"/>
        <v>0</v>
      </c>
      <c r="G44" s="106" t="str">
        <f t="shared" si="1"/>
        <v/>
      </c>
      <c r="H44" s="17" t="str">
        <f t="shared" si="2"/>
        <v/>
      </c>
      <c r="J44" s="17" t="str">
        <f>IF(C44="","",COUNTIF(関東予選!$A:$O,部員登録!$C44))</f>
        <v/>
      </c>
      <c r="K44" s="17" t="str">
        <f>IF(C44="","",COUNTIF(都総体!$A:$O,部員登録!$C44))</f>
        <v/>
      </c>
      <c r="L44" s="17" t="str">
        <f>IF(C44="","",COUNTIF(都個人!$A:$O,部員登録!$C44))</f>
        <v/>
      </c>
      <c r="M44" s="17" t="str">
        <f>IF(C44="","",COUNTIF(秋季!$A:$O,部員登録!$C44))</f>
        <v/>
      </c>
      <c r="N44" s="17" t="str">
        <f>IF(C44="","",COUNTIF(新人!$A:$O,部員登録!$C44))</f>
        <v/>
      </c>
      <c r="O44" s="127" t="str">
        <f>IF(C44="","",COUNTIF(遠的!$A:$O,部員登録!$C44))</f>
        <v/>
      </c>
    </row>
    <row r="45" spans="1:15">
      <c r="A45" s="137" t="str">
        <f t="shared" si="4"/>
        <v/>
      </c>
      <c r="B45" s="140"/>
      <c r="C45" s="141"/>
      <c r="D45" s="138"/>
      <c r="E45" s="139"/>
      <c r="F45" s="106">
        <f t="shared" si="0"/>
        <v>0</v>
      </c>
      <c r="G45" s="106" t="str">
        <f t="shared" si="1"/>
        <v/>
      </c>
      <c r="H45" s="17" t="str">
        <f t="shared" si="2"/>
        <v/>
      </c>
      <c r="J45" s="17" t="str">
        <f>IF(C45="","",COUNTIF(関東予選!$A:$O,部員登録!$C45))</f>
        <v/>
      </c>
      <c r="K45" s="17" t="str">
        <f>IF(C45="","",COUNTIF(都総体!$A:$O,部員登録!$C45))</f>
        <v/>
      </c>
      <c r="L45" s="17" t="str">
        <f>IF(C45="","",COUNTIF(都個人!$A:$O,部員登録!$C45))</f>
        <v/>
      </c>
      <c r="M45" s="17" t="str">
        <f>IF(C45="","",COUNTIF(秋季!$A:$O,部員登録!$C45))</f>
        <v/>
      </c>
      <c r="N45" s="17" t="str">
        <f>IF(C45="","",COUNTIF(新人!$A:$O,部員登録!$C45))</f>
        <v/>
      </c>
      <c r="O45" s="127" t="str">
        <f>IF(C45="","",COUNTIF(遠的!$A:$O,部員登録!$C45))</f>
        <v/>
      </c>
    </row>
    <row r="46" spans="1:15">
      <c r="A46" s="142" t="str">
        <f t="shared" si="4"/>
        <v/>
      </c>
      <c r="B46" s="143"/>
      <c r="C46" s="144"/>
      <c r="D46" s="145"/>
      <c r="E46" s="146"/>
      <c r="F46" s="106">
        <f t="shared" si="0"/>
        <v>0</v>
      </c>
      <c r="G46" s="106" t="str">
        <f t="shared" si="1"/>
        <v/>
      </c>
      <c r="H46" s="17" t="str">
        <f t="shared" si="2"/>
        <v/>
      </c>
      <c r="J46" s="17" t="str">
        <f>IF(C46="","",COUNTIF(関東予選!$A:$O,部員登録!$C46))</f>
        <v/>
      </c>
      <c r="K46" s="17" t="str">
        <f>IF(C46="","",COUNTIF(都総体!$A:$O,部員登録!$C46))</f>
        <v/>
      </c>
      <c r="L46" s="17" t="str">
        <f>IF(C46="","",COUNTIF(都個人!$A:$O,部員登録!$C46))</f>
        <v/>
      </c>
      <c r="M46" s="17" t="str">
        <f>IF(C46="","",COUNTIF(秋季!$A:$O,部員登録!$C46))</f>
        <v/>
      </c>
      <c r="N46" s="17" t="str">
        <f>IF(C46="","",COUNTIF(新人!$A:$O,部員登録!$C46))</f>
        <v/>
      </c>
      <c r="O46" s="127" t="str">
        <f>IF(C46="","",COUNTIF(遠的!$A:$O,部員登録!$C46))</f>
        <v/>
      </c>
    </row>
    <row r="47" spans="1:15">
      <c r="A47" s="136" t="str">
        <f t="shared" si="4"/>
        <v/>
      </c>
      <c r="B47" s="154"/>
      <c r="C47" s="155"/>
      <c r="D47" s="152"/>
      <c r="E47" s="153"/>
      <c r="F47" s="106">
        <f t="shared" si="0"/>
        <v>0</v>
      </c>
      <c r="G47" s="106" t="str">
        <f t="shared" si="1"/>
        <v/>
      </c>
      <c r="H47" s="17" t="str">
        <f t="shared" si="2"/>
        <v/>
      </c>
      <c r="J47" s="17" t="str">
        <f>IF(C47="","",COUNTIF(関東予選!$A:$O,部員登録!$C47))</f>
        <v/>
      </c>
      <c r="K47" s="17" t="str">
        <f>IF(C47="","",COUNTIF(都総体!$A:$O,部員登録!$C47))</f>
        <v/>
      </c>
      <c r="L47" s="17" t="str">
        <f>IF(C47="","",COUNTIF(都個人!$A:$O,部員登録!$C47))</f>
        <v/>
      </c>
      <c r="M47" s="17" t="str">
        <f>IF(C47="","",COUNTIF(秋季!$A:$O,部員登録!$C47))</f>
        <v/>
      </c>
      <c r="N47" s="17" t="str">
        <f>IF(C47="","",COUNTIF(新人!$A:$O,部員登録!$C47))</f>
        <v/>
      </c>
      <c r="O47" s="127" t="str">
        <f>IF(C47="","",COUNTIF(遠的!$A:$O,部員登録!$C47))</f>
        <v/>
      </c>
    </row>
    <row r="48" spans="1:15">
      <c r="A48" s="137" t="str">
        <f t="shared" si="4"/>
        <v/>
      </c>
      <c r="B48" s="140"/>
      <c r="C48" s="141"/>
      <c r="D48" s="138"/>
      <c r="E48" s="139"/>
      <c r="F48" s="106">
        <f t="shared" si="0"/>
        <v>0</v>
      </c>
      <c r="G48" s="106" t="str">
        <f t="shared" si="1"/>
        <v/>
      </c>
      <c r="H48" s="17" t="str">
        <f t="shared" si="2"/>
        <v/>
      </c>
      <c r="J48" s="17" t="str">
        <f>IF(C48="","",COUNTIF(関東予選!$A:$O,部員登録!$C48))</f>
        <v/>
      </c>
      <c r="K48" s="17" t="str">
        <f>IF(C48="","",COUNTIF(都総体!$A:$O,部員登録!$C48))</f>
        <v/>
      </c>
      <c r="L48" s="17" t="str">
        <f>IF(C48="","",COUNTIF(都個人!$A:$O,部員登録!$C48))</f>
        <v/>
      </c>
      <c r="M48" s="17" t="str">
        <f>IF(C48="","",COUNTIF(秋季!$A:$O,部員登録!$C48))</f>
        <v/>
      </c>
      <c r="N48" s="17" t="str">
        <f>IF(C48="","",COUNTIF(新人!$A:$O,部員登録!$C48))</f>
        <v/>
      </c>
      <c r="O48" s="127" t="str">
        <f>IF(C48="","",COUNTIF(遠的!$A:$O,部員登録!$C48))</f>
        <v/>
      </c>
    </row>
    <row r="49" spans="1:15">
      <c r="A49" s="137" t="str">
        <f t="shared" si="4"/>
        <v/>
      </c>
      <c r="B49" s="140"/>
      <c r="C49" s="141"/>
      <c r="D49" s="138"/>
      <c r="E49" s="139"/>
      <c r="F49" s="106">
        <f t="shared" si="0"/>
        <v>0</v>
      </c>
      <c r="G49" s="106" t="str">
        <f t="shared" si="1"/>
        <v/>
      </c>
      <c r="H49" s="17" t="str">
        <f t="shared" si="2"/>
        <v/>
      </c>
      <c r="J49" s="17" t="str">
        <f>IF(C49="","",COUNTIF(関東予選!$A:$O,部員登録!$C49))</f>
        <v/>
      </c>
      <c r="K49" s="17" t="str">
        <f>IF(C49="","",COUNTIF(都総体!$A:$O,部員登録!$C49))</f>
        <v/>
      </c>
      <c r="L49" s="17" t="str">
        <f>IF(C49="","",COUNTIF(都個人!$A:$O,部員登録!$C49))</f>
        <v/>
      </c>
      <c r="M49" s="17" t="str">
        <f>IF(C49="","",COUNTIF(秋季!$A:$O,部員登録!$C49))</f>
        <v/>
      </c>
      <c r="N49" s="17" t="str">
        <f>IF(C49="","",COUNTIF(新人!$A:$O,部員登録!$C49))</f>
        <v/>
      </c>
      <c r="O49" s="127" t="str">
        <f>IF(C49="","",COUNTIF(遠的!$A:$O,部員登録!$C49))</f>
        <v/>
      </c>
    </row>
    <row r="50" spans="1:15">
      <c r="A50" s="137" t="str">
        <f t="shared" si="4"/>
        <v/>
      </c>
      <c r="B50" s="140"/>
      <c r="C50" s="141"/>
      <c r="D50" s="138"/>
      <c r="E50" s="139"/>
      <c r="F50" s="106">
        <f t="shared" si="0"/>
        <v>0</v>
      </c>
      <c r="G50" s="106" t="str">
        <f t="shared" si="1"/>
        <v/>
      </c>
      <c r="H50" s="17" t="str">
        <f t="shared" si="2"/>
        <v/>
      </c>
      <c r="J50" s="17" t="str">
        <f>IF(C50="","",COUNTIF(関東予選!$A:$O,部員登録!$C50))</f>
        <v/>
      </c>
      <c r="K50" s="17" t="str">
        <f>IF(C50="","",COUNTIF(都総体!$A:$O,部員登録!$C50))</f>
        <v/>
      </c>
      <c r="L50" s="17" t="str">
        <f>IF(C50="","",COUNTIF(都個人!$A:$O,部員登録!$C50))</f>
        <v/>
      </c>
      <c r="M50" s="17" t="str">
        <f>IF(C50="","",COUNTIF(秋季!$A:$O,部員登録!$C50))</f>
        <v/>
      </c>
      <c r="N50" s="17" t="str">
        <f>IF(C50="","",COUNTIF(新人!$A:$O,部員登録!$C50))</f>
        <v/>
      </c>
      <c r="O50" s="127" t="str">
        <f>IF(C50="","",COUNTIF(遠的!$A:$O,部員登録!$C50))</f>
        <v/>
      </c>
    </row>
    <row r="51" spans="1:15">
      <c r="A51" s="142" t="str">
        <f t="shared" si="4"/>
        <v/>
      </c>
      <c r="B51" s="143"/>
      <c r="C51" s="144"/>
      <c r="D51" s="145"/>
      <c r="E51" s="146"/>
      <c r="F51" s="106">
        <f t="shared" si="0"/>
        <v>0</v>
      </c>
      <c r="G51" s="106" t="str">
        <f t="shared" si="1"/>
        <v/>
      </c>
      <c r="H51" s="17" t="str">
        <f t="shared" si="2"/>
        <v/>
      </c>
      <c r="J51" s="17" t="str">
        <f>IF(C51="","",COUNTIF(関東予選!$A:$O,部員登録!$C51))</f>
        <v/>
      </c>
      <c r="K51" s="17" t="str">
        <f>IF(C51="","",COUNTIF(都総体!$A:$O,部員登録!$C51))</f>
        <v/>
      </c>
      <c r="L51" s="17" t="str">
        <f>IF(C51="","",COUNTIF(都個人!$A:$O,部員登録!$C51))</f>
        <v/>
      </c>
      <c r="M51" s="17" t="str">
        <f>IF(C51="","",COUNTIF(秋季!$A:$O,部員登録!$C51))</f>
        <v/>
      </c>
      <c r="N51" s="17" t="str">
        <f>IF(C51="","",COUNTIF(新人!$A:$O,部員登録!$C51))</f>
        <v/>
      </c>
      <c r="O51" s="127" t="str">
        <f>IF(C51="","",COUNTIF(遠的!$A:$O,部員登録!$C51))</f>
        <v/>
      </c>
    </row>
    <row r="52" spans="1:15">
      <c r="A52" s="136" t="str">
        <f t="shared" si="4"/>
        <v/>
      </c>
      <c r="B52" s="154"/>
      <c r="C52" s="155"/>
      <c r="D52" s="152"/>
      <c r="E52" s="153"/>
      <c r="F52" s="106">
        <f t="shared" si="0"/>
        <v>0</v>
      </c>
      <c r="G52" s="106" t="str">
        <f t="shared" si="1"/>
        <v/>
      </c>
      <c r="H52" s="17" t="str">
        <f t="shared" si="2"/>
        <v/>
      </c>
      <c r="J52" s="17" t="str">
        <f>IF(C52="","",COUNTIF(関東予選!$A:$O,部員登録!$C52))</f>
        <v/>
      </c>
      <c r="K52" s="17" t="str">
        <f>IF(C52="","",COUNTIF(都総体!$A:$O,部員登録!$C52))</f>
        <v/>
      </c>
      <c r="L52" s="17" t="str">
        <f>IF(C52="","",COUNTIF(都個人!$A:$O,部員登録!$C52))</f>
        <v/>
      </c>
      <c r="M52" s="17" t="str">
        <f>IF(C52="","",COUNTIF(秋季!$A:$O,部員登録!$C52))</f>
        <v/>
      </c>
      <c r="N52" s="17" t="str">
        <f>IF(C52="","",COUNTIF(新人!$A:$O,部員登録!$C52))</f>
        <v/>
      </c>
      <c r="O52" s="127" t="str">
        <f>IF(C52="","",COUNTIF(遠的!$A:$O,部員登録!$C52))</f>
        <v/>
      </c>
    </row>
    <row r="53" spans="1:15">
      <c r="A53" s="137" t="str">
        <f t="shared" si="4"/>
        <v/>
      </c>
      <c r="B53" s="140"/>
      <c r="C53" s="141"/>
      <c r="D53" s="138"/>
      <c r="E53" s="139"/>
      <c r="F53" s="106">
        <f t="shared" si="0"/>
        <v>0</v>
      </c>
      <c r="G53" s="106" t="str">
        <f t="shared" si="1"/>
        <v/>
      </c>
      <c r="H53" s="17" t="str">
        <f t="shared" si="2"/>
        <v/>
      </c>
      <c r="J53" s="17" t="str">
        <f>IF(C53="","",COUNTIF(関東予選!$A:$O,部員登録!$C53))</f>
        <v/>
      </c>
      <c r="K53" s="17" t="str">
        <f>IF(C53="","",COUNTIF(都総体!$A:$O,部員登録!$C53))</f>
        <v/>
      </c>
      <c r="L53" s="17" t="str">
        <f>IF(C53="","",COUNTIF(都個人!$A:$O,部員登録!$C53))</f>
        <v/>
      </c>
      <c r="M53" s="17" t="str">
        <f>IF(C53="","",COUNTIF(秋季!$A:$O,部員登録!$C53))</f>
        <v/>
      </c>
      <c r="N53" s="17" t="str">
        <f>IF(C53="","",COUNTIF(新人!$A:$O,部員登録!$C53))</f>
        <v/>
      </c>
      <c r="O53" s="127" t="str">
        <f>IF(C53="","",COUNTIF(遠的!$A:$O,部員登録!$C53))</f>
        <v/>
      </c>
    </row>
    <row r="54" spans="1:15">
      <c r="A54" s="137" t="str">
        <f t="shared" si="4"/>
        <v/>
      </c>
      <c r="B54" s="140"/>
      <c r="C54" s="141"/>
      <c r="D54" s="138"/>
      <c r="E54" s="139"/>
      <c r="F54" s="106">
        <f>COUNTIF(B:B,B54)</f>
        <v>0</v>
      </c>
      <c r="G54" s="106" t="str">
        <f t="shared" si="1"/>
        <v/>
      </c>
      <c r="H54" s="17" t="str">
        <f t="shared" si="2"/>
        <v/>
      </c>
      <c r="J54" s="17" t="str">
        <f>IF(C54="","",COUNTIF(関東予選!$A:$O,部員登録!$C54))</f>
        <v/>
      </c>
      <c r="K54" s="17" t="str">
        <f>IF(C54="","",COUNTIF(都総体!$A:$O,部員登録!$C54))</f>
        <v/>
      </c>
      <c r="L54" s="17" t="str">
        <f>IF(C54="","",COUNTIF(都個人!$A:$O,部員登録!$C54))</f>
        <v/>
      </c>
      <c r="M54" s="17" t="str">
        <f>IF(C54="","",COUNTIF(秋季!$A:$O,部員登録!$C54))</f>
        <v/>
      </c>
      <c r="N54" s="17" t="str">
        <f>IF(C54="","",COUNTIF(新人!$A:$O,部員登録!$C54))</f>
        <v/>
      </c>
      <c r="O54" s="127" t="str">
        <f>IF(C54="","",COUNTIF(遠的!$A:$O,部員登録!$C54))</f>
        <v/>
      </c>
    </row>
    <row r="55" spans="1:15">
      <c r="A55" s="137" t="str">
        <f t="shared" si="4"/>
        <v/>
      </c>
      <c r="B55" s="140"/>
      <c r="C55" s="141"/>
      <c r="D55" s="138"/>
      <c r="E55" s="139"/>
      <c r="F55" s="106">
        <f t="shared" si="0"/>
        <v>0</v>
      </c>
      <c r="G55" s="106" t="str">
        <f t="shared" si="1"/>
        <v/>
      </c>
      <c r="H55" s="17" t="str">
        <f t="shared" si="2"/>
        <v/>
      </c>
      <c r="J55" s="17" t="str">
        <f>IF(C55="","",COUNTIF(関東予選!$A:$O,部員登録!$C55))</f>
        <v/>
      </c>
      <c r="K55" s="17" t="str">
        <f>IF(C55="","",COUNTIF(都総体!$A:$O,部員登録!$C55))</f>
        <v/>
      </c>
      <c r="L55" s="17" t="str">
        <f>IF(C55="","",COUNTIF(都個人!$A:$O,部員登録!$C55))</f>
        <v/>
      </c>
      <c r="M55" s="17" t="str">
        <f>IF(C55="","",COUNTIF(秋季!$A:$O,部員登録!$C55))</f>
        <v/>
      </c>
      <c r="N55" s="17" t="str">
        <f>IF(C55="","",COUNTIF(新人!$A:$O,部員登録!$C55))</f>
        <v/>
      </c>
      <c r="O55" s="127" t="str">
        <f>IF(C55="","",COUNTIF(遠的!$A:$O,部員登録!$C55))</f>
        <v/>
      </c>
    </row>
    <row r="56" spans="1:15">
      <c r="A56" s="142" t="str">
        <f t="shared" si="4"/>
        <v/>
      </c>
      <c r="B56" s="143"/>
      <c r="C56" s="144"/>
      <c r="D56" s="145"/>
      <c r="E56" s="146"/>
      <c r="F56" s="106">
        <f t="shared" si="0"/>
        <v>0</v>
      </c>
      <c r="G56" s="106" t="str">
        <f t="shared" si="1"/>
        <v/>
      </c>
      <c r="H56" s="17" t="str">
        <f t="shared" si="2"/>
        <v/>
      </c>
      <c r="J56" s="17" t="str">
        <f>IF(C56="","",COUNTIF(関東予選!$A:$O,部員登録!$C56))</f>
        <v/>
      </c>
      <c r="K56" s="17" t="str">
        <f>IF(C56="","",COUNTIF(都総体!$A:$O,部員登録!$C56))</f>
        <v/>
      </c>
      <c r="L56" s="17" t="str">
        <f>IF(C56="","",COUNTIF(都個人!$A:$O,部員登録!$C56))</f>
        <v/>
      </c>
      <c r="M56" s="17" t="str">
        <f>IF(C56="","",COUNTIF(秋季!$A:$O,部員登録!$C56))</f>
        <v/>
      </c>
      <c r="N56" s="17" t="str">
        <f>IF(C56="","",COUNTIF(新人!$A:$O,部員登録!$C56))</f>
        <v/>
      </c>
      <c r="O56" s="127" t="str">
        <f>IF(C56="","",COUNTIF(遠的!$A:$O,部員登録!$C56))</f>
        <v/>
      </c>
    </row>
    <row r="57" spans="1:15">
      <c r="A57" s="136" t="str">
        <f t="shared" si="4"/>
        <v/>
      </c>
      <c r="B57" s="154"/>
      <c r="C57" s="155"/>
      <c r="D57" s="152"/>
      <c r="E57" s="153"/>
      <c r="F57" s="106">
        <f t="shared" si="0"/>
        <v>0</v>
      </c>
      <c r="G57" s="106" t="str">
        <f t="shared" si="1"/>
        <v/>
      </c>
      <c r="H57" s="17" t="str">
        <f t="shared" si="2"/>
        <v/>
      </c>
      <c r="J57" s="17" t="str">
        <f>IF(C57="","",COUNTIF(関東予選!$A:$O,部員登録!$C57))</f>
        <v/>
      </c>
      <c r="K57" s="17" t="str">
        <f>IF(C57="","",COUNTIF(都総体!$A:$O,部員登録!$C57))</f>
        <v/>
      </c>
      <c r="L57" s="17" t="str">
        <f>IF(C57="","",COUNTIF(都個人!$A:$O,部員登録!$C57))</f>
        <v/>
      </c>
      <c r="M57" s="17" t="str">
        <f>IF(C57="","",COUNTIF(秋季!$A:$O,部員登録!$C57))</f>
        <v/>
      </c>
      <c r="N57" s="17" t="str">
        <f>IF(C57="","",COUNTIF(新人!$A:$O,部員登録!$C57))</f>
        <v/>
      </c>
      <c r="O57" s="127" t="str">
        <f>IF(C57="","",COUNTIF(遠的!$A:$O,部員登録!$C57))</f>
        <v/>
      </c>
    </row>
    <row r="58" spans="1:15">
      <c r="A58" s="137" t="str">
        <f t="shared" si="4"/>
        <v/>
      </c>
      <c r="B58" s="140"/>
      <c r="C58" s="141"/>
      <c r="D58" s="138"/>
      <c r="E58" s="139"/>
      <c r="F58" s="106">
        <f t="shared" si="0"/>
        <v>0</v>
      </c>
      <c r="G58" s="106" t="str">
        <f t="shared" si="1"/>
        <v/>
      </c>
      <c r="H58" s="17" t="str">
        <f t="shared" si="2"/>
        <v/>
      </c>
      <c r="J58" s="17" t="str">
        <f>IF(C58="","",COUNTIF(関東予選!$A:$O,部員登録!$C58))</f>
        <v/>
      </c>
      <c r="K58" s="17" t="str">
        <f>IF(C58="","",COUNTIF(都総体!$A:$O,部員登録!$C58))</f>
        <v/>
      </c>
      <c r="L58" s="17" t="str">
        <f>IF(C58="","",COUNTIF(都個人!$A:$O,部員登録!$C58))</f>
        <v/>
      </c>
      <c r="M58" s="17" t="str">
        <f>IF(C58="","",COUNTIF(秋季!$A:$O,部員登録!$C58))</f>
        <v/>
      </c>
      <c r="N58" s="17" t="str">
        <f>IF(C58="","",COUNTIF(新人!$A:$O,部員登録!$C58))</f>
        <v/>
      </c>
      <c r="O58" s="127" t="str">
        <f>IF(C58="","",COUNTIF(遠的!$A:$O,部員登録!$C58))</f>
        <v/>
      </c>
    </row>
    <row r="59" spans="1:15">
      <c r="A59" s="137" t="str">
        <f t="shared" si="4"/>
        <v/>
      </c>
      <c r="B59" s="140"/>
      <c r="C59" s="141"/>
      <c r="D59" s="138"/>
      <c r="E59" s="139"/>
      <c r="F59" s="106">
        <f t="shared" si="0"/>
        <v>0</v>
      </c>
      <c r="G59" s="106" t="str">
        <f t="shared" si="1"/>
        <v/>
      </c>
      <c r="H59" s="17" t="str">
        <f t="shared" si="2"/>
        <v/>
      </c>
      <c r="J59" s="17" t="str">
        <f>IF(C59="","",COUNTIF(関東予選!$A:$O,部員登録!$C59))</f>
        <v/>
      </c>
      <c r="K59" s="17" t="str">
        <f>IF(C59="","",COUNTIF(都総体!$A:$O,部員登録!$C59))</f>
        <v/>
      </c>
      <c r="L59" s="17" t="str">
        <f>IF(C59="","",COUNTIF(都個人!$A:$O,部員登録!$C59))</f>
        <v/>
      </c>
      <c r="M59" s="17" t="str">
        <f>IF(C59="","",COUNTIF(秋季!$A:$O,部員登録!$C59))</f>
        <v/>
      </c>
      <c r="N59" s="17" t="str">
        <f>IF(C59="","",COUNTIF(新人!$A:$O,部員登録!$C59))</f>
        <v/>
      </c>
      <c r="O59" s="127" t="str">
        <f>IF(C59="","",COUNTIF(遠的!$A:$O,部員登録!$C59))</f>
        <v/>
      </c>
    </row>
    <row r="60" spans="1:15">
      <c r="A60" s="137" t="str">
        <f t="shared" si="4"/>
        <v/>
      </c>
      <c r="B60" s="140"/>
      <c r="C60" s="141"/>
      <c r="D60" s="138"/>
      <c r="E60" s="139"/>
      <c r="F60" s="106">
        <f t="shared" si="0"/>
        <v>0</v>
      </c>
      <c r="G60" s="106" t="str">
        <f t="shared" si="1"/>
        <v/>
      </c>
      <c r="H60" s="17" t="str">
        <f t="shared" si="2"/>
        <v/>
      </c>
      <c r="J60" s="17" t="str">
        <f>IF(C60="","",COUNTIF(関東予選!$A:$O,部員登録!$C60))</f>
        <v/>
      </c>
      <c r="K60" s="17" t="str">
        <f>IF(C60="","",COUNTIF(都総体!$A:$O,部員登録!$C60))</f>
        <v/>
      </c>
      <c r="L60" s="17" t="str">
        <f>IF(C60="","",COUNTIF(都個人!$A:$O,部員登録!$C60))</f>
        <v/>
      </c>
      <c r="M60" s="17" t="str">
        <f>IF(C60="","",COUNTIF(秋季!$A:$O,部員登録!$C60))</f>
        <v/>
      </c>
      <c r="N60" s="17" t="str">
        <f>IF(C60="","",COUNTIF(新人!$A:$O,部員登録!$C60))</f>
        <v/>
      </c>
      <c r="O60" s="127" t="str">
        <f>IF(C60="","",COUNTIF(遠的!$A:$O,部員登録!$C60))</f>
        <v/>
      </c>
    </row>
    <row r="61" spans="1:15">
      <c r="A61" s="142" t="str">
        <f t="shared" si="4"/>
        <v/>
      </c>
      <c r="B61" s="143"/>
      <c r="C61" s="144"/>
      <c r="D61" s="145"/>
      <c r="E61" s="146"/>
      <c r="F61" s="106">
        <f t="shared" si="0"/>
        <v>0</v>
      </c>
      <c r="G61" s="106" t="str">
        <f t="shared" si="1"/>
        <v/>
      </c>
      <c r="H61" s="17" t="str">
        <f t="shared" si="2"/>
        <v/>
      </c>
      <c r="J61" s="17" t="str">
        <f>IF(C61="","",COUNTIF(関東予選!$A:$O,部員登録!$C61))</f>
        <v/>
      </c>
      <c r="K61" s="17" t="str">
        <f>IF(C61="","",COUNTIF(都総体!$A:$O,部員登録!$C61))</f>
        <v/>
      </c>
      <c r="L61" s="17" t="str">
        <f>IF(C61="","",COUNTIF(都個人!$A:$O,部員登録!$C61))</f>
        <v/>
      </c>
      <c r="M61" s="17" t="str">
        <f>IF(C61="","",COUNTIF(秋季!$A:$O,部員登録!$C61))</f>
        <v/>
      </c>
      <c r="N61" s="17" t="str">
        <f>IF(C61="","",COUNTIF(新人!$A:$O,部員登録!$C61))</f>
        <v/>
      </c>
      <c r="O61" s="127" t="str">
        <f>IF(C61="","",COUNTIF(遠的!$A:$O,部員登録!$C61))</f>
        <v/>
      </c>
    </row>
    <row r="62" spans="1:15">
      <c r="A62" s="136" t="str">
        <f t="shared" si="4"/>
        <v/>
      </c>
      <c r="B62" s="154"/>
      <c r="C62" s="155"/>
      <c r="D62" s="152"/>
      <c r="E62" s="153"/>
      <c r="F62" s="106">
        <f t="shared" si="0"/>
        <v>0</v>
      </c>
      <c r="G62" s="106" t="str">
        <f t="shared" si="1"/>
        <v/>
      </c>
      <c r="H62" s="17" t="str">
        <f t="shared" si="2"/>
        <v/>
      </c>
      <c r="J62" s="17" t="str">
        <f>IF(C62="","",COUNTIF(関東予選!$A:$O,部員登録!$C62))</f>
        <v/>
      </c>
      <c r="K62" s="17" t="str">
        <f>IF(C62="","",COUNTIF(都総体!$A:$O,部員登録!$C62))</f>
        <v/>
      </c>
      <c r="L62" s="17" t="str">
        <f>IF(C62="","",COUNTIF(都個人!$A:$O,部員登録!$C62))</f>
        <v/>
      </c>
      <c r="M62" s="17" t="str">
        <f>IF(C62="","",COUNTIF(秋季!$A:$O,部員登録!$C62))</f>
        <v/>
      </c>
      <c r="N62" s="17" t="str">
        <f>IF(C62="","",COUNTIF(新人!$A:$O,部員登録!$C62))</f>
        <v/>
      </c>
      <c r="O62" s="127" t="str">
        <f>IF(C62="","",COUNTIF(遠的!$A:$O,部員登録!$C62))</f>
        <v/>
      </c>
    </row>
    <row r="63" spans="1:15">
      <c r="A63" s="137" t="str">
        <f t="shared" si="4"/>
        <v/>
      </c>
      <c r="B63" s="140"/>
      <c r="C63" s="141"/>
      <c r="D63" s="138"/>
      <c r="E63" s="139"/>
      <c r="F63" s="106">
        <f t="shared" si="0"/>
        <v>0</v>
      </c>
      <c r="G63" s="106" t="str">
        <f t="shared" si="1"/>
        <v/>
      </c>
      <c r="H63" s="17" t="str">
        <f t="shared" si="2"/>
        <v/>
      </c>
      <c r="J63" s="17" t="str">
        <f>IF(C63="","",COUNTIF(関東予選!$A:$O,部員登録!$C63))</f>
        <v/>
      </c>
      <c r="K63" s="17" t="str">
        <f>IF(C63="","",COUNTIF(都総体!$A:$O,部員登録!$C63))</f>
        <v/>
      </c>
      <c r="L63" s="17" t="str">
        <f>IF(C63="","",COUNTIF(都個人!$A:$O,部員登録!$C63))</f>
        <v/>
      </c>
      <c r="M63" s="17" t="str">
        <f>IF(C63="","",COUNTIF(秋季!$A:$O,部員登録!$C63))</f>
        <v/>
      </c>
      <c r="N63" s="17" t="str">
        <f>IF(C63="","",COUNTIF(新人!$A:$O,部員登録!$C63))</f>
        <v/>
      </c>
      <c r="O63" s="127" t="str">
        <f>IF(C63="","",COUNTIF(遠的!$A:$O,部員登録!$C63))</f>
        <v/>
      </c>
    </row>
    <row r="64" spans="1:15">
      <c r="A64" s="137" t="str">
        <f t="shared" si="4"/>
        <v/>
      </c>
      <c r="B64" s="140"/>
      <c r="C64" s="141"/>
      <c r="D64" s="138"/>
      <c r="E64" s="139"/>
      <c r="F64" s="106">
        <f t="shared" si="0"/>
        <v>0</v>
      </c>
      <c r="G64" s="106" t="str">
        <f t="shared" si="1"/>
        <v/>
      </c>
      <c r="H64" s="17" t="str">
        <f t="shared" si="2"/>
        <v/>
      </c>
      <c r="J64" s="17" t="str">
        <f>IF(C64="","",COUNTIF(関東予選!$A:$O,部員登録!$C64))</f>
        <v/>
      </c>
      <c r="K64" s="17" t="str">
        <f>IF(C64="","",COUNTIF(都総体!$A:$O,部員登録!$C64))</f>
        <v/>
      </c>
      <c r="L64" s="17" t="str">
        <f>IF(C64="","",COUNTIF(都個人!$A:$O,部員登録!$C64))</f>
        <v/>
      </c>
      <c r="M64" s="17" t="str">
        <f>IF(C64="","",COUNTIF(秋季!$A:$O,部員登録!$C64))</f>
        <v/>
      </c>
      <c r="N64" s="17" t="str">
        <f>IF(C64="","",COUNTIF(新人!$A:$O,部員登録!$C64))</f>
        <v/>
      </c>
      <c r="O64" s="127" t="str">
        <f>IF(C64="","",COUNTIF(遠的!$A:$O,部員登録!$C64))</f>
        <v/>
      </c>
    </row>
    <row r="65" spans="1:15">
      <c r="A65" s="137" t="str">
        <f t="shared" si="4"/>
        <v/>
      </c>
      <c r="B65" s="140"/>
      <c r="C65" s="141"/>
      <c r="D65" s="138"/>
      <c r="E65" s="139"/>
      <c r="F65" s="106">
        <f t="shared" si="0"/>
        <v>0</v>
      </c>
      <c r="G65" s="106" t="str">
        <f t="shared" si="1"/>
        <v/>
      </c>
      <c r="H65" s="17" t="str">
        <f t="shared" si="2"/>
        <v/>
      </c>
      <c r="J65" s="17" t="str">
        <f>IF(C65="","",COUNTIF(関東予選!$A:$O,部員登録!$C65))</f>
        <v/>
      </c>
      <c r="K65" s="17" t="str">
        <f>IF(C65="","",COUNTIF(都総体!$A:$O,部員登録!$C65))</f>
        <v/>
      </c>
      <c r="L65" s="17" t="str">
        <f>IF(C65="","",COUNTIF(都個人!$A:$O,部員登録!$C65))</f>
        <v/>
      </c>
      <c r="M65" s="17" t="str">
        <f>IF(C65="","",COUNTIF(秋季!$A:$O,部員登録!$C65))</f>
        <v/>
      </c>
      <c r="N65" s="17" t="str">
        <f>IF(C65="","",COUNTIF(新人!$A:$O,部員登録!$C65))</f>
        <v/>
      </c>
      <c r="O65" s="127" t="str">
        <f>IF(C65="","",COUNTIF(遠的!$A:$O,部員登録!$C65))</f>
        <v/>
      </c>
    </row>
    <row r="66" spans="1:15">
      <c r="A66" s="142" t="str">
        <f t="shared" si="4"/>
        <v/>
      </c>
      <c r="B66" s="143"/>
      <c r="C66" s="144"/>
      <c r="D66" s="145"/>
      <c r="E66" s="146"/>
      <c r="F66" s="106">
        <f t="shared" si="0"/>
        <v>0</v>
      </c>
      <c r="G66" s="106" t="str">
        <f t="shared" si="1"/>
        <v/>
      </c>
      <c r="H66" s="17" t="str">
        <f t="shared" si="2"/>
        <v/>
      </c>
      <c r="J66" s="17" t="str">
        <f>IF(C66="","",COUNTIF(関東予選!$A:$O,部員登録!$C66))</f>
        <v/>
      </c>
      <c r="K66" s="17" t="str">
        <f>IF(C66="","",COUNTIF(都総体!$A:$O,部員登録!$C66))</f>
        <v/>
      </c>
      <c r="L66" s="17" t="str">
        <f>IF(C66="","",COUNTIF(都個人!$A:$O,部員登録!$C66))</f>
        <v/>
      </c>
      <c r="M66" s="17" t="str">
        <f>IF(C66="","",COUNTIF(秋季!$A:$O,部員登録!$C66))</f>
        <v/>
      </c>
      <c r="N66" s="17" t="str">
        <f>IF(C66="","",COUNTIF(新人!$A:$O,部員登録!$C66))</f>
        <v/>
      </c>
      <c r="O66" s="127" t="str">
        <f>IF(C66="","",COUNTIF(遠的!$A:$O,部員登録!$C66))</f>
        <v/>
      </c>
    </row>
    <row r="67" spans="1:15">
      <c r="A67" s="136" t="str">
        <f t="shared" si="4"/>
        <v/>
      </c>
      <c r="B67" s="154"/>
      <c r="C67" s="155"/>
      <c r="D67" s="152"/>
      <c r="E67" s="153"/>
      <c r="F67" s="106">
        <f t="shared" ref="F67:F101" si="5">COUNTIF(B:B,B67)</f>
        <v>0</v>
      </c>
      <c r="G67" s="106" t="str">
        <f t="shared" ref="G67:G94" si="6">D67&amp;E67</f>
        <v/>
      </c>
      <c r="H67" s="17" t="str">
        <f t="shared" ref="H67:H101" si="7">IF(C67="","",SUM(J67:T67))</f>
        <v/>
      </c>
      <c r="J67" s="17" t="str">
        <f>IF(C67="","",COUNTIF(関東予選!$A:$O,部員登録!$C67))</f>
        <v/>
      </c>
      <c r="K67" s="17" t="str">
        <f>IF(C67="","",COUNTIF(都総体!$A:$O,部員登録!$C67))</f>
        <v/>
      </c>
      <c r="L67" s="17" t="str">
        <f>IF(C67="","",COUNTIF(都個人!$A:$O,部員登録!$C67))</f>
        <v/>
      </c>
      <c r="M67" s="17" t="str">
        <f>IF(C67="","",COUNTIF(秋季!$A:$O,部員登録!$C67))</f>
        <v/>
      </c>
      <c r="N67" s="17" t="str">
        <f>IF(C67="","",COUNTIF(新人!$A:$O,部員登録!$C67))</f>
        <v/>
      </c>
      <c r="O67" s="127" t="str">
        <f>IF(C67="","",COUNTIF(遠的!$A:$O,部員登録!$C67))</f>
        <v/>
      </c>
    </row>
    <row r="68" spans="1:15">
      <c r="A68" s="137" t="str">
        <f t="shared" si="4"/>
        <v/>
      </c>
      <c r="B68" s="140"/>
      <c r="C68" s="141"/>
      <c r="D68" s="138"/>
      <c r="E68" s="139"/>
      <c r="F68" s="106">
        <f t="shared" si="5"/>
        <v>0</v>
      </c>
      <c r="G68" s="106" t="str">
        <f t="shared" si="6"/>
        <v/>
      </c>
      <c r="H68" s="17" t="str">
        <f t="shared" si="7"/>
        <v/>
      </c>
      <c r="J68" s="17" t="str">
        <f>IF(C68="","",COUNTIF(関東予選!$A:$O,部員登録!$C68))</f>
        <v/>
      </c>
      <c r="K68" s="17" t="str">
        <f>IF(C68="","",COUNTIF(都総体!$A:$O,部員登録!$C68))</f>
        <v/>
      </c>
      <c r="L68" s="17" t="str">
        <f>IF(C68="","",COUNTIF(都個人!$A:$O,部員登録!$C68))</f>
        <v/>
      </c>
      <c r="M68" s="17" t="str">
        <f>IF(C68="","",COUNTIF(秋季!$A:$O,部員登録!$C68))</f>
        <v/>
      </c>
      <c r="N68" s="17" t="str">
        <f>IF(C68="","",COUNTIF(新人!$A:$O,部員登録!$C68))</f>
        <v/>
      </c>
      <c r="O68" s="127" t="str">
        <f>IF(C68="","",COUNTIF(遠的!$A:$O,部員登録!$C68))</f>
        <v/>
      </c>
    </row>
    <row r="69" spans="1:15">
      <c r="A69" s="137" t="str">
        <f t="shared" si="4"/>
        <v/>
      </c>
      <c r="B69" s="140"/>
      <c r="C69" s="141"/>
      <c r="D69" s="138"/>
      <c r="E69" s="139"/>
      <c r="F69" s="106">
        <f t="shared" si="5"/>
        <v>0</v>
      </c>
      <c r="G69" s="106" t="str">
        <f t="shared" si="6"/>
        <v/>
      </c>
      <c r="H69" s="17" t="str">
        <f t="shared" si="7"/>
        <v/>
      </c>
      <c r="J69" s="17" t="str">
        <f>IF(C69="","",COUNTIF(関東予選!$A:$O,部員登録!$C69))</f>
        <v/>
      </c>
      <c r="K69" s="17" t="str">
        <f>IF(C69="","",COUNTIF(都総体!$A:$O,部員登録!$C69))</f>
        <v/>
      </c>
      <c r="L69" s="17" t="str">
        <f>IF(C69="","",COUNTIF(都個人!$A:$O,部員登録!$C69))</f>
        <v/>
      </c>
      <c r="M69" s="17" t="str">
        <f>IF(C69="","",COUNTIF(秋季!$A:$O,部員登録!$C69))</f>
        <v/>
      </c>
      <c r="N69" s="17" t="str">
        <f>IF(C69="","",COUNTIF(新人!$A:$O,部員登録!$C69))</f>
        <v/>
      </c>
      <c r="O69" s="127" t="str">
        <f>IF(C69="","",COUNTIF(遠的!$A:$O,部員登録!$C69))</f>
        <v/>
      </c>
    </row>
    <row r="70" spans="1:15">
      <c r="A70" s="137" t="str">
        <f t="shared" si="4"/>
        <v/>
      </c>
      <c r="B70" s="140"/>
      <c r="C70" s="141"/>
      <c r="D70" s="138"/>
      <c r="E70" s="139"/>
      <c r="F70" s="106">
        <f t="shared" si="5"/>
        <v>0</v>
      </c>
      <c r="G70" s="106" t="str">
        <f t="shared" si="6"/>
        <v/>
      </c>
      <c r="H70" s="17" t="str">
        <f t="shared" si="7"/>
        <v/>
      </c>
      <c r="J70" s="17" t="str">
        <f>IF(C70="","",COUNTIF(関東予選!$A:$O,部員登録!$C70))</f>
        <v/>
      </c>
      <c r="K70" s="17" t="str">
        <f>IF(C70="","",COUNTIF(都総体!$A:$O,部員登録!$C70))</f>
        <v/>
      </c>
      <c r="L70" s="17" t="str">
        <f>IF(C70="","",COUNTIF(都個人!$A:$O,部員登録!$C70))</f>
        <v/>
      </c>
      <c r="M70" s="17" t="str">
        <f>IF(C70="","",COUNTIF(秋季!$A:$O,部員登録!$C70))</f>
        <v/>
      </c>
      <c r="N70" s="17" t="str">
        <f>IF(C70="","",COUNTIF(新人!$A:$O,部員登録!$C70))</f>
        <v/>
      </c>
      <c r="O70" s="127" t="str">
        <f>IF(C70="","",COUNTIF(遠的!$A:$O,部員登録!$C70))</f>
        <v/>
      </c>
    </row>
    <row r="71" spans="1:15">
      <c r="A71" s="142" t="str">
        <f t="shared" si="4"/>
        <v/>
      </c>
      <c r="B71" s="143"/>
      <c r="C71" s="144"/>
      <c r="D71" s="145"/>
      <c r="E71" s="146"/>
      <c r="F71" s="106">
        <f t="shared" si="5"/>
        <v>0</v>
      </c>
      <c r="G71" s="106" t="str">
        <f t="shared" si="6"/>
        <v/>
      </c>
      <c r="H71" s="17" t="str">
        <f t="shared" si="7"/>
        <v/>
      </c>
      <c r="J71" s="17" t="str">
        <f>IF(C71="","",COUNTIF(関東予選!$A:$O,部員登録!$C71))</f>
        <v/>
      </c>
      <c r="K71" s="17" t="str">
        <f>IF(C71="","",COUNTIF(都総体!$A:$O,部員登録!$C71))</f>
        <v/>
      </c>
      <c r="L71" s="17" t="str">
        <f>IF(C71="","",COUNTIF(都個人!$A:$O,部員登録!$C71))</f>
        <v/>
      </c>
      <c r="M71" s="17" t="str">
        <f>IF(C71="","",COUNTIF(秋季!$A:$O,部員登録!$C71))</f>
        <v/>
      </c>
      <c r="N71" s="17" t="str">
        <f>IF(C71="","",COUNTIF(新人!$A:$O,部員登録!$C71))</f>
        <v/>
      </c>
      <c r="O71" s="127" t="str">
        <f>IF(C71="","",COUNTIF(遠的!$A:$O,部員登録!$C71))</f>
        <v/>
      </c>
    </row>
    <row r="72" spans="1:15">
      <c r="A72" s="136" t="str">
        <f t="shared" si="4"/>
        <v/>
      </c>
      <c r="B72" s="154"/>
      <c r="C72" s="155"/>
      <c r="D72" s="152"/>
      <c r="E72" s="153"/>
      <c r="F72" s="106">
        <f t="shared" si="5"/>
        <v>0</v>
      </c>
      <c r="G72" s="106" t="str">
        <f t="shared" si="6"/>
        <v/>
      </c>
      <c r="H72" s="17" t="str">
        <f t="shared" si="7"/>
        <v/>
      </c>
      <c r="J72" s="17" t="str">
        <f>IF(C72="","",COUNTIF(関東予選!$A:$O,部員登録!$C72))</f>
        <v/>
      </c>
      <c r="K72" s="17" t="str">
        <f>IF(C72="","",COUNTIF(都総体!$A:$O,部員登録!$C72))</f>
        <v/>
      </c>
      <c r="L72" s="17" t="str">
        <f>IF(C72="","",COUNTIF(都個人!$A:$O,部員登録!$C72))</f>
        <v/>
      </c>
      <c r="M72" s="17" t="str">
        <f>IF(C72="","",COUNTIF(秋季!$A:$O,部員登録!$C72))</f>
        <v/>
      </c>
      <c r="N72" s="17" t="str">
        <f>IF(C72="","",COUNTIF(新人!$A:$O,部員登録!$C72))</f>
        <v/>
      </c>
      <c r="O72" s="127" t="str">
        <f>IF(C72="","",COUNTIF(遠的!$A:$O,部員登録!$C72))</f>
        <v/>
      </c>
    </row>
    <row r="73" spans="1:15">
      <c r="A73" s="137" t="str">
        <f t="shared" si="4"/>
        <v/>
      </c>
      <c r="B73" s="140"/>
      <c r="C73" s="141"/>
      <c r="D73" s="138"/>
      <c r="E73" s="139"/>
      <c r="F73" s="106">
        <f t="shared" si="5"/>
        <v>0</v>
      </c>
      <c r="G73" s="106" t="str">
        <f t="shared" si="6"/>
        <v/>
      </c>
      <c r="H73" s="17" t="str">
        <f t="shared" si="7"/>
        <v/>
      </c>
      <c r="J73" s="17" t="str">
        <f>IF(C73="","",COUNTIF(関東予選!$A:$O,部員登録!$C73))</f>
        <v/>
      </c>
      <c r="K73" s="17" t="str">
        <f>IF(C73="","",COUNTIF(都総体!$A:$O,部員登録!$C73))</f>
        <v/>
      </c>
      <c r="L73" s="17" t="str">
        <f>IF(C73="","",COUNTIF(都個人!$A:$O,部員登録!$C73))</f>
        <v/>
      </c>
      <c r="M73" s="17" t="str">
        <f>IF(C73="","",COUNTIF(秋季!$A:$O,部員登録!$C73))</f>
        <v/>
      </c>
      <c r="N73" s="17" t="str">
        <f>IF(C73="","",COUNTIF(新人!$A:$O,部員登録!$C73))</f>
        <v/>
      </c>
      <c r="O73" s="127" t="str">
        <f>IF(C73="","",COUNTIF(遠的!$A:$O,部員登録!$C73))</f>
        <v/>
      </c>
    </row>
    <row r="74" spans="1:15">
      <c r="A74" s="137" t="str">
        <f t="shared" si="4"/>
        <v/>
      </c>
      <c r="B74" s="140"/>
      <c r="C74" s="141"/>
      <c r="D74" s="138"/>
      <c r="E74" s="139"/>
      <c r="F74" s="106">
        <f t="shared" si="5"/>
        <v>0</v>
      </c>
      <c r="G74" s="106" t="str">
        <f t="shared" si="6"/>
        <v/>
      </c>
      <c r="H74" s="17" t="str">
        <f t="shared" si="7"/>
        <v/>
      </c>
      <c r="J74" s="17" t="str">
        <f>IF(C74="","",COUNTIF(関東予選!$A:$O,部員登録!$C74))</f>
        <v/>
      </c>
      <c r="K74" s="17" t="str">
        <f>IF(C74="","",COUNTIF(都総体!$A:$O,部員登録!$C74))</f>
        <v/>
      </c>
      <c r="L74" s="17" t="str">
        <f>IF(C74="","",COUNTIF(都個人!$A:$O,部員登録!$C74))</f>
        <v/>
      </c>
      <c r="M74" s="17" t="str">
        <f>IF(C74="","",COUNTIF(秋季!$A:$O,部員登録!$C74))</f>
        <v/>
      </c>
      <c r="N74" s="17" t="str">
        <f>IF(C74="","",COUNTIF(新人!$A:$O,部員登録!$C74))</f>
        <v/>
      </c>
      <c r="O74" s="127" t="str">
        <f>IF(C74="","",COUNTIF(遠的!$A:$O,部員登録!$C74))</f>
        <v/>
      </c>
    </row>
    <row r="75" spans="1:15">
      <c r="A75" s="137" t="str">
        <f t="shared" si="4"/>
        <v/>
      </c>
      <c r="B75" s="140"/>
      <c r="C75" s="141"/>
      <c r="D75" s="138"/>
      <c r="E75" s="139"/>
      <c r="F75" s="106">
        <f t="shared" si="5"/>
        <v>0</v>
      </c>
      <c r="G75" s="106" t="str">
        <f t="shared" si="6"/>
        <v/>
      </c>
      <c r="H75" s="17" t="str">
        <f t="shared" si="7"/>
        <v/>
      </c>
      <c r="J75" s="17" t="str">
        <f>IF(C75="","",COUNTIF(関東予選!$A:$O,部員登録!$C75))</f>
        <v/>
      </c>
      <c r="K75" s="17" t="str">
        <f>IF(C75="","",COUNTIF(都総体!$A:$O,部員登録!$C75))</f>
        <v/>
      </c>
      <c r="L75" s="17" t="str">
        <f>IF(C75="","",COUNTIF(都個人!$A:$O,部員登録!$C75))</f>
        <v/>
      </c>
      <c r="M75" s="17" t="str">
        <f>IF(C75="","",COUNTIF(秋季!$A:$O,部員登録!$C75))</f>
        <v/>
      </c>
      <c r="N75" s="17" t="str">
        <f>IF(C75="","",COUNTIF(新人!$A:$O,部員登録!$C75))</f>
        <v/>
      </c>
      <c r="O75" s="127" t="str">
        <f>IF(C75="","",COUNTIF(遠的!$A:$O,部員登録!$C75))</f>
        <v/>
      </c>
    </row>
    <row r="76" spans="1:15">
      <c r="A76" s="142" t="str">
        <f t="shared" ref="A76:A101" si="8">IF(C76="","",A75+1)</f>
        <v/>
      </c>
      <c r="B76" s="143"/>
      <c r="C76" s="144"/>
      <c r="D76" s="145"/>
      <c r="E76" s="146"/>
      <c r="F76" s="106">
        <f t="shared" si="5"/>
        <v>0</v>
      </c>
      <c r="G76" s="106" t="str">
        <f t="shared" si="6"/>
        <v/>
      </c>
      <c r="H76" s="17" t="str">
        <f t="shared" si="7"/>
        <v/>
      </c>
      <c r="J76" s="17" t="str">
        <f>IF(C76="","",COUNTIF(関東予選!$A:$O,部員登録!$C76))</f>
        <v/>
      </c>
      <c r="K76" s="17" t="str">
        <f>IF(C76="","",COUNTIF(都総体!$A:$O,部員登録!$C76))</f>
        <v/>
      </c>
      <c r="L76" s="17" t="str">
        <f>IF(C76="","",COUNTIF(都個人!$A:$O,部員登録!$C76))</f>
        <v/>
      </c>
      <c r="M76" s="17" t="str">
        <f>IF(C76="","",COUNTIF(秋季!$A:$O,部員登録!$C76))</f>
        <v/>
      </c>
      <c r="N76" s="17" t="str">
        <f>IF(C76="","",COUNTIF(新人!$A:$O,部員登録!$C76))</f>
        <v/>
      </c>
      <c r="O76" s="127" t="str">
        <f>IF(C76="","",COUNTIF(遠的!$A:$O,部員登録!$C76))</f>
        <v/>
      </c>
    </row>
    <row r="77" spans="1:15">
      <c r="A77" s="136" t="str">
        <f t="shared" si="8"/>
        <v/>
      </c>
      <c r="B77" s="154"/>
      <c r="C77" s="155"/>
      <c r="D77" s="152"/>
      <c r="E77" s="153"/>
      <c r="F77" s="106">
        <f t="shared" si="5"/>
        <v>0</v>
      </c>
      <c r="G77" s="106" t="str">
        <f t="shared" si="6"/>
        <v/>
      </c>
      <c r="H77" s="17" t="str">
        <f t="shared" si="7"/>
        <v/>
      </c>
      <c r="J77" s="17" t="str">
        <f>IF(C77="","",COUNTIF(関東予選!$A:$O,部員登録!$C77))</f>
        <v/>
      </c>
      <c r="K77" s="17" t="str">
        <f>IF(C77="","",COUNTIF(都総体!$A:$O,部員登録!$C77))</f>
        <v/>
      </c>
      <c r="L77" s="17" t="str">
        <f>IF(C77="","",COUNTIF(都個人!$A:$O,部員登録!$C77))</f>
        <v/>
      </c>
      <c r="M77" s="17" t="str">
        <f>IF(C77="","",COUNTIF(秋季!$A:$O,部員登録!$C77))</f>
        <v/>
      </c>
      <c r="N77" s="17" t="str">
        <f>IF(C77="","",COUNTIF(新人!$A:$O,部員登録!$C77))</f>
        <v/>
      </c>
      <c r="O77" s="127" t="str">
        <f>IF(C77="","",COUNTIF(遠的!$A:$O,部員登録!$C77))</f>
        <v/>
      </c>
    </row>
    <row r="78" spans="1:15">
      <c r="A78" s="137" t="str">
        <f t="shared" si="8"/>
        <v/>
      </c>
      <c r="B78" s="140"/>
      <c r="C78" s="141"/>
      <c r="D78" s="138"/>
      <c r="E78" s="139"/>
      <c r="F78" s="106">
        <f t="shared" si="5"/>
        <v>0</v>
      </c>
      <c r="G78" s="106" t="str">
        <f t="shared" si="6"/>
        <v/>
      </c>
      <c r="H78" s="17" t="str">
        <f t="shared" si="7"/>
        <v/>
      </c>
      <c r="J78" s="17" t="str">
        <f>IF(C78="","",COUNTIF(関東予選!$A:$O,部員登録!$C78))</f>
        <v/>
      </c>
      <c r="K78" s="17" t="str">
        <f>IF(C78="","",COUNTIF(都総体!$A:$O,部員登録!$C78))</f>
        <v/>
      </c>
      <c r="L78" s="17" t="str">
        <f>IF(C78="","",COUNTIF(都個人!$A:$O,部員登録!$C78))</f>
        <v/>
      </c>
      <c r="M78" s="17" t="str">
        <f>IF(C78="","",COUNTIF(秋季!$A:$O,部員登録!$C78))</f>
        <v/>
      </c>
      <c r="N78" s="17" t="str">
        <f>IF(C78="","",COUNTIF(新人!$A:$O,部員登録!$C78))</f>
        <v/>
      </c>
      <c r="O78" s="127" t="str">
        <f>IF(C78="","",COUNTIF(遠的!$A:$O,部員登録!$C78))</f>
        <v/>
      </c>
    </row>
    <row r="79" spans="1:15">
      <c r="A79" s="137" t="str">
        <f t="shared" si="8"/>
        <v/>
      </c>
      <c r="B79" s="140"/>
      <c r="C79" s="141"/>
      <c r="D79" s="138"/>
      <c r="E79" s="139"/>
      <c r="F79" s="106">
        <f t="shared" si="5"/>
        <v>0</v>
      </c>
      <c r="G79" s="106" t="str">
        <f t="shared" si="6"/>
        <v/>
      </c>
      <c r="H79" s="17" t="str">
        <f t="shared" si="7"/>
        <v/>
      </c>
      <c r="J79" s="17" t="str">
        <f>IF(C79="","",COUNTIF(関東予選!$A:$O,部員登録!$C79))</f>
        <v/>
      </c>
      <c r="K79" s="17" t="str">
        <f>IF(C79="","",COUNTIF(都総体!$A:$O,部員登録!$C79))</f>
        <v/>
      </c>
      <c r="L79" s="17" t="str">
        <f>IF(C79="","",COUNTIF(都個人!$A:$O,部員登録!$C79))</f>
        <v/>
      </c>
      <c r="M79" s="17" t="str">
        <f>IF(C79="","",COUNTIF(秋季!$A:$O,部員登録!$C79))</f>
        <v/>
      </c>
      <c r="N79" s="17" t="str">
        <f>IF(C79="","",COUNTIF(新人!$A:$O,部員登録!$C79))</f>
        <v/>
      </c>
      <c r="O79" s="127" t="str">
        <f>IF(C79="","",COUNTIF(遠的!$A:$O,部員登録!$C79))</f>
        <v/>
      </c>
    </row>
    <row r="80" spans="1:15">
      <c r="A80" s="137" t="str">
        <f t="shared" si="8"/>
        <v/>
      </c>
      <c r="B80" s="140"/>
      <c r="C80" s="141"/>
      <c r="D80" s="138"/>
      <c r="E80" s="139"/>
      <c r="F80" s="106">
        <f t="shared" si="5"/>
        <v>0</v>
      </c>
      <c r="G80" s="106" t="str">
        <f t="shared" si="6"/>
        <v/>
      </c>
      <c r="H80" s="17" t="str">
        <f t="shared" si="7"/>
        <v/>
      </c>
      <c r="J80" s="17" t="str">
        <f>IF(C80="","",COUNTIF(関東予選!$A:$O,部員登録!$C80))</f>
        <v/>
      </c>
      <c r="K80" s="17" t="str">
        <f>IF(C80="","",COUNTIF(都総体!$A:$O,部員登録!$C80))</f>
        <v/>
      </c>
      <c r="L80" s="17" t="str">
        <f>IF(C80="","",COUNTIF(都個人!$A:$O,部員登録!$C80))</f>
        <v/>
      </c>
      <c r="M80" s="17" t="str">
        <f>IF(C80="","",COUNTIF(秋季!$A:$O,部員登録!$C80))</f>
        <v/>
      </c>
      <c r="N80" s="17" t="str">
        <f>IF(C80="","",COUNTIF(新人!$A:$O,部員登録!$C80))</f>
        <v/>
      </c>
      <c r="O80" s="127" t="str">
        <f>IF(C80="","",COUNTIF(遠的!$A:$O,部員登録!$C80))</f>
        <v/>
      </c>
    </row>
    <row r="81" spans="1:15">
      <c r="A81" s="142" t="str">
        <f t="shared" si="8"/>
        <v/>
      </c>
      <c r="B81" s="143"/>
      <c r="C81" s="144"/>
      <c r="D81" s="145"/>
      <c r="E81" s="146"/>
      <c r="F81" s="106">
        <f t="shared" si="5"/>
        <v>0</v>
      </c>
      <c r="G81" s="106" t="str">
        <f t="shared" si="6"/>
        <v/>
      </c>
      <c r="H81" s="17" t="str">
        <f t="shared" si="7"/>
        <v/>
      </c>
      <c r="J81" s="17" t="str">
        <f>IF(C81="","",COUNTIF(関東予選!$A:$O,部員登録!$C81))</f>
        <v/>
      </c>
      <c r="K81" s="17" t="str">
        <f>IF(C81="","",COUNTIF(都総体!$A:$O,部員登録!$C81))</f>
        <v/>
      </c>
      <c r="L81" s="17" t="str">
        <f>IF(C81="","",COUNTIF(都個人!$A:$O,部員登録!$C81))</f>
        <v/>
      </c>
      <c r="M81" s="17" t="str">
        <f>IF(C81="","",COUNTIF(秋季!$A:$O,部員登録!$C81))</f>
        <v/>
      </c>
      <c r="N81" s="17" t="str">
        <f>IF(C81="","",COUNTIF(新人!$A:$O,部員登録!$C81))</f>
        <v/>
      </c>
      <c r="O81" s="127" t="str">
        <f>IF(C81="","",COUNTIF(遠的!$A:$O,部員登録!$C81))</f>
        <v/>
      </c>
    </row>
    <row r="82" spans="1:15">
      <c r="A82" s="136" t="str">
        <f t="shared" si="8"/>
        <v/>
      </c>
      <c r="B82" s="154"/>
      <c r="C82" s="155"/>
      <c r="D82" s="152"/>
      <c r="E82" s="153"/>
      <c r="F82" s="106">
        <f t="shared" si="5"/>
        <v>0</v>
      </c>
      <c r="G82" s="106" t="str">
        <f t="shared" si="6"/>
        <v/>
      </c>
      <c r="H82" s="17" t="str">
        <f t="shared" si="7"/>
        <v/>
      </c>
      <c r="J82" s="17" t="str">
        <f>IF(C82="","",COUNTIF(関東予選!$A:$O,部員登録!$C82))</f>
        <v/>
      </c>
      <c r="K82" s="17" t="str">
        <f>IF(C82="","",COUNTIF(都総体!$A:$O,部員登録!$C82))</f>
        <v/>
      </c>
      <c r="L82" s="17" t="str">
        <f>IF(C82="","",COUNTIF(都個人!$A:$O,部員登録!$C82))</f>
        <v/>
      </c>
      <c r="M82" s="17" t="str">
        <f>IF(C82="","",COUNTIF(秋季!$A:$O,部員登録!$C82))</f>
        <v/>
      </c>
      <c r="N82" s="17" t="str">
        <f>IF(C82="","",COUNTIF(新人!$A:$O,部員登録!$C82))</f>
        <v/>
      </c>
      <c r="O82" s="127" t="str">
        <f>IF(C82="","",COUNTIF(遠的!$A:$O,部員登録!$C82))</f>
        <v/>
      </c>
    </row>
    <row r="83" spans="1:15">
      <c r="A83" s="137" t="str">
        <f t="shared" si="8"/>
        <v/>
      </c>
      <c r="B83" s="140"/>
      <c r="C83" s="141"/>
      <c r="D83" s="138"/>
      <c r="E83" s="139"/>
      <c r="F83" s="106">
        <f t="shared" si="5"/>
        <v>0</v>
      </c>
      <c r="G83" s="106" t="str">
        <f t="shared" si="6"/>
        <v/>
      </c>
      <c r="H83" s="17" t="str">
        <f t="shared" si="7"/>
        <v/>
      </c>
      <c r="J83" s="17" t="str">
        <f>IF(C83="","",COUNTIF(関東予選!$A:$O,部員登録!$C83))</f>
        <v/>
      </c>
      <c r="K83" s="17" t="str">
        <f>IF(C83="","",COUNTIF(都総体!$A:$O,部員登録!$C83))</f>
        <v/>
      </c>
      <c r="L83" s="17" t="str">
        <f>IF(C83="","",COUNTIF(都個人!$A:$O,部員登録!$C83))</f>
        <v/>
      </c>
      <c r="M83" s="17" t="str">
        <f>IF(C83="","",COUNTIF(秋季!$A:$O,部員登録!$C83))</f>
        <v/>
      </c>
      <c r="N83" s="17" t="str">
        <f>IF(C83="","",COUNTIF(新人!$A:$O,部員登録!$C83))</f>
        <v/>
      </c>
      <c r="O83" s="127" t="str">
        <f>IF(C83="","",COUNTIF(遠的!$A:$O,部員登録!$C83))</f>
        <v/>
      </c>
    </row>
    <row r="84" spans="1:15">
      <c r="A84" s="137" t="str">
        <f t="shared" si="8"/>
        <v/>
      </c>
      <c r="B84" s="140"/>
      <c r="C84" s="141"/>
      <c r="D84" s="138"/>
      <c r="E84" s="139"/>
      <c r="F84" s="106">
        <f t="shared" si="5"/>
        <v>0</v>
      </c>
      <c r="G84" s="106" t="str">
        <f t="shared" si="6"/>
        <v/>
      </c>
      <c r="H84" s="17" t="str">
        <f t="shared" si="7"/>
        <v/>
      </c>
      <c r="J84" s="17" t="str">
        <f>IF(C84="","",COUNTIF(関東予選!$A:$O,部員登録!$C84))</f>
        <v/>
      </c>
      <c r="K84" s="17" t="str">
        <f>IF(C84="","",COUNTIF(都総体!$A:$O,部員登録!$C84))</f>
        <v/>
      </c>
      <c r="L84" s="17" t="str">
        <f>IF(C84="","",COUNTIF(都個人!$A:$O,部員登録!$C84))</f>
        <v/>
      </c>
      <c r="M84" s="17" t="str">
        <f>IF(C84="","",COUNTIF(秋季!$A:$O,部員登録!$C84))</f>
        <v/>
      </c>
      <c r="N84" s="17" t="str">
        <f>IF(C84="","",COUNTIF(新人!$A:$O,部員登録!$C84))</f>
        <v/>
      </c>
      <c r="O84" s="127" t="str">
        <f>IF(C84="","",COUNTIF(遠的!$A:$O,部員登録!$C84))</f>
        <v/>
      </c>
    </row>
    <row r="85" spans="1:15">
      <c r="A85" s="137" t="str">
        <f t="shared" si="8"/>
        <v/>
      </c>
      <c r="B85" s="140"/>
      <c r="C85" s="141"/>
      <c r="D85" s="138"/>
      <c r="E85" s="139"/>
      <c r="F85" s="106">
        <f t="shared" si="5"/>
        <v>0</v>
      </c>
      <c r="G85" s="106" t="str">
        <f t="shared" si="6"/>
        <v/>
      </c>
      <c r="H85" s="17" t="str">
        <f t="shared" si="7"/>
        <v/>
      </c>
      <c r="J85" s="17" t="str">
        <f>IF(C85="","",COUNTIF(関東予選!$A:$O,部員登録!$C85))</f>
        <v/>
      </c>
      <c r="K85" s="17" t="str">
        <f>IF(C85="","",COUNTIF(都総体!$A:$O,部員登録!$C85))</f>
        <v/>
      </c>
      <c r="L85" s="17" t="str">
        <f>IF(C85="","",COUNTIF(都個人!$A:$O,部員登録!$C85))</f>
        <v/>
      </c>
      <c r="M85" s="17" t="str">
        <f>IF(C85="","",COUNTIF(秋季!$A:$O,部員登録!$C85))</f>
        <v/>
      </c>
      <c r="N85" s="17" t="str">
        <f>IF(C85="","",COUNTIF(新人!$A:$O,部員登録!$C85))</f>
        <v/>
      </c>
      <c r="O85" s="127" t="str">
        <f>IF(C85="","",COUNTIF(遠的!$A:$O,部員登録!$C85))</f>
        <v/>
      </c>
    </row>
    <row r="86" spans="1:15">
      <c r="A86" s="142" t="str">
        <f t="shared" si="8"/>
        <v/>
      </c>
      <c r="B86" s="143"/>
      <c r="C86" s="144"/>
      <c r="D86" s="145"/>
      <c r="E86" s="146"/>
      <c r="F86" s="106">
        <f t="shared" si="5"/>
        <v>0</v>
      </c>
      <c r="G86" s="106" t="str">
        <f t="shared" si="6"/>
        <v/>
      </c>
      <c r="H86" s="17" t="str">
        <f t="shared" si="7"/>
        <v/>
      </c>
      <c r="J86" s="17" t="str">
        <f>IF(C86="","",COUNTIF(関東予選!$A:$O,部員登録!$C86))</f>
        <v/>
      </c>
      <c r="K86" s="17" t="str">
        <f>IF(C86="","",COUNTIF(都総体!$A:$O,部員登録!$C86))</f>
        <v/>
      </c>
      <c r="L86" s="17" t="str">
        <f>IF(C86="","",COUNTIF(都個人!$A:$O,部員登録!$C86))</f>
        <v/>
      </c>
      <c r="M86" s="17" t="str">
        <f>IF(C86="","",COUNTIF(秋季!$A:$O,部員登録!$C86))</f>
        <v/>
      </c>
      <c r="N86" s="17" t="str">
        <f>IF(C86="","",COUNTIF(新人!$A:$O,部員登録!$C86))</f>
        <v/>
      </c>
      <c r="O86" s="127" t="str">
        <f>IF(C86="","",COUNTIF(遠的!$A:$O,部員登録!$C86))</f>
        <v/>
      </c>
    </row>
    <row r="87" spans="1:15">
      <c r="A87" s="136" t="str">
        <f t="shared" si="8"/>
        <v/>
      </c>
      <c r="B87" s="154"/>
      <c r="C87" s="155"/>
      <c r="D87" s="152"/>
      <c r="E87" s="153"/>
      <c r="F87" s="106">
        <f t="shared" si="5"/>
        <v>0</v>
      </c>
      <c r="G87" s="106" t="str">
        <f t="shared" si="6"/>
        <v/>
      </c>
      <c r="H87" s="17" t="str">
        <f t="shared" si="7"/>
        <v/>
      </c>
      <c r="J87" s="17" t="str">
        <f>IF(C87="","",COUNTIF(関東予選!$A:$O,部員登録!$C87))</f>
        <v/>
      </c>
      <c r="K87" s="17" t="str">
        <f>IF(C87="","",COUNTIF(都総体!$A:$O,部員登録!$C87))</f>
        <v/>
      </c>
      <c r="L87" s="17" t="str">
        <f>IF(C87="","",COUNTIF(都個人!$A:$O,部員登録!$C87))</f>
        <v/>
      </c>
      <c r="M87" s="17" t="str">
        <f>IF(C87="","",COUNTIF(秋季!$A:$O,部員登録!$C87))</f>
        <v/>
      </c>
      <c r="N87" s="17" t="str">
        <f>IF(C87="","",COUNTIF(新人!$A:$O,部員登録!$C87))</f>
        <v/>
      </c>
      <c r="O87" s="127" t="str">
        <f>IF(C87="","",COUNTIF(遠的!$A:$O,部員登録!$C87))</f>
        <v/>
      </c>
    </row>
    <row r="88" spans="1:15">
      <c r="A88" s="137" t="str">
        <f t="shared" si="8"/>
        <v/>
      </c>
      <c r="B88" s="140"/>
      <c r="C88" s="141"/>
      <c r="D88" s="138"/>
      <c r="E88" s="139"/>
      <c r="F88" s="106">
        <f t="shared" si="5"/>
        <v>0</v>
      </c>
      <c r="G88" s="106" t="str">
        <f t="shared" si="6"/>
        <v/>
      </c>
      <c r="H88" s="17" t="str">
        <f t="shared" si="7"/>
        <v/>
      </c>
      <c r="J88" s="17" t="str">
        <f>IF(C88="","",COUNTIF(関東予選!$A:$O,部員登録!$C88))</f>
        <v/>
      </c>
      <c r="K88" s="17" t="str">
        <f>IF(C88="","",COUNTIF(都総体!$A:$O,部員登録!$C88))</f>
        <v/>
      </c>
      <c r="L88" s="17" t="str">
        <f>IF(C88="","",COUNTIF(都個人!$A:$O,部員登録!$C88))</f>
        <v/>
      </c>
      <c r="M88" s="17" t="str">
        <f>IF(C88="","",COUNTIF(秋季!$A:$O,部員登録!$C88))</f>
        <v/>
      </c>
      <c r="N88" s="17" t="str">
        <f>IF(C88="","",COUNTIF(新人!$A:$O,部員登録!$C88))</f>
        <v/>
      </c>
      <c r="O88" s="127" t="str">
        <f>IF(C88="","",COUNTIF(遠的!$A:$O,部員登録!$C88))</f>
        <v/>
      </c>
    </row>
    <row r="89" spans="1:15">
      <c r="A89" s="137" t="str">
        <f t="shared" si="8"/>
        <v/>
      </c>
      <c r="B89" s="140"/>
      <c r="C89" s="141"/>
      <c r="D89" s="138"/>
      <c r="E89" s="139"/>
      <c r="F89" s="106">
        <f t="shared" si="5"/>
        <v>0</v>
      </c>
      <c r="G89" s="106" t="str">
        <f t="shared" si="6"/>
        <v/>
      </c>
      <c r="H89" s="17" t="str">
        <f t="shared" si="7"/>
        <v/>
      </c>
      <c r="J89" s="17" t="str">
        <f>IF(C89="","",COUNTIF(関東予選!$A:$O,部員登録!$C89))</f>
        <v/>
      </c>
      <c r="K89" s="17" t="str">
        <f>IF(C89="","",COUNTIF(都総体!$A:$O,部員登録!$C89))</f>
        <v/>
      </c>
      <c r="L89" s="17" t="str">
        <f>IF(C89="","",COUNTIF(都個人!$A:$O,部員登録!$C89))</f>
        <v/>
      </c>
      <c r="M89" s="17" t="str">
        <f>IF(C89="","",COUNTIF(秋季!$A:$O,部員登録!$C89))</f>
        <v/>
      </c>
      <c r="N89" s="17" t="str">
        <f>IF(C89="","",COUNTIF(新人!$A:$O,部員登録!$C89))</f>
        <v/>
      </c>
      <c r="O89" s="127" t="str">
        <f>IF(C89="","",COUNTIF(遠的!$A:$O,部員登録!$C89))</f>
        <v/>
      </c>
    </row>
    <row r="90" spans="1:15">
      <c r="A90" s="137" t="str">
        <f t="shared" si="8"/>
        <v/>
      </c>
      <c r="B90" s="140"/>
      <c r="C90" s="141"/>
      <c r="D90" s="138"/>
      <c r="E90" s="139"/>
      <c r="F90" s="106">
        <f t="shared" si="5"/>
        <v>0</v>
      </c>
      <c r="G90" s="106" t="str">
        <f t="shared" si="6"/>
        <v/>
      </c>
      <c r="H90" s="17" t="str">
        <f t="shared" si="7"/>
        <v/>
      </c>
      <c r="J90" s="17" t="str">
        <f>IF(C90="","",COUNTIF(関東予選!$A:$O,部員登録!$C90))</f>
        <v/>
      </c>
      <c r="K90" s="17" t="str">
        <f>IF(C90="","",COUNTIF(都総体!$A:$O,部員登録!$C90))</f>
        <v/>
      </c>
      <c r="L90" s="17" t="str">
        <f>IF(C90="","",COUNTIF(都個人!$A:$O,部員登録!$C90))</f>
        <v/>
      </c>
      <c r="M90" s="17" t="str">
        <f>IF(C90="","",COUNTIF(秋季!$A:$O,部員登録!$C90))</f>
        <v/>
      </c>
      <c r="N90" s="17" t="str">
        <f>IF(C90="","",COUNTIF(新人!$A:$O,部員登録!$C90))</f>
        <v/>
      </c>
      <c r="O90" s="127" t="str">
        <f>IF(C90="","",COUNTIF(遠的!$A:$O,部員登録!$C90))</f>
        <v/>
      </c>
    </row>
    <row r="91" spans="1:15">
      <c r="A91" s="142" t="str">
        <f t="shared" si="8"/>
        <v/>
      </c>
      <c r="B91" s="143"/>
      <c r="C91" s="144"/>
      <c r="D91" s="145"/>
      <c r="E91" s="146"/>
      <c r="F91" s="106">
        <f t="shared" si="5"/>
        <v>0</v>
      </c>
      <c r="G91" s="106" t="str">
        <f t="shared" si="6"/>
        <v/>
      </c>
      <c r="H91" s="17" t="str">
        <f t="shared" si="7"/>
        <v/>
      </c>
      <c r="J91" s="17" t="str">
        <f>IF(C91="","",COUNTIF(関東予選!$A:$O,部員登録!$C91))</f>
        <v/>
      </c>
      <c r="K91" s="17" t="str">
        <f>IF(C91="","",COUNTIF(都総体!$A:$O,部員登録!$C91))</f>
        <v/>
      </c>
      <c r="L91" s="17" t="str">
        <f>IF(C91="","",COUNTIF(都個人!$A:$O,部員登録!$C91))</f>
        <v/>
      </c>
      <c r="M91" s="17" t="str">
        <f>IF(C91="","",COUNTIF(秋季!$A:$O,部員登録!$C91))</f>
        <v/>
      </c>
      <c r="N91" s="17" t="str">
        <f>IF(C91="","",COUNTIF(新人!$A:$O,部員登録!$C91))</f>
        <v/>
      </c>
      <c r="O91" s="127" t="str">
        <f>IF(C91="","",COUNTIF(遠的!$A:$O,部員登録!$C91))</f>
        <v/>
      </c>
    </row>
    <row r="92" spans="1:15">
      <c r="A92" s="136" t="str">
        <f t="shared" si="8"/>
        <v/>
      </c>
      <c r="B92" s="154"/>
      <c r="C92" s="155"/>
      <c r="D92" s="152"/>
      <c r="E92" s="153"/>
      <c r="F92" s="106">
        <f t="shared" si="5"/>
        <v>0</v>
      </c>
      <c r="G92" s="106" t="str">
        <f t="shared" si="6"/>
        <v/>
      </c>
      <c r="H92" s="17" t="str">
        <f t="shared" si="7"/>
        <v/>
      </c>
      <c r="J92" s="17" t="str">
        <f>IF(C92="","",COUNTIF(関東予選!$A:$O,部員登録!$C92))</f>
        <v/>
      </c>
      <c r="K92" s="17" t="str">
        <f>IF(C92="","",COUNTIF(都総体!$A:$O,部員登録!$C92))</f>
        <v/>
      </c>
      <c r="L92" s="17" t="str">
        <f>IF(C92="","",COUNTIF(都個人!$A:$O,部員登録!$C92))</f>
        <v/>
      </c>
      <c r="M92" s="17" t="str">
        <f>IF(C92="","",COUNTIF(秋季!$A:$O,部員登録!$C92))</f>
        <v/>
      </c>
      <c r="N92" s="17" t="str">
        <f>IF(C92="","",COUNTIF(新人!$A:$O,部員登録!$C92))</f>
        <v/>
      </c>
      <c r="O92" s="127" t="str">
        <f>IF(C92="","",COUNTIF(遠的!$A:$O,部員登録!$C92))</f>
        <v/>
      </c>
    </row>
    <row r="93" spans="1:15">
      <c r="A93" s="137" t="str">
        <f t="shared" si="8"/>
        <v/>
      </c>
      <c r="B93" s="140"/>
      <c r="C93" s="141"/>
      <c r="D93" s="138"/>
      <c r="E93" s="139"/>
      <c r="F93" s="106">
        <f t="shared" si="5"/>
        <v>0</v>
      </c>
      <c r="G93" s="106" t="str">
        <f t="shared" si="6"/>
        <v/>
      </c>
      <c r="H93" s="17" t="str">
        <f t="shared" si="7"/>
        <v/>
      </c>
      <c r="J93" s="17" t="str">
        <f>IF(C93="","",COUNTIF(関東予選!$A:$O,部員登録!$C93))</f>
        <v/>
      </c>
      <c r="K93" s="17" t="str">
        <f>IF(C93="","",COUNTIF(都総体!$A:$O,部員登録!$C93))</f>
        <v/>
      </c>
      <c r="L93" s="17" t="str">
        <f>IF(C93="","",COUNTIF(都個人!$A:$O,部員登録!$C93))</f>
        <v/>
      </c>
      <c r="M93" s="17" t="str">
        <f>IF(C93="","",COUNTIF(秋季!$A:$O,部員登録!$C93))</f>
        <v/>
      </c>
      <c r="N93" s="17" t="str">
        <f>IF(C93="","",COUNTIF(新人!$A:$O,部員登録!$C93))</f>
        <v/>
      </c>
      <c r="O93" s="127" t="str">
        <f>IF(C93="","",COUNTIF(遠的!$A:$O,部員登録!$C93))</f>
        <v/>
      </c>
    </row>
    <row r="94" spans="1:15">
      <c r="A94" s="137" t="str">
        <f t="shared" si="8"/>
        <v/>
      </c>
      <c r="B94" s="140"/>
      <c r="C94" s="141"/>
      <c r="D94" s="138"/>
      <c r="E94" s="139"/>
      <c r="F94" s="106">
        <f t="shared" si="5"/>
        <v>0</v>
      </c>
      <c r="G94" s="106" t="str">
        <f t="shared" si="6"/>
        <v/>
      </c>
      <c r="H94" s="17" t="str">
        <f t="shared" si="7"/>
        <v/>
      </c>
      <c r="J94" s="17" t="str">
        <f>IF(C94="","",COUNTIF(関東予選!$A:$O,部員登録!$C94))</f>
        <v/>
      </c>
      <c r="K94" s="17" t="str">
        <f>IF(C94="","",COUNTIF(都総体!$A:$O,部員登録!$C94))</f>
        <v/>
      </c>
      <c r="L94" s="17" t="str">
        <f>IF(C94="","",COUNTIF(都個人!$A:$O,部員登録!$C94))</f>
        <v/>
      </c>
      <c r="M94" s="17" t="str">
        <f>IF(C94="","",COUNTIF(秋季!$A:$O,部員登録!$C94))</f>
        <v/>
      </c>
      <c r="N94" s="17" t="str">
        <f>IF(C94="","",COUNTIF(新人!$A:$O,部員登録!$C94))</f>
        <v/>
      </c>
      <c r="O94" s="127" t="str">
        <f>IF(C94="","",COUNTIF(遠的!$A:$O,部員登録!$C94))</f>
        <v/>
      </c>
    </row>
    <row r="95" spans="1:15">
      <c r="A95" s="137" t="str">
        <f t="shared" si="8"/>
        <v/>
      </c>
      <c r="B95" s="140"/>
      <c r="C95" s="141"/>
      <c r="D95" s="138"/>
      <c r="E95" s="139"/>
      <c r="F95" s="106">
        <f t="shared" si="5"/>
        <v>0</v>
      </c>
      <c r="G95" s="106"/>
      <c r="H95" s="17" t="str">
        <f t="shared" si="7"/>
        <v/>
      </c>
      <c r="J95" s="17" t="str">
        <f>IF(C95="","",COUNTIF(関東予選!$A:$O,部員登録!$C95))</f>
        <v/>
      </c>
      <c r="K95" s="17" t="str">
        <f>IF(C95="","",COUNTIF(都総体!$A:$O,部員登録!$C95))</f>
        <v/>
      </c>
      <c r="L95" s="17" t="str">
        <f>IF(C95="","",COUNTIF(都個人!$A:$O,部員登録!$C95))</f>
        <v/>
      </c>
      <c r="M95" s="17" t="str">
        <f>IF(C95="","",COUNTIF(秋季!$A:$O,部員登録!$C95))</f>
        <v/>
      </c>
      <c r="N95" s="17" t="str">
        <f>IF(C95="","",COUNTIF(新人!$A:$O,部員登録!$C95))</f>
        <v/>
      </c>
      <c r="O95" s="127" t="str">
        <f>IF(C95="","",COUNTIF(遠的!$A:$O,部員登録!$C95))</f>
        <v/>
      </c>
    </row>
    <row r="96" spans="1:15">
      <c r="A96" s="142" t="str">
        <f t="shared" si="8"/>
        <v/>
      </c>
      <c r="B96" s="143"/>
      <c r="C96" s="144"/>
      <c r="D96" s="145"/>
      <c r="E96" s="146"/>
      <c r="F96" s="106">
        <f t="shared" si="5"/>
        <v>0</v>
      </c>
      <c r="G96" s="106"/>
      <c r="H96" s="17" t="str">
        <f t="shared" si="7"/>
        <v/>
      </c>
      <c r="J96" s="17" t="str">
        <f>IF(C96="","",COUNTIF(関東予選!$A:$O,部員登録!$C96))</f>
        <v/>
      </c>
      <c r="K96" s="17" t="str">
        <f>IF(C96="","",COUNTIF(都総体!$A:$O,部員登録!$C96))</f>
        <v/>
      </c>
      <c r="L96" s="17" t="str">
        <f>IF(C96="","",COUNTIF(都個人!$A:$O,部員登録!$C96))</f>
        <v/>
      </c>
      <c r="M96" s="17" t="str">
        <f>IF(C96="","",COUNTIF(秋季!$A:$O,部員登録!$C96))</f>
        <v/>
      </c>
      <c r="N96" s="17" t="str">
        <f>IF(C96="","",COUNTIF(新人!$A:$O,部員登録!$C96))</f>
        <v/>
      </c>
      <c r="O96" s="127" t="str">
        <f>IF(C96="","",COUNTIF(遠的!$A:$O,部員登録!$C96))</f>
        <v/>
      </c>
    </row>
    <row r="97" spans="1:15">
      <c r="A97" s="136" t="str">
        <f t="shared" si="8"/>
        <v/>
      </c>
      <c r="B97" s="154"/>
      <c r="C97" s="155"/>
      <c r="D97" s="152"/>
      <c r="E97" s="153"/>
      <c r="F97" s="106">
        <f t="shared" si="5"/>
        <v>0</v>
      </c>
      <c r="G97" s="106"/>
      <c r="H97" s="17" t="str">
        <f t="shared" si="7"/>
        <v/>
      </c>
      <c r="J97" s="17" t="str">
        <f>IF(C97="","",COUNTIF(関東予選!$A:$O,部員登録!$C97))</f>
        <v/>
      </c>
      <c r="K97" s="17" t="str">
        <f>IF(C97="","",COUNTIF(都総体!$A:$O,部員登録!$C97))</f>
        <v/>
      </c>
      <c r="L97" s="17" t="str">
        <f>IF(C97="","",COUNTIF(都個人!$A:$O,部員登録!$C97))</f>
        <v/>
      </c>
      <c r="M97" s="17" t="str">
        <f>IF(C97="","",COUNTIF(秋季!$A:$O,部員登録!$C97))</f>
        <v/>
      </c>
      <c r="N97" s="17" t="str">
        <f>IF(C97="","",COUNTIF(新人!$A:$O,部員登録!$C97))</f>
        <v/>
      </c>
      <c r="O97" s="127" t="str">
        <f>IF(C97="","",COUNTIF(遠的!$A:$O,部員登録!$C97))</f>
        <v/>
      </c>
    </row>
    <row r="98" spans="1:15">
      <c r="A98" s="137" t="str">
        <f t="shared" si="8"/>
        <v/>
      </c>
      <c r="B98" s="140"/>
      <c r="C98" s="141"/>
      <c r="D98" s="138"/>
      <c r="E98" s="139"/>
      <c r="F98" s="106">
        <f t="shared" si="5"/>
        <v>0</v>
      </c>
      <c r="G98" s="106"/>
      <c r="H98" s="17" t="str">
        <f t="shared" si="7"/>
        <v/>
      </c>
      <c r="J98" s="17" t="str">
        <f>IF(C98="","",COUNTIF(関東予選!$A:$O,部員登録!$C98))</f>
        <v/>
      </c>
      <c r="K98" s="17" t="str">
        <f>IF(C98="","",COUNTIF(都総体!$A:$O,部員登録!$C98))</f>
        <v/>
      </c>
      <c r="L98" s="17" t="str">
        <f>IF(C98="","",COUNTIF(都個人!$A:$O,部員登録!$C98))</f>
        <v/>
      </c>
      <c r="M98" s="17" t="str">
        <f>IF(C98="","",COUNTIF(秋季!$A:$O,部員登録!$C98))</f>
        <v/>
      </c>
      <c r="N98" s="17" t="str">
        <f>IF(C98="","",COUNTIF(新人!$A:$O,部員登録!$C98))</f>
        <v/>
      </c>
      <c r="O98" s="127" t="str">
        <f>IF(C98="","",COUNTIF(遠的!$A:$O,部員登録!$C98))</f>
        <v/>
      </c>
    </row>
    <row r="99" spans="1:15">
      <c r="A99" s="137" t="str">
        <f t="shared" si="8"/>
        <v/>
      </c>
      <c r="B99" s="140"/>
      <c r="C99" s="141"/>
      <c r="D99" s="138"/>
      <c r="E99" s="139"/>
      <c r="F99" s="106">
        <f t="shared" si="5"/>
        <v>0</v>
      </c>
      <c r="G99" s="106"/>
      <c r="H99" s="17" t="str">
        <f t="shared" si="7"/>
        <v/>
      </c>
      <c r="J99" s="17" t="str">
        <f>IF(C99="","",COUNTIF(関東予選!$A:$O,部員登録!$C99))</f>
        <v/>
      </c>
      <c r="K99" s="17" t="str">
        <f>IF(C99="","",COUNTIF(都総体!$A:$O,部員登録!$C99))</f>
        <v/>
      </c>
      <c r="L99" s="17" t="str">
        <f>IF(C99="","",COUNTIF(都個人!$A:$O,部員登録!$C99))</f>
        <v/>
      </c>
      <c r="M99" s="17" t="str">
        <f>IF(C99="","",COUNTIF(秋季!$A:$O,部員登録!$C99))</f>
        <v/>
      </c>
      <c r="N99" s="17" t="str">
        <f>IF(C99="","",COUNTIF(新人!$A:$O,部員登録!$C99))</f>
        <v/>
      </c>
      <c r="O99" s="127" t="str">
        <f>IF(C99="","",COUNTIF(遠的!$A:$O,部員登録!$C99))</f>
        <v/>
      </c>
    </row>
    <row r="100" spans="1:15">
      <c r="A100" s="137" t="str">
        <f t="shared" si="8"/>
        <v/>
      </c>
      <c r="B100" s="140"/>
      <c r="C100" s="141"/>
      <c r="D100" s="138"/>
      <c r="E100" s="139"/>
      <c r="F100" s="106">
        <f t="shared" si="5"/>
        <v>0</v>
      </c>
      <c r="G100" s="106"/>
      <c r="H100" s="17" t="str">
        <f t="shared" si="7"/>
        <v/>
      </c>
      <c r="J100" s="17" t="str">
        <f>IF(C100="","",COUNTIF(関東予選!$A:$O,部員登録!$C100))</f>
        <v/>
      </c>
      <c r="K100" s="17" t="str">
        <f>IF(C100="","",COUNTIF(都総体!$A:$O,部員登録!$C100))</f>
        <v/>
      </c>
      <c r="L100" s="17" t="str">
        <f>IF(C100="","",COUNTIF(都個人!$A:$O,部員登録!$C100))</f>
        <v/>
      </c>
      <c r="M100" s="17" t="str">
        <f>IF(C100="","",COUNTIF(秋季!$A:$O,部員登録!$C100))</f>
        <v/>
      </c>
      <c r="N100" s="17" t="str">
        <f>IF(C100="","",COUNTIF(新人!$A:$O,部員登録!$C100))</f>
        <v/>
      </c>
      <c r="O100" s="127" t="str">
        <f>IF(C100="","",COUNTIF(遠的!$A:$O,部員登録!$C100))</f>
        <v/>
      </c>
    </row>
    <row r="101" spans="1:15">
      <c r="A101" s="142" t="str">
        <f t="shared" si="8"/>
        <v/>
      </c>
      <c r="B101" s="143"/>
      <c r="C101" s="144"/>
      <c r="D101" s="145"/>
      <c r="E101" s="146"/>
      <c r="F101" s="106">
        <f t="shared" si="5"/>
        <v>0</v>
      </c>
      <c r="G101" s="106"/>
      <c r="H101" s="17" t="str">
        <f t="shared" si="7"/>
        <v/>
      </c>
      <c r="J101" s="17" t="str">
        <f>IF(C101="","",COUNTIF(関東予選!$A:$O,部員登録!$C101))</f>
        <v/>
      </c>
      <c r="K101" s="17" t="str">
        <f>IF(C101="","",COUNTIF(都総体!$A:$O,部員登録!$C101))</f>
        <v/>
      </c>
      <c r="L101" s="17" t="str">
        <f>IF(C101="","",COUNTIF(都個人!$A:$O,部員登録!$C101))</f>
        <v/>
      </c>
      <c r="M101" s="17" t="str">
        <f>IF(C101="","",COUNTIF(秋季!$A:$O,部員登録!$C101))</f>
        <v/>
      </c>
      <c r="N101" s="17" t="str">
        <f>IF(C101="","",COUNTIF(新人!$A:$O,部員登録!$C101))</f>
        <v/>
      </c>
      <c r="O101" s="127" t="str">
        <f>IF(C101="","",COUNTIF(遠的!$A:$O,部員登録!$C101))</f>
        <v/>
      </c>
    </row>
    <row r="103" spans="1:15">
      <c r="D103" s="107"/>
      <c r="E103" s="108"/>
      <c r="F103" s="114" t="s">
        <v>106</v>
      </c>
      <c r="G103" s="113" t="s">
        <v>107</v>
      </c>
      <c r="H103" s="124" t="s">
        <v>159</v>
      </c>
    </row>
    <row r="104" spans="1:15">
      <c r="D104" s="111">
        <v>1</v>
      </c>
      <c r="E104" s="117"/>
      <c r="F104" s="115">
        <f t="shared" ref="F104:G106" si="9">COUNTIF($G$2:$G$101,$D104&amp;F$103)</f>
        <v>0</v>
      </c>
      <c r="G104" s="112">
        <f t="shared" si="9"/>
        <v>0</v>
      </c>
      <c r="H104" s="125">
        <f>SUM(F104:G104)</f>
        <v>0</v>
      </c>
    </row>
    <row r="105" spans="1:15">
      <c r="D105" s="109">
        <v>2</v>
      </c>
      <c r="E105" s="118"/>
      <c r="F105" s="116">
        <f t="shared" si="9"/>
        <v>0</v>
      </c>
      <c r="G105" s="110">
        <f t="shared" si="9"/>
        <v>0</v>
      </c>
      <c r="H105" s="126">
        <f>SUM(F105:G105)</f>
        <v>0</v>
      </c>
    </row>
    <row r="106" spans="1:15">
      <c r="D106" s="109">
        <v>3</v>
      </c>
      <c r="E106" s="118"/>
      <c r="F106" s="116">
        <f t="shared" si="9"/>
        <v>0</v>
      </c>
      <c r="G106" s="110">
        <f t="shared" si="9"/>
        <v>0</v>
      </c>
      <c r="H106" s="126">
        <f>SUM(F106:G106)</f>
        <v>0</v>
      </c>
    </row>
    <row r="107" spans="1:15">
      <c r="D107" s="119" t="s">
        <v>159</v>
      </c>
      <c r="E107" s="120"/>
      <c r="F107" s="121">
        <f>SUM(F104:F106)</f>
        <v>0</v>
      </c>
      <c r="G107" s="122">
        <f>SUM(G104:G106)</f>
        <v>0</v>
      </c>
      <c r="H107" s="123">
        <f>SUM(H104:H106)</f>
        <v>0</v>
      </c>
    </row>
  </sheetData>
  <sheetProtection sheet="1" selectLockedCells="1"/>
  <phoneticPr fontId="1"/>
  <conditionalFormatting sqref="B2:E101">
    <cfRule type="cellIs" dxfId="11" priority="9" stopIfTrue="1" operator="equal">
      <formula>""</formula>
    </cfRule>
  </conditionalFormatting>
  <pageMargins left="0.78700000000000003" right="0.78700000000000003" top="0.98399999999999999" bottom="0.98399999999999999" header="0.3" footer="0.3"/>
  <pageSetup paperSize="34" orientation="portrait" horizontalDpi="4294967292" verticalDpi="429496729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95F45-12EB-BD46-A4A9-B3F3B19ECFC1}">
  <sheetPr>
    <tabColor rgb="FFCBFFCB"/>
  </sheetPr>
  <dimension ref="A1:AG42"/>
  <sheetViews>
    <sheetView showGridLines="0" view="pageBreakPreview" topLeftCell="A12" zoomScaleNormal="100" zoomScaleSheetLayoutView="100" workbookViewId="0">
      <selection activeCell="D25" sqref="D25:D28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8.1640625" style="27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50" customHeight="1"/>
    <row r="2" spans="1:33" ht="24.75" customHeight="1">
      <c r="A2" s="199" t="s">
        <v>119</v>
      </c>
      <c r="B2" s="199"/>
      <c r="C2" s="199"/>
      <c r="D2" s="232" t="str">
        <f ca="1">基本登録!$B$14</f>
        <v>令和8年度　東京都遠的大会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IF(VLOOKUP(AC10,遠的!$B:$G,2,FALSE)="","",VLOOKUP(AC10,遠的!$B:$G,2,FALSE))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108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3"/>
      <c r="T7" s="194"/>
      <c r="U7" s="194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予選</v>
      </c>
      <c r="I9" s="197"/>
      <c r="J9" s="197"/>
      <c r="K9" s="197"/>
      <c r="L9" s="198"/>
      <c r="M9" s="196" t="str">
        <f ca="1">IFERROR(VLOOKUP(D2,基本登録!$B$8:$I$14,6,FALSE),"")</f>
        <v>準決勝（個人決勝）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>決勝</v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IF(AC10="","",VLOOKUP(AC10,遠的!$B:$G,4,FALSE))</f>
        <v/>
      </c>
      <c r="C10" s="180"/>
      <c r="D10" s="180"/>
      <c r="E10" s="180"/>
      <c r="F10" s="181"/>
      <c r="G10" s="26" t="str">
        <f>IF(AC10="","",VLOOKUP(AC10,遠的!$B:$G,5,FALSE))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27" t="str">
        <f>遠的!B3</f>
        <v/>
      </c>
      <c r="AF10" s="11"/>
      <c r="AG10" s="35"/>
    </row>
    <row r="11" spans="1:33" ht="21.75" customHeight="1">
      <c r="A11" s="24" t="str">
        <f>基本登録!$A$18</f>
        <v>２</v>
      </c>
      <c r="B11" s="179" t="str">
        <f>IF(AC11="","",VLOOKUP(AC11,遠的!$B:$G,4,FALSE))</f>
        <v/>
      </c>
      <c r="C11" s="180"/>
      <c r="D11" s="180"/>
      <c r="E11" s="180"/>
      <c r="F11" s="181"/>
      <c r="G11" s="26" t="str">
        <f>IF(AC11="","",VLOOKUP(AC11,遠的!$B:$G,5,FALSE))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27" t="str">
        <f>遠的!B4</f>
        <v/>
      </c>
      <c r="AF11" s="11"/>
    </row>
    <row r="12" spans="1:33" ht="21.75" customHeight="1">
      <c r="A12" s="24" t="str">
        <f>基本登録!$A$19</f>
        <v>３</v>
      </c>
      <c r="B12" s="179" t="str">
        <f>IF(AC12="","",VLOOKUP(AC12,遠的!$B:$G,4,FALSE))</f>
        <v/>
      </c>
      <c r="C12" s="180"/>
      <c r="D12" s="180"/>
      <c r="E12" s="180"/>
      <c r="F12" s="181"/>
      <c r="G12" s="26" t="str">
        <f>IF(AC12="","",VLOOKUP(AC12,遠的!$B:$G,5,FALSE))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27" t="str">
        <f>遠的!B5</f>
        <v/>
      </c>
      <c r="AF12" s="11"/>
    </row>
    <row r="13" spans="1:33" ht="21.75" customHeight="1">
      <c r="A13" s="24" t="str">
        <f>基本登録!$A$20</f>
        <v>４</v>
      </c>
      <c r="B13" s="179" t="str">
        <f>IF(AC13="","",VLOOKUP(AC13,遠的!$B:$G,4,FALSE))</f>
        <v/>
      </c>
      <c r="C13" s="180"/>
      <c r="D13" s="180"/>
      <c r="E13" s="180"/>
      <c r="F13" s="181"/>
      <c r="G13" s="26" t="str">
        <f>IF(AC13="","",VLOOKUP(AC13,遠的!$B:$G,5,FALSE))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F13" s="11"/>
    </row>
    <row r="14" spans="1:33" ht="21.75" customHeight="1">
      <c r="A14" s="24" t="str">
        <f>基本登録!$A$21</f>
        <v>５</v>
      </c>
      <c r="B14" s="179" t="str">
        <f>IF(AC14="","",VLOOKUP(AC14,遠的!$B:$G,4,FALSE))</f>
        <v/>
      </c>
      <c r="C14" s="180"/>
      <c r="D14" s="180"/>
      <c r="E14" s="180"/>
      <c r="F14" s="181"/>
      <c r="G14" s="26" t="str">
        <f>IF(AC14="","",VLOOKUP(AC14,遠的!$B:$G,5,FALSE))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F14" s="11"/>
    </row>
    <row r="15" spans="1:33" ht="21.75" customHeight="1">
      <c r="A15" s="24" t="str">
        <f>基本登録!$A$22</f>
        <v>補</v>
      </c>
      <c r="B15" s="179" t="str">
        <f>IF(AC15="","",VLOOKUP(AC15,遠的!$B:$G,4,FALSE))</f>
        <v/>
      </c>
      <c r="C15" s="180"/>
      <c r="D15" s="180"/>
      <c r="E15" s="180"/>
      <c r="F15" s="181"/>
      <c r="G15" s="26" t="str">
        <f>IF(AC15="","",VLOOKUP(AC15,遠的!$B:$G,5,FALSE))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27" t="str">
        <f>遠的!B6</f>
        <v/>
      </c>
      <c r="AF15" s="11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F16" s="11"/>
    </row>
    <row r="17" spans="1:32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  <c r="AF17" s="11"/>
    </row>
    <row r="18" spans="1:32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AF18" s="11"/>
    </row>
    <row r="19" spans="1:32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2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2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38"/>
    </row>
    <row r="22" spans="1:32" ht="50" customHeight="1">
      <c r="N22" s="39"/>
      <c r="AF22" s="11"/>
    </row>
    <row r="23" spans="1:32" ht="24.75" customHeight="1">
      <c r="A23" s="199" t="s">
        <v>119</v>
      </c>
      <c r="B23" s="199"/>
      <c r="C23" s="199"/>
      <c r="D23" s="232" t="str">
        <f ca="1">基本登録!$B$14</f>
        <v>令和8年度　東京都遠的大会　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  <c r="AF23" s="11"/>
    </row>
    <row r="24" spans="1:32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IF(VLOOKUP(AC31,遠的!$B:$G,2,FALSE)="","",VLOOKUP(AC31,遠的!$B:$G,2,FALSE))</f>
        <v/>
      </c>
      <c r="Y24" s="203"/>
      <c r="Z24" s="203"/>
      <c r="AA24" s="204"/>
      <c r="AF24" s="11"/>
    </row>
    <row r="25" spans="1:32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  <c r="AF25" s="11"/>
    </row>
    <row r="26" spans="1:32" ht="9.75" customHeight="1">
      <c r="A26" s="214">
        <f>基本登録!$B$1</f>
        <v>0</v>
      </c>
      <c r="B26" s="215"/>
      <c r="C26" s="216"/>
      <c r="D26" s="209"/>
      <c r="E26" s="223" t="s">
        <v>108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  <c r="AF26" s="11"/>
    </row>
    <row r="27" spans="1:32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  <c r="AF27" s="11"/>
    </row>
    <row r="28" spans="1:32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 t="s">
        <v>151</v>
      </c>
      <c r="M28" s="29"/>
      <c r="N28" s="29"/>
      <c r="O28" s="29"/>
      <c r="P28" s="22"/>
      <c r="Q28" s="22"/>
      <c r="R28" s="22" t="s">
        <v>128</v>
      </c>
      <c r="S28" s="193"/>
      <c r="T28" s="194"/>
      <c r="U28" s="194"/>
      <c r="V28" s="23" t="s">
        <v>129</v>
      </c>
      <c r="X28" s="183"/>
      <c r="Y28" s="187"/>
      <c r="Z28" s="188"/>
      <c r="AA28" s="189"/>
      <c r="AF28" s="11"/>
    </row>
    <row r="29" spans="1:32" ht="4.5" customHeight="1">
      <c r="AF29" s="11"/>
    </row>
    <row r="30" spans="1:32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予選</v>
      </c>
      <c r="I30" s="197"/>
      <c r="J30" s="197"/>
      <c r="K30" s="197"/>
      <c r="L30" s="198"/>
      <c r="M30" s="196" t="str">
        <f ca="1">IFERROR(VLOOKUP(D23,基本登録!$B$8:$I$14,6,FALSE),"")</f>
        <v>準決勝（個人決勝）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>決勝</v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F30" s="11"/>
    </row>
    <row r="31" spans="1:32" ht="21.75" customHeight="1">
      <c r="A31" s="25" t="str">
        <f>基本登録!$A$17</f>
        <v>１</v>
      </c>
      <c r="B31" s="179" t="str">
        <f>IF(AC31="","",VLOOKUP(AC31,遠的!$B:$G,4,FALSE))</f>
        <v/>
      </c>
      <c r="C31" s="180"/>
      <c r="D31" s="180"/>
      <c r="E31" s="180"/>
      <c r="F31" s="181"/>
      <c r="G31" s="26" t="str">
        <f>IF(AC31="","",VLOOKUP(AC31,遠的!$B:$G,5,FALSE))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27" t="str">
        <f>遠的!B7</f>
        <v/>
      </c>
      <c r="AF31" s="11"/>
    </row>
    <row r="32" spans="1:32" ht="21.75" customHeight="1">
      <c r="A32" s="24" t="str">
        <f>基本登録!$A$18</f>
        <v>２</v>
      </c>
      <c r="B32" s="179" t="str">
        <f>IF(AC32="","",VLOOKUP(AC32,遠的!$B:$G,4,FALSE))</f>
        <v/>
      </c>
      <c r="C32" s="180"/>
      <c r="D32" s="180"/>
      <c r="E32" s="180"/>
      <c r="F32" s="181"/>
      <c r="G32" s="26" t="str">
        <f>IF(AC32="","",VLOOKUP(AC32,遠的!$B:$G,5,FALSE))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27" t="str">
        <f>遠的!B8</f>
        <v/>
      </c>
      <c r="AF32" s="11"/>
    </row>
    <row r="33" spans="1:32" ht="21.75" customHeight="1">
      <c r="A33" s="24" t="str">
        <f>基本登録!$A$19</f>
        <v>３</v>
      </c>
      <c r="B33" s="179" t="str">
        <f>IF(AC33="","",VLOOKUP(AC33,遠的!$B:$G,4,FALSE))</f>
        <v/>
      </c>
      <c r="C33" s="180"/>
      <c r="D33" s="180"/>
      <c r="E33" s="180"/>
      <c r="F33" s="181"/>
      <c r="G33" s="26" t="str">
        <f>IF(AC33="","",VLOOKUP(AC33,遠的!$B:$G,5,FALSE))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27" t="str">
        <f>遠的!B9</f>
        <v/>
      </c>
      <c r="AF33" s="11"/>
    </row>
    <row r="34" spans="1:32" ht="21.75" customHeight="1">
      <c r="A34" s="24" t="str">
        <f>基本登録!$A$20</f>
        <v>４</v>
      </c>
      <c r="B34" s="179" t="str">
        <f>IF(AC34="","",VLOOKUP(AC34,遠的!$B:$G,4,FALSE))</f>
        <v/>
      </c>
      <c r="C34" s="180"/>
      <c r="D34" s="180"/>
      <c r="E34" s="180"/>
      <c r="F34" s="181"/>
      <c r="G34" s="26" t="str">
        <f>IF(AC34="","",VLOOKUP(AC34,遠的!$B:$G,5,FALSE))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F34" s="11"/>
    </row>
    <row r="35" spans="1:32" ht="21.75" customHeight="1">
      <c r="A35" s="24" t="str">
        <f>基本登録!$A$21</f>
        <v>５</v>
      </c>
      <c r="B35" s="179" t="str">
        <f>IF(AC35="","",VLOOKUP(AC35,遠的!$B:$G,4,FALSE))</f>
        <v/>
      </c>
      <c r="C35" s="180"/>
      <c r="D35" s="180"/>
      <c r="E35" s="180"/>
      <c r="F35" s="181"/>
      <c r="G35" s="26" t="str">
        <f>IF(AC35="","",VLOOKUP(AC35,遠的!$B:$G,5,FALSE))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F35" s="11"/>
    </row>
    <row r="36" spans="1:32" ht="21.75" customHeight="1">
      <c r="A36" s="24" t="str">
        <f>基本登録!$A$22</f>
        <v>補</v>
      </c>
      <c r="B36" s="179" t="str">
        <f>IF(AC36="","",VLOOKUP(AC36,遠的!$B:$G,4,FALSE))</f>
        <v/>
      </c>
      <c r="C36" s="180"/>
      <c r="D36" s="180"/>
      <c r="E36" s="180"/>
      <c r="F36" s="181"/>
      <c r="G36" s="26" t="str">
        <f>IF(AC36="","",VLOOKUP(AC36,遠的!$B:$G,5,FALSE))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27" t="str">
        <f>遠的!B10</f>
        <v/>
      </c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27"/>
    </row>
  </sheetData>
  <sheetProtection sheet="1" objects="1" scenarios="1"/>
  <mergeCells count="82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B10:F10"/>
    <mergeCell ref="E5:E7"/>
    <mergeCell ref="G5:I6"/>
    <mergeCell ref="J5:V6"/>
    <mergeCell ref="X6:X7"/>
    <mergeCell ref="B9:F9"/>
    <mergeCell ref="H9:L9"/>
    <mergeCell ref="M9:Q9"/>
    <mergeCell ref="R9:V9"/>
    <mergeCell ref="W9:AA9"/>
    <mergeCell ref="Y6:AA7"/>
    <mergeCell ref="G7:I7"/>
    <mergeCell ref="S7:U7"/>
    <mergeCell ref="B11:F11"/>
    <mergeCell ref="B12:F12"/>
    <mergeCell ref="B13:F13"/>
    <mergeCell ref="B14:F14"/>
    <mergeCell ref="B15:F15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A16:G16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G25:I25"/>
    <mergeCell ref="J25:V25"/>
    <mergeCell ref="A26:C28"/>
    <mergeCell ref="E26:E28"/>
    <mergeCell ref="G26:I27"/>
    <mergeCell ref="J26:V27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B31:F31"/>
    <mergeCell ref="B32:F32"/>
    <mergeCell ref="B33:F33"/>
    <mergeCell ref="B34:F34"/>
    <mergeCell ref="B35:F35"/>
    <mergeCell ref="A39:X39"/>
    <mergeCell ref="A40:B40"/>
    <mergeCell ref="U41:AA42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A90EB-262A-C54E-B938-A00084F7A021}">
  <sheetPr>
    <tabColor rgb="FFCBFFCB"/>
  </sheetPr>
  <dimension ref="A1:AG42"/>
  <sheetViews>
    <sheetView showGridLines="0" view="pageBreakPreview" topLeftCell="A22" zoomScaleNormal="100" zoomScaleSheetLayoutView="100" workbookViewId="0">
      <selection activeCell="A2" sqref="A2:C3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8.1640625" style="27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50" customHeight="1"/>
    <row r="2" spans="1:33" ht="24.75" customHeight="1">
      <c r="A2" s="199" t="s">
        <v>119</v>
      </c>
      <c r="B2" s="199"/>
      <c r="C2" s="199"/>
      <c r="D2" s="232" t="str">
        <f ca="1">基本登録!$B$14</f>
        <v>令和8年度　東京都遠的大会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IF(VLOOKUP(AC10,遠的!$J:$O,2,FALSE)="","",VLOOKUP(AC10,遠的!$J:$O,2,FALSE))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109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3"/>
      <c r="T7" s="194"/>
      <c r="U7" s="194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予選</v>
      </c>
      <c r="I9" s="197"/>
      <c r="J9" s="197"/>
      <c r="K9" s="197"/>
      <c r="L9" s="198"/>
      <c r="M9" s="196" t="str">
        <f ca="1">IFERROR(VLOOKUP(D2,基本登録!$B$8:$I$14,6,FALSE),"")</f>
        <v>準決勝（個人決勝）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>決勝</v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IF(AC10="","",VLOOKUP(AC10,遠的!$J:$O,4,FALSE))</f>
        <v/>
      </c>
      <c r="C10" s="180"/>
      <c r="D10" s="180"/>
      <c r="E10" s="180"/>
      <c r="F10" s="181"/>
      <c r="G10" s="26" t="str">
        <f>IF(AC10="","",VLOOKUP(AC10,遠的!$J:$O,5,FALSE))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27" t="str">
        <f>遠的!J3</f>
        <v/>
      </c>
      <c r="AF10" s="11"/>
      <c r="AG10" s="35"/>
    </row>
    <row r="11" spans="1:33" ht="21.75" customHeight="1">
      <c r="A11" s="24" t="str">
        <f>基本登録!$A$18</f>
        <v>２</v>
      </c>
      <c r="B11" s="179" t="str">
        <f>IF(AC11="","",VLOOKUP(AC11,遠的!$J:$O,4,FALSE))</f>
        <v/>
      </c>
      <c r="C11" s="180"/>
      <c r="D11" s="180"/>
      <c r="E11" s="180"/>
      <c r="F11" s="181"/>
      <c r="G11" s="26" t="str">
        <f>IF(AC11="","",VLOOKUP(AC11,遠的!$J:$O,5,FALSE))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27" t="str">
        <f>遠的!J4</f>
        <v/>
      </c>
      <c r="AF11" s="11"/>
    </row>
    <row r="12" spans="1:33" ht="21.75" customHeight="1">
      <c r="A12" s="24" t="str">
        <f>基本登録!$A$19</f>
        <v>３</v>
      </c>
      <c r="B12" s="179" t="str">
        <f>IF(AC12="","",VLOOKUP(AC12,遠的!$J:$O,4,FALSE))</f>
        <v/>
      </c>
      <c r="C12" s="180"/>
      <c r="D12" s="180"/>
      <c r="E12" s="180"/>
      <c r="F12" s="181"/>
      <c r="G12" s="26" t="str">
        <f>IF(AC12="","",VLOOKUP(AC12,遠的!$J:$O,5,FALSE))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27" t="str">
        <f>遠的!J5</f>
        <v/>
      </c>
      <c r="AF12" s="11"/>
    </row>
    <row r="13" spans="1:33" ht="21.75" customHeight="1">
      <c r="A13" s="24" t="str">
        <f>基本登録!$A$20</f>
        <v>４</v>
      </c>
      <c r="B13" s="179" t="str">
        <f>IF(AC13="","",VLOOKUP(AC13,遠的!$J:$O,4,FALSE))</f>
        <v/>
      </c>
      <c r="C13" s="180"/>
      <c r="D13" s="180"/>
      <c r="E13" s="180"/>
      <c r="F13" s="181"/>
      <c r="G13" s="26" t="str">
        <f>IF(AC13="","",VLOOKUP(AC13,遠的!$J:$O,5,FALSE))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F13" s="11"/>
    </row>
    <row r="14" spans="1:33" ht="21.75" customHeight="1">
      <c r="A14" s="24" t="str">
        <f>基本登録!$A$21</f>
        <v>５</v>
      </c>
      <c r="B14" s="179" t="str">
        <f>IF(AC14="","",VLOOKUP(AC14,遠的!$J:$O,4,FALSE))</f>
        <v/>
      </c>
      <c r="C14" s="180"/>
      <c r="D14" s="180"/>
      <c r="E14" s="180"/>
      <c r="F14" s="181"/>
      <c r="G14" s="26" t="str">
        <f>IF(AC14="","",VLOOKUP(AC14,遠的!$J:$O,5,FALSE))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F14" s="11"/>
    </row>
    <row r="15" spans="1:33" ht="21.75" customHeight="1">
      <c r="A15" s="24" t="str">
        <f>基本登録!$A$22</f>
        <v>補</v>
      </c>
      <c r="B15" s="179" t="str">
        <f>IF(AC15="","",VLOOKUP(AC15,遠的!$J:$O,4,FALSE))</f>
        <v/>
      </c>
      <c r="C15" s="180"/>
      <c r="D15" s="180"/>
      <c r="E15" s="180"/>
      <c r="F15" s="181"/>
      <c r="G15" s="26" t="str">
        <f>IF(AC15="","",VLOOKUP(AC15,遠的!$J:$O,5,FALSE))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27" t="str">
        <f>遠的!J6</f>
        <v/>
      </c>
      <c r="AF15" s="11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F16" s="11"/>
    </row>
    <row r="17" spans="1:32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  <c r="AF17" s="11"/>
    </row>
    <row r="18" spans="1:32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AF18" s="11"/>
    </row>
    <row r="19" spans="1:32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2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2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38"/>
    </row>
    <row r="22" spans="1:32" ht="50" customHeight="1">
      <c r="N22" s="39"/>
      <c r="AF22" s="11"/>
    </row>
    <row r="23" spans="1:32" ht="24.75" customHeight="1">
      <c r="A23" s="199" t="s">
        <v>119</v>
      </c>
      <c r="B23" s="199"/>
      <c r="C23" s="199"/>
      <c r="D23" s="232" t="str">
        <f ca="1">基本登録!$B$14</f>
        <v>令和8年度　東京都遠的大会　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  <c r="AF23" s="11"/>
    </row>
    <row r="24" spans="1:32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IF(VLOOKUP(AC31,遠的!$J:$O,2,FALSE)="","",VLOOKUP(AC31,遠的!$J:$O,2,FALSE))</f>
        <v/>
      </c>
      <c r="Y24" s="203"/>
      <c r="Z24" s="203"/>
      <c r="AA24" s="204"/>
      <c r="AF24" s="11"/>
    </row>
    <row r="25" spans="1:32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  <c r="AF25" s="11"/>
    </row>
    <row r="26" spans="1:32" ht="9.75" customHeight="1">
      <c r="A26" s="214">
        <f>基本登録!$B$1</f>
        <v>0</v>
      </c>
      <c r="B26" s="215"/>
      <c r="C26" s="216"/>
      <c r="D26" s="209"/>
      <c r="E26" s="223" t="s">
        <v>109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  <c r="AF26" s="11"/>
    </row>
    <row r="27" spans="1:32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  <c r="AF27" s="11"/>
    </row>
    <row r="28" spans="1:32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 t="s">
        <v>151</v>
      </c>
      <c r="M28" s="29"/>
      <c r="N28" s="29"/>
      <c r="O28" s="29"/>
      <c r="P28" s="22"/>
      <c r="Q28" s="22"/>
      <c r="R28" s="22" t="s">
        <v>128</v>
      </c>
      <c r="S28" s="193"/>
      <c r="T28" s="194"/>
      <c r="U28" s="194"/>
      <c r="V28" s="23" t="s">
        <v>129</v>
      </c>
      <c r="X28" s="183"/>
      <c r="Y28" s="187"/>
      <c r="Z28" s="188"/>
      <c r="AA28" s="189"/>
      <c r="AF28" s="11"/>
    </row>
    <row r="29" spans="1:32" ht="4.5" customHeight="1">
      <c r="AF29" s="11"/>
    </row>
    <row r="30" spans="1:32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予選</v>
      </c>
      <c r="I30" s="197"/>
      <c r="J30" s="197"/>
      <c r="K30" s="197"/>
      <c r="L30" s="198"/>
      <c r="M30" s="196" t="str">
        <f ca="1">IFERROR(VLOOKUP(D23,基本登録!$B$8:$I$14,6,FALSE),"")</f>
        <v>準決勝（個人決勝）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>決勝</v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F30" s="11"/>
    </row>
    <row r="31" spans="1:32" ht="21.75" customHeight="1">
      <c r="A31" s="25" t="str">
        <f>基本登録!$A$17</f>
        <v>１</v>
      </c>
      <c r="B31" s="179" t="str">
        <f>IF(AC31="","",VLOOKUP(AC31,遠的!$J:$O,4,FALSE))</f>
        <v/>
      </c>
      <c r="C31" s="180"/>
      <c r="D31" s="180"/>
      <c r="E31" s="180"/>
      <c r="F31" s="181"/>
      <c r="G31" s="26" t="str">
        <f>IF(AC31="","",VLOOKUP(AC31,遠的!$J:$O,5,FALSE))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27" t="str">
        <f>遠的!J7</f>
        <v/>
      </c>
      <c r="AF31" s="11"/>
    </row>
    <row r="32" spans="1:32" ht="21.75" customHeight="1">
      <c r="A32" s="24" t="str">
        <f>基本登録!$A$18</f>
        <v>２</v>
      </c>
      <c r="B32" s="179" t="str">
        <f>IF(AC32="","",VLOOKUP(AC32,遠的!$J:$O,4,FALSE))</f>
        <v/>
      </c>
      <c r="C32" s="180"/>
      <c r="D32" s="180"/>
      <c r="E32" s="180"/>
      <c r="F32" s="181"/>
      <c r="G32" s="26" t="str">
        <f>IF(AC32="","",VLOOKUP(AC32,遠的!$J:$O,5,FALSE))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27" t="str">
        <f>遠的!J8</f>
        <v/>
      </c>
      <c r="AF32" s="11"/>
    </row>
    <row r="33" spans="1:32" ht="21.75" customHeight="1">
      <c r="A33" s="24" t="str">
        <f>基本登録!$A$19</f>
        <v>３</v>
      </c>
      <c r="B33" s="179" t="str">
        <f>IF(AC33="","",VLOOKUP(AC33,遠的!$J:$O,4,FALSE))</f>
        <v/>
      </c>
      <c r="C33" s="180"/>
      <c r="D33" s="180"/>
      <c r="E33" s="180"/>
      <c r="F33" s="181"/>
      <c r="G33" s="26" t="str">
        <f>IF(AC33="","",VLOOKUP(AC33,遠的!$J:$O,5,FALSE))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27" t="str">
        <f>遠的!J9</f>
        <v/>
      </c>
      <c r="AF33" s="11"/>
    </row>
    <row r="34" spans="1:32" ht="21.75" customHeight="1">
      <c r="A34" s="24" t="str">
        <f>基本登録!$A$20</f>
        <v>４</v>
      </c>
      <c r="B34" s="179" t="str">
        <f>IF(AC34="","",VLOOKUP(AC34,遠的!$J:$O,4,FALSE))</f>
        <v/>
      </c>
      <c r="C34" s="180"/>
      <c r="D34" s="180"/>
      <c r="E34" s="180"/>
      <c r="F34" s="181"/>
      <c r="G34" s="26" t="str">
        <f>IF(AC34="","",VLOOKUP(AC34,遠的!$J:$O,5,FALSE))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F34" s="11"/>
    </row>
    <row r="35" spans="1:32" ht="21.75" customHeight="1">
      <c r="A35" s="24" t="str">
        <f>基本登録!$A$21</f>
        <v>５</v>
      </c>
      <c r="B35" s="179" t="str">
        <f>IF(AC35="","",VLOOKUP(AC35,遠的!$J:$O,4,FALSE))</f>
        <v/>
      </c>
      <c r="C35" s="180"/>
      <c r="D35" s="180"/>
      <c r="E35" s="180"/>
      <c r="F35" s="181"/>
      <c r="G35" s="26" t="str">
        <f>IF(AC35="","",VLOOKUP(AC35,遠的!$J:$O,5,FALSE))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F35" s="11"/>
    </row>
    <row r="36" spans="1:32" ht="21.75" customHeight="1">
      <c r="A36" s="24" t="str">
        <f>基本登録!$A$22</f>
        <v>補</v>
      </c>
      <c r="B36" s="179" t="str">
        <f>IF(AC36="","",VLOOKUP(AC36,遠的!$J:$O,4,FALSE))</f>
        <v/>
      </c>
      <c r="C36" s="180"/>
      <c r="D36" s="180"/>
      <c r="E36" s="180"/>
      <c r="F36" s="181"/>
      <c r="G36" s="26" t="str">
        <f>IF(AC36="","",VLOOKUP(AC36,遠的!$J:$O,5,FALSE))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27" t="str">
        <f>遠的!J10</f>
        <v/>
      </c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27"/>
    </row>
  </sheetData>
  <sheetProtection sheet="1" objects="1" scenarios="1"/>
  <mergeCells count="82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B10:F10"/>
    <mergeCell ref="E5:E7"/>
    <mergeCell ref="G5:I6"/>
    <mergeCell ref="J5:V6"/>
    <mergeCell ref="X6:X7"/>
    <mergeCell ref="B9:F9"/>
    <mergeCell ref="H9:L9"/>
    <mergeCell ref="M9:Q9"/>
    <mergeCell ref="R9:V9"/>
    <mergeCell ref="W9:AA9"/>
    <mergeCell ref="Y6:AA7"/>
    <mergeCell ref="G7:I7"/>
    <mergeCell ref="S7:U7"/>
    <mergeCell ref="B11:F11"/>
    <mergeCell ref="B12:F12"/>
    <mergeCell ref="B13:F13"/>
    <mergeCell ref="B14:F14"/>
    <mergeCell ref="B15:F15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A16:G16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G25:I25"/>
    <mergeCell ref="J25:V25"/>
    <mergeCell ref="A26:C28"/>
    <mergeCell ref="E26:E28"/>
    <mergeCell ref="G26:I27"/>
    <mergeCell ref="J26:V27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B31:F31"/>
    <mergeCell ref="B32:F32"/>
    <mergeCell ref="B33:F33"/>
    <mergeCell ref="B34:F34"/>
    <mergeCell ref="B35:F35"/>
    <mergeCell ref="A39:X39"/>
    <mergeCell ref="A40:B40"/>
    <mergeCell ref="U41:AA42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36B8-58FC-C24F-A103-1A82BF066250}">
  <sheetPr>
    <tabColor rgb="FFF79745"/>
    <pageSetUpPr fitToPage="1"/>
  </sheetPr>
  <dimension ref="A1:AG42"/>
  <sheetViews>
    <sheetView view="pageBreakPreview" zoomScaleNormal="100" zoomScaleSheetLayoutView="100" workbookViewId="0">
      <selection activeCell="J5" activeCellId="1" sqref="J25:V27 J4:V6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20.33203125" style="20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34.5" customHeight="1">
      <c r="AC1" s="11"/>
      <c r="AF1" s="11"/>
    </row>
    <row r="2" spans="1:33" ht="24.75" customHeight="1">
      <c r="A2" s="199" t="s">
        <v>119</v>
      </c>
      <c r="B2" s="199"/>
      <c r="C2" s="199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/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/>
      <c r="B5" s="215"/>
      <c r="C5" s="216"/>
      <c r="D5" s="209"/>
      <c r="E5" s="223"/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 t="s">
        <v>151</v>
      </c>
      <c r="M7" s="29" t="s">
        <v>152</v>
      </c>
      <c r="N7" s="29" t="s">
        <v>153</v>
      </c>
      <c r="O7" s="29" t="s">
        <v>154</v>
      </c>
      <c r="P7" s="29" t="s">
        <v>118</v>
      </c>
      <c r="Q7" s="29" t="s">
        <v>147</v>
      </c>
      <c r="R7" s="22" t="s">
        <v>128</v>
      </c>
      <c r="S7" s="191"/>
      <c r="T7" s="191"/>
      <c r="U7" s="191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/>
      <c r="I9" s="197"/>
      <c r="J9" s="197"/>
      <c r="K9" s="197"/>
      <c r="L9" s="198"/>
      <c r="M9" s="196"/>
      <c r="N9" s="197"/>
      <c r="O9" s="197"/>
      <c r="P9" s="197"/>
      <c r="Q9" s="198"/>
      <c r="R9" s="196"/>
      <c r="S9" s="197"/>
      <c r="T9" s="197"/>
      <c r="U9" s="197"/>
      <c r="V9" s="198"/>
      <c r="W9" s="196"/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/>
      <c r="C10" s="180"/>
      <c r="D10" s="180"/>
      <c r="E10" s="180"/>
      <c r="F10" s="181"/>
      <c r="G10" s="26" t="str">
        <f>IF(AC10="","",VLOOKUP(AC10,関東予選!$B:$G,5,FALSE))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11"/>
      <c r="AF10" s="27"/>
      <c r="AG10" s="35"/>
    </row>
    <row r="11" spans="1:33" ht="21.75" customHeight="1">
      <c r="A11" s="24" t="str">
        <f>基本登録!$A$18</f>
        <v>２</v>
      </c>
      <c r="B11" s="179"/>
      <c r="C11" s="180"/>
      <c r="D11" s="180"/>
      <c r="E11" s="180"/>
      <c r="F11" s="181"/>
      <c r="G11" s="26" t="str">
        <f>IF(AC11="","",VLOOKUP(AC11,関東予選!$B:$G,5,FALSE))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11"/>
      <c r="AF11" s="27"/>
    </row>
    <row r="12" spans="1:33" ht="21.75" customHeight="1">
      <c r="A12" s="24" t="str">
        <f>基本登録!$A$19</f>
        <v>３</v>
      </c>
      <c r="B12" s="179"/>
      <c r="C12" s="180"/>
      <c r="D12" s="180"/>
      <c r="E12" s="180"/>
      <c r="F12" s="181"/>
      <c r="G12" s="26" t="str">
        <f>IF(AC12="","",VLOOKUP(AC12,関東予選!$B:$G,5,FALSE))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11"/>
      <c r="AF12" s="27"/>
    </row>
    <row r="13" spans="1:33" ht="21.75" customHeight="1">
      <c r="A13" s="24" t="str">
        <f>基本登録!$A$20</f>
        <v>４</v>
      </c>
      <c r="B13" s="179"/>
      <c r="C13" s="180"/>
      <c r="D13" s="180"/>
      <c r="E13" s="180"/>
      <c r="F13" s="181"/>
      <c r="G13" s="26" t="str">
        <f>IF(AC13="","",VLOOKUP(AC13,関東予選!$B:$G,5,FALSE))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C13" s="11"/>
      <c r="AF13" s="27"/>
    </row>
    <row r="14" spans="1:33" ht="21.75" customHeight="1">
      <c r="A14" s="24" t="str">
        <f>基本登録!$A$21</f>
        <v>５</v>
      </c>
      <c r="B14" s="179"/>
      <c r="C14" s="180"/>
      <c r="D14" s="180"/>
      <c r="E14" s="180"/>
      <c r="F14" s="181"/>
      <c r="G14" s="26" t="str">
        <f>IF(AC14="","",VLOOKUP(AC14,関東予選!$B:$G,5,FALSE))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C14" s="11"/>
      <c r="AF14" s="27"/>
    </row>
    <row r="15" spans="1:33" ht="21.75" customHeight="1">
      <c r="A15" s="24" t="str">
        <f>基本登録!$A$22</f>
        <v>補</v>
      </c>
      <c r="B15" s="179"/>
      <c r="C15" s="180"/>
      <c r="D15" s="180"/>
      <c r="E15" s="180"/>
      <c r="F15" s="181"/>
      <c r="G15" s="26" t="str">
        <f>IF(AC15="","",VLOOKUP(AC15,関東予選!$B:$G,5,FALSE))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11"/>
      <c r="AF15" s="27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C16" s="11"/>
      <c r="AF16" s="27"/>
    </row>
    <row r="17" spans="1:33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</row>
    <row r="18" spans="1:33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33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3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3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</row>
    <row r="22" spans="1:33" ht="34.5" customHeight="1">
      <c r="AC22" s="11"/>
      <c r="AF22" s="11"/>
    </row>
    <row r="23" spans="1:33" ht="24.75" customHeight="1">
      <c r="A23" s="199" t="s">
        <v>119</v>
      </c>
      <c r="B23" s="199"/>
      <c r="C23" s="199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190" t="s">
        <v>120</v>
      </c>
      <c r="Y23" s="191"/>
      <c r="Z23" s="191"/>
      <c r="AA23" s="192"/>
    </row>
    <row r="24" spans="1:33" ht="26.25" customHeight="1">
      <c r="A24" s="200"/>
      <c r="B24" s="200"/>
      <c r="C24" s="200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2"/>
      <c r="Y24" s="203"/>
      <c r="Z24" s="203"/>
      <c r="AA24" s="204"/>
    </row>
    <row r="25" spans="1:33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</row>
    <row r="26" spans="1:33" ht="9.75" customHeight="1">
      <c r="A26" s="214"/>
      <c r="B26" s="215"/>
      <c r="C26" s="216"/>
      <c r="D26" s="209"/>
      <c r="E26" s="223"/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</row>
    <row r="27" spans="1:33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</row>
    <row r="28" spans="1:33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 t="s">
        <v>135</v>
      </c>
      <c r="L28" s="29" t="s">
        <v>151</v>
      </c>
      <c r="M28" s="29" t="s">
        <v>152</v>
      </c>
      <c r="N28" s="29" t="s">
        <v>153</v>
      </c>
      <c r="O28" s="29" t="s">
        <v>154</v>
      </c>
      <c r="P28" s="29" t="s">
        <v>118</v>
      </c>
      <c r="Q28" s="29" t="s">
        <v>147</v>
      </c>
      <c r="R28" s="22" t="s">
        <v>128</v>
      </c>
      <c r="S28" s="193"/>
      <c r="T28" s="194"/>
      <c r="U28" s="194"/>
      <c r="V28" s="23" t="s">
        <v>129</v>
      </c>
      <c r="X28" s="183"/>
      <c r="Y28" s="187"/>
      <c r="Z28" s="188"/>
      <c r="AA28" s="189"/>
    </row>
    <row r="29" spans="1:33" ht="4.5" customHeight="1"/>
    <row r="30" spans="1:33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/>
      <c r="I30" s="197"/>
      <c r="J30" s="197"/>
      <c r="K30" s="197"/>
      <c r="L30" s="198"/>
      <c r="M30" s="196"/>
      <c r="N30" s="197"/>
      <c r="O30" s="197"/>
      <c r="P30" s="197"/>
      <c r="Q30" s="198"/>
      <c r="R30" s="196"/>
      <c r="S30" s="197"/>
      <c r="T30" s="197"/>
      <c r="U30" s="197"/>
      <c r="V30" s="198"/>
      <c r="W30" s="196"/>
      <c r="X30" s="197"/>
      <c r="Y30" s="197"/>
      <c r="Z30" s="197"/>
      <c r="AA30" s="198"/>
      <c r="AF30" s="27"/>
    </row>
    <row r="31" spans="1:33" ht="21.75" customHeight="1">
      <c r="A31" s="25" t="str">
        <f>基本登録!$A$17</f>
        <v>１</v>
      </c>
      <c r="B31" s="179"/>
      <c r="C31" s="180"/>
      <c r="D31" s="180"/>
      <c r="E31" s="180"/>
      <c r="F31" s="181"/>
      <c r="G31" s="26" t="str">
        <f>IF(AC31="","",VLOOKUP(AC31,関東予選!$B:$G,5,FALSE))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11"/>
      <c r="AF31" s="11"/>
      <c r="AG31" s="35"/>
    </row>
    <row r="32" spans="1:33" ht="21.75" customHeight="1">
      <c r="A32" s="24" t="str">
        <f>基本登録!$A$18</f>
        <v>２</v>
      </c>
      <c r="B32" s="179"/>
      <c r="C32" s="180"/>
      <c r="D32" s="180"/>
      <c r="E32" s="180"/>
      <c r="F32" s="181"/>
      <c r="G32" s="26" t="str">
        <f>IF(AC32="","",VLOOKUP(AC32,関東予選!$B:$G,5,FALSE))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11"/>
      <c r="AF32" s="11"/>
    </row>
    <row r="33" spans="1:32" ht="21.75" customHeight="1">
      <c r="A33" s="24" t="str">
        <f>基本登録!$A$19</f>
        <v>３</v>
      </c>
      <c r="B33" s="179"/>
      <c r="C33" s="180"/>
      <c r="D33" s="180"/>
      <c r="E33" s="180"/>
      <c r="F33" s="181"/>
      <c r="G33" s="26" t="str">
        <f>IF(AC33="","",VLOOKUP(AC33,関東予選!$B:$G,5,FALSE))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11"/>
      <c r="AF33" s="11"/>
    </row>
    <row r="34" spans="1:32" ht="21.75" customHeight="1">
      <c r="A34" s="24" t="str">
        <f>基本登録!$A$20</f>
        <v>４</v>
      </c>
      <c r="B34" s="179"/>
      <c r="C34" s="180"/>
      <c r="D34" s="180"/>
      <c r="E34" s="180"/>
      <c r="F34" s="181"/>
      <c r="G34" s="26" t="str">
        <f>IF(AC34="","",VLOOKUP(AC34,関東予選!$B:$G,5,FALSE))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C34" s="11"/>
      <c r="AF34" s="11"/>
    </row>
    <row r="35" spans="1:32" ht="21.75" customHeight="1">
      <c r="A35" s="24" t="str">
        <f>基本登録!$A$21</f>
        <v>５</v>
      </c>
      <c r="B35" s="179"/>
      <c r="C35" s="180"/>
      <c r="D35" s="180"/>
      <c r="E35" s="180"/>
      <c r="F35" s="181"/>
      <c r="G35" s="26" t="str">
        <f>IF(AC35="","",VLOOKUP(AC35,関東予選!$B:$G,5,FALSE))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C35" s="11"/>
      <c r="AF35" s="11"/>
    </row>
    <row r="36" spans="1:32" ht="21.75" customHeight="1">
      <c r="A36" s="24" t="str">
        <f>基本登録!$A$22</f>
        <v>補</v>
      </c>
      <c r="B36" s="179"/>
      <c r="C36" s="180"/>
      <c r="D36" s="180"/>
      <c r="E36" s="180"/>
      <c r="F36" s="181"/>
      <c r="G36" s="26" t="str">
        <f>IF(AC36="","",VLOOKUP(AC36,関東予選!$B:$G,5,FALSE))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11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C37" s="11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C38" s="11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C39" s="11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</row>
  </sheetData>
  <sheetProtection sheet="1" objects="1" scenarios="1"/>
  <mergeCells count="82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B10:F10"/>
    <mergeCell ref="E5:E7"/>
    <mergeCell ref="G5:I6"/>
    <mergeCell ref="J5:V6"/>
    <mergeCell ref="X6:X7"/>
    <mergeCell ref="B9:F9"/>
    <mergeCell ref="H9:L9"/>
    <mergeCell ref="M9:Q9"/>
    <mergeCell ref="R9:V9"/>
    <mergeCell ref="W9:AA9"/>
    <mergeCell ref="Y6:AA7"/>
    <mergeCell ref="G7:I7"/>
    <mergeCell ref="S7:U7"/>
    <mergeCell ref="B11:F11"/>
    <mergeCell ref="B12:F12"/>
    <mergeCell ref="B13:F13"/>
    <mergeCell ref="B14:F14"/>
    <mergeCell ref="B15:F15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A16:G16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G25:I25"/>
    <mergeCell ref="J25:V25"/>
    <mergeCell ref="A26:C28"/>
    <mergeCell ref="E26:E28"/>
    <mergeCell ref="G26:I27"/>
    <mergeCell ref="J26:V27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B31:F31"/>
    <mergeCell ref="B32:F32"/>
    <mergeCell ref="B33:F33"/>
    <mergeCell ref="B34:F34"/>
    <mergeCell ref="B35:F35"/>
    <mergeCell ref="A39:X39"/>
    <mergeCell ref="A40:B40"/>
    <mergeCell ref="U41:AA42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/>
  </sheetPr>
  <dimension ref="A1:O58"/>
  <sheetViews>
    <sheetView showGridLines="0" workbookViewId="0">
      <selection activeCell="C9" sqref="C9"/>
    </sheetView>
  </sheetViews>
  <sheetFormatPr baseColWidth="10" defaultColWidth="13" defaultRowHeight="14"/>
  <cols>
    <col min="1" max="1" width="3.6640625" style="4" bestFit="1" customWidth="1"/>
    <col min="2" max="2" width="4.33203125" style="4" bestFit="1" customWidth="1"/>
    <col min="3" max="3" width="4.33203125" style="4" customWidth="1"/>
    <col min="4" max="4" width="9.1640625" style="4" bestFit="1" customWidth="1"/>
    <col min="5" max="5" width="11.6640625" style="4" bestFit="1" customWidth="1"/>
    <col min="6" max="6" width="5.33203125" style="6" bestFit="1" customWidth="1"/>
    <col min="7" max="7" width="5.33203125" style="4" bestFit="1" customWidth="1"/>
    <col min="8" max="8" width="13" style="4"/>
    <col min="9" max="9" width="3.6640625" style="4" bestFit="1" customWidth="1"/>
    <col min="10" max="10" width="4.33203125" style="4" bestFit="1" customWidth="1"/>
    <col min="11" max="11" width="4.33203125" style="4" customWidth="1"/>
    <col min="12" max="12" width="9.1640625" style="4" bestFit="1" customWidth="1"/>
    <col min="13" max="13" width="11.6640625" style="4" bestFit="1" customWidth="1"/>
    <col min="14" max="15" width="5.33203125" style="4" bestFit="1" customWidth="1"/>
    <col min="16" max="16384" width="13" style="4"/>
  </cols>
  <sheetData>
    <row r="1" spans="1:15">
      <c r="A1" s="237" t="s">
        <v>110</v>
      </c>
      <c r="B1" s="238"/>
      <c r="C1" s="238"/>
      <c r="D1" s="238"/>
      <c r="E1" s="238"/>
      <c r="F1" s="238"/>
      <c r="G1" s="239"/>
      <c r="I1" s="237" t="s">
        <v>111</v>
      </c>
      <c r="J1" s="238"/>
      <c r="K1" s="238"/>
      <c r="L1" s="238"/>
      <c r="M1" s="238"/>
      <c r="N1" s="238"/>
      <c r="O1" s="239"/>
    </row>
    <row r="2" spans="1:15">
      <c r="A2" s="85"/>
      <c r="B2" s="56" t="s">
        <v>99</v>
      </c>
      <c r="C2" s="56" t="s">
        <v>112</v>
      </c>
      <c r="D2" s="56" t="s">
        <v>100</v>
      </c>
      <c r="E2" s="56" t="s">
        <v>101</v>
      </c>
      <c r="F2" s="59" t="s">
        <v>102</v>
      </c>
      <c r="G2" s="86" t="s">
        <v>103</v>
      </c>
      <c r="I2" s="85"/>
      <c r="J2" s="56" t="s">
        <v>99</v>
      </c>
      <c r="K2" s="56" t="s">
        <v>112</v>
      </c>
      <c r="L2" s="56" t="s">
        <v>100</v>
      </c>
      <c r="M2" s="56" t="s">
        <v>101</v>
      </c>
      <c r="N2" s="59" t="s">
        <v>102</v>
      </c>
      <c r="O2" s="86" t="s">
        <v>103</v>
      </c>
    </row>
    <row r="3" spans="1:15">
      <c r="A3" s="233" t="s">
        <v>133</v>
      </c>
      <c r="B3" s="56" t="str">
        <f>IF(E3="","","団1")</f>
        <v/>
      </c>
      <c r="C3" s="235"/>
      <c r="D3" s="57"/>
      <c r="E3" s="58" t="str">
        <f>IFERROR(VLOOKUP(D3,部員登録!$B:$E,2,FALSE),"")</f>
        <v/>
      </c>
      <c r="F3" s="59" t="str">
        <f>IFERROR(VLOOKUP(D3,部員登録!$B:$E,3,FALSE),"")</f>
        <v/>
      </c>
      <c r="G3" s="60" t="str">
        <f>IFERROR(VLOOKUP(D3,部員登録!$B:$E,4,FALSE),"")</f>
        <v/>
      </c>
      <c r="I3" s="233" t="s">
        <v>133</v>
      </c>
      <c r="J3" s="56" t="str">
        <f>IF(M3="","","団1")</f>
        <v/>
      </c>
      <c r="K3" s="235"/>
      <c r="L3" s="57"/>
      <c r="M3" s="58" t="str">
        <f>IFERROR(VLOOKUP(L3,部員登録!$B:$E,2,FALSE),"")</f>
        <v/>
      </c>
      <c r="N3" s="59" t="str">
        <f>IFERROR(VLOOKUP(L3,部員登録!$B:$E,3,FALSE),"")</f>
        <v/>
      </c>
      <c r="O3" s="60" t="str">
        <f>IFERROR(VLOOKUP(L3,部員登録!$B:$E,4,FALSE),"")</f>
        <v/>
      </c>
    </row>
    <row r="4" spans="1:15">
      <c r="A4" s="233"/>
      <c r="B4" s="56" t="str">
        <f>IF(E4="","","団2")</f>
        <v/>
      </c>
      <c r="C4" s="235"/>
      <c r="D4" s="57"/>
      <c r="E4" s="58" t="str">
        <f>IFERROR(VLOOKUP(D4,部員登録!$B:$E,2,FALSE),"")</f>
        <v/>
      </c>
      <c r="F4" s="59" t="str">
        <f>IFERROR(VLOOKUP(D4,部員登録!$B:$E,3,FALSE),"")</f>
        <v/>
      </c>
      <c r="G4" s="60" t="str">
        <f>IFERROR(VLOOKUP(D4,部員登録!$B:$E,4,FALSE),"")</f>
        <v/>
      </c>
      <c r="I4" s="233"/>
      <c r="J4" s="56" t="str">
        <f>IF(M4="","","団2")</f>
        <v/>
      </c>
      <c r="K4" s="235"/>
      <c r="L4" s="57"/>
      <c r="M4" s="58" t="str">
        <f>IFERROR(VLOOKUP(L4,部員登録!$B:$E,2,FALSE),"")</f>
        <v/>
      </c>
      <c r="N4" s="59" t="str">
        <f>IFERROR(VLOOKUP(L4,部員登録!$B:$E,3,FALSE),"")</f>
        <v/>
      </c>
      <c r="O4" s="60" t="str">
        <f>IFERROR(VLOOKUP(L4,部員登録!$B:$E,4,FALSE),"")</f>
        <v/>
      </c>
    </row>
    <row r="5" spans="1:15" ht="15">
      <c r="A5" s="233"/>
      <c r="B5" s="56" t="str">
        <f>IF(E5="","","団3")</f>
        <v/>
      </c>
      <c r="C5" s="235"/>
      <c r="D5" s="57"/>
      <c r="E5" s="61" t="str">
        <f>IFERROR(VLOOKUP(D5,部員登録!$B:$E,2,FALSE),"")</f>
        <v/>
      </c>
      <c r="F5" s="59" t="str">
        <f>IFERROR(VLOOKUP(D5,部員登録!$B:$E,3,FALSE),"")</f>
        <v/>
      </c>
      <c r="G5" s="60" t="str">
        <f>IFERROR(VLOOKUP(D5,部員登録!$B:$E,4,FALSE),"")</f>
        <v/>
      </c>
      <c r="I5" s="233"/>
      <c r="J5" s="56" t="str">
        <f>IF(M5="","","団3")</f>
        <v/>
      </c>
      <c r="K5" s="235"/>
      <c r="L5" s="57"/>
      <c r="M5" s="61" t="str">
        <f>IFERROR(VLOOKUP(L5,部員登録!$B:$E,2,FALSE),"")</f>
        <v/>
      </c>
      <c r="N5" s="59" t="str">
        <f>IFERROR(VLOOKUP(L5,部員登録!$B:$E,3,FALSE),"")</f>
        <v/>
      </c>
      <c r="O5" s="60" t="str">
        <f>IFERROR(VLOOKUP(L5,部員登録!$B:$E,4,FALSE),"")</f>
        <v/>
      </c>
    </row>
    <row r="6" spans="1:15" ht="15">
      <c r="A6" s="233"/>
      <c r="B6" s="56" t="str">
        <f>IF(E6="","","団4")</f>
        <v/>
      </c>
      <c r="C6" s="235"/>
      <c r="D6" s="57"/>
      <c r="E6" s="61" t="str">
        <f>IFERROR(VLOOKUP(D6,部員登録!$B:$E,2,FALSE),"")</f>
        <v/>
      </c>
      <c r="F6" s="59" t="str">
        <f>IFERROR(VLOOKUP(D6,部員登録!$B:$E,3,FALSE),"")</f>
        <v/>
      </c>
      <c r="G6" s="60" t="str">
        <f>IFERROR(VLOOKUP(D6,部員登録!$B:$E,4,FALSE),"")</f>
        <v/>
      </c>
      <c r="I6" s="233"/>
      <c r="J6" s="56" t="str">
        <f>IF(M6="","","団4")</f>
        <v/>
      </c>
      <c r="K6" s="235"/>
      <c r="L6" s="57"/>
      <c r="M6" s="61" t="str">
        <f>IFERROR(VLOOKUP(L6,部員登録!$B:$E,2,FALSE),"")</f>
        <v/>
      </c>
      <c r="N6" s="59" t="str">
        <f>IFERROR(VLOOKUP(L6,部員登録!$B:$E,3,FALSE),"")</f>
        <v/>
      </c>
      <c r="O6" s="60" t="str">
        <f>IFERROR(VLOOKUP(L6,部員登録!$B:$E,4,FALSE),"")</f>
        <v/>
      </c>
    </row>
    <row r="7" spans="1:15" ht="15">
      <c r="A7" s="233"/>
      <c r="B7" s="56" t="str">
        <f>IF(E7="","","団5")</f>
        <v/>
      </c>
      <c r="C7" s="235"/>
      <c r="D7" s="57"/>
      <c r="E7" s="61" t="str">
        <f>IFERROR(VLOOKUP(D7,部員登録!$B:$E,2,FALSE),"")</f>
        <v/>
      </c>
      <c r="F7" s="59" t="str">
        <f>IFERROR(VLOOKUP(D7,部員登録!$B:$E,3,FALSE),"")</f>
        <v/>
      </c>
      <c r="G7" s="60" t="str">
        <f>IFERROR(VLOOKUP(D7,部員登録!$B:$E,4,FALSE),"")</f>
        <v/>
      </c>
      <c r="I7" s="233"/>
      <c r="J7" s="56" t="str">
        <f>IF(M7="","","団5")</f>
        <v/>
      </c>
      <c r="K7" s="235"/>
      <c r="L7" s="57"/>
      <c r="M7" s="61" t="str">
        <f>IFERROR(VLOOKUP(L7,部員登録!$B:$E,2,FALSE),"")</f>
        <v/>
      </c>
      <c r="N7" s="59" t="str">
        <f>IFERROR(VLOOKUP(L7,部員登録!$B:$E,3,FALSE),"")</f>
        <v/>
      </c>
      <c r="O7" s="60" t="str">
        <f>IFERROR(VLOOKUP(L7,部員登録!$B:$E,4,FALSE),"")</f>
        <v/>
      </c>
    </row>
    <row r="8" spans="1:15" ht="15">
      <c r="A8" s="234"/>
      <c r="B8" s="67" t="str">
        <f>IF(E8="","","団補")</f>
        <v/>
      </c>
      <c r="C8" s="236"/>
      <c r="D8" s="65"/>
      <c r="E8" s="75" t="str">
        <f>IFERROR(VLOOKUP(D8,部員登録!$B:$E,2,FALSE),"")</f>
        <v/>
      </c>
      <c r="F8" s="67" t="str">
        <f>IFERROR(VLOOKUP(D8,部員登録!$B:$E,3,FALSE),"")</f>
        <v/>
      </c>
      <c r="G8" s="68" t="str">
        <f>IFERROR(VLOOKUP(D8,部員登録!$B:$E,4,FALSE),"")</f>
        <v/>
      </c>
      <c r="I8" s="234"/>
      <c r="J8" s="67" t="str">
        <f>IF(M8="","","団補")</f>
        <v/>
      </c>
      <c r="K8" s="236"/>
      <c r="L8" s="65"/>
      <c r="M8" s="75" t="str">
        <f>IFERROR(VLOOKUP(L8,部員登録!$B:$E,2,FALSE),"")</f>
        <v/>
      </c>
      <c r="N8" s="67" t="str">
        <f>IFERROR(VLOOKUP(L8,部員登録!$B:$E,3,FALSE),"")</f>
        <v/>
      </c>
      <c r="O8" s="68" t="str">
        <f>IFERROR(VLOOKUP(L8,部員登録!$B:$E,4,FALSE),"")</f>
        <v/>
      </c>
    </row>
    <row r="9" spans="1:15" ht="15">
      <c r="A9" s="69" t="str">
        <f>IF(E9="","","個")</f>
        <v/>
      </c>
      <c r="B9" s="70" t="str">
        <f>IF(E9="","",1)</f>
        <v/>
      </c>
      <c r="C9" s="71"/>
      <c r="D9" s="71"/>
      <c r="E9" s="72" t="str">
        <f>IFERROR(VLOOKUP(D9,部員登録!$B:$E,2,FALSE),"")</f>
        <v/>
      </c>
      <c r="F9" s="73" t="str">
        <f>IFERROR(VLOOKUP(D9,部員登録!$B:$E,3,FALSE),"")</f>
        <v/>
      </c>
      <c r="G9" s="87" t="str">
        <f>IFERROR(VLOOKUP(D9,部員登録!$B:$E,4,FALSE),"")</f>
        <v/>
      </c>
      <c r="H9" s="95"/>
      <c r="I9" s="91" t="str">
        <f>IF(M9="","","個")</f>
        <v/>
      </c>
      <c r="J9" s="70" t="str">
        <f>IF(M9="","",1)</f>
        <v/>
      </c>
      <c r="K9" s="71"/>
      <c r="L9" s="71"/>
      <c r="M9" s="72" t="str">
        <f>IFERROR(VLOOKUP(L9,部員登録!$B:$E,2,FALSE),"")</f>
        <v/>
      </c>
      <c r="N9" s="73" t="str">
        <f>IFERROR(VLOOKUP(L9,部員登録!$B:$E,3,FALSE),"")</f>
        <v/>
      </c>
      <c r="O9" s="74" t="str">
        <f>IFERROR(VLOOKUP(L9,部員登録!$B:$E,4,FALSE),"")</f>
        <v/>
      </c>
    </row>
    <row r="10" spans="1:15" ht="15">
      <c r="A10" s="62" t="str">
        <f t="shared" ref="A10:A58" si="0">IF(E10="","","個")</f>
        <v/>
      </c>
      <c r="B10" s="56" t="str">
        <f>IF(E10="","",B9+1)</f>
        <v/>
      </c>
      <c r="C10" s="57"/>
      <c r="D10" s="57"/>
      <c r="E10" s="61" t="str">
        <f>IFERROR(VLOOKUP(D10,部員登録!$B:$E,2,FALSE),"")</f>
        <v/>
      </c>
      <c r="F10" s="59" t="str">
        <f>IFERROR(VLOOKUP(D10,部員登録!$B:$E,3,FALSE),"")</f>
        <v/>
      </c>
      <c r="G10" s="88" t="str">
        <f>IFERROR(VLOOKUP(D10,部員登録!$B:$E,4,FALSE),"")</f>
        <v/>
      </c>
      <c r="H10" s="95"/>
      <c r="I10" s="92" t="str">
        <f t="shared" ref="I10:I58" si="1">IF(M10="","","個")</f>
        <v/>
      </c>
      <c r="J10" s="56" t="str">
        <f>IF(M10="","",J9+1)</f>
        <v/>
      </c>
      <c r="K10" s="57"/>
      <c r="L10" s="57"/>
      <c r="M10" s="61" t="str">
        <f>IFERROR(VLOOKUP(L10,部員登録!$B:$E,2,FALSE),"")</f>
        <v/>
      </c>
      <c r="N10" s="59" t="str">
        <f>IFERROR(VLOOKUP(L10,部員登録!$B:$E,3,FALSE),"")</f>
        <v/>
      </c>
      <c r="O10" s="60" t="str">
        <f>IFERROR(VLOOKUP(L10,部員登録!$B:$E,4,FALSE),"")</f>
        <v/>
      </c>
    </row>
    <row r="11" spans="1:15" ht="15">
      <c r="A11" s="62" t="str">
        <f t="shared" si="0"/>
        <v/>
      </c>
      <c r="B11" s="56" t="str">
        <f t="shared" ref="B11:B58" si="2">IF(E11="","",B10+1)</f>
        <v/>
      </c>
      <c r="C11" s="57"/>
      <c r="D11" s="57"/>
      <c r="E11" s="61" t="str">
        <f>IFERROR(VLOOKUP(D11,部員登録!$B:$E,2,FALSE),"")</f>
        <v/>
      </c>
      <c r="F11" s="59" t="str">
        <f>IFERROR(VLOOKUP(D11,部員登録!$B:$E,3,FALSE),"")</f>
        <v/>
      </c>
      <c r="G11" s="88" t="str">
        <f>IFERROR(VLOOKUP(D11,部員登録!$B:$E,4,FALSE),"")</f>
        <v/>
      </c>
      <c r="H11" s="95"/>
      <c r="I11" s="92" t="str">
        <f t="shared" si="1"/>
        <v/>
      </c>
      <c r="J11" s="56" t="str">
        <f t="shared" ref="J11:J58" si="3">IF(M11="","",J10+1)</f>
        <v/>
      </c>
      <c r="K11" s="57"/>
      <c r="L11" s="57"/>
      <c r="M11" s="61" t="str">
        <f>IFERROR(VLOOKUP(L11,部員登録!$B:$E,2,FALSE),"")</f>
        <v/>
      </c>
      <c r="N11" s="59" t="str">
        <f>IFERROR(VLOOKUP(L11,部員登録!$B:$E,3,FALSE),"")</f>
        <v/>
      </c>
      <c r="O11" s="60" t="str">
        <f>IFERROR(VLOOKUP(L11,部員登録!$B:$E,4,FALSE),"")</f>
        <v/>
      </c>
    </row>
    <row r="12" spans="1:15" ht="15">
      <c r="A12" s="62" t="str">
        <f t="shared" si="0"/>
        <v/>
      </c>
      <c r="B12" s="56" t="str">
        <f t="shared" si="2"/>
        <v/>
      </c>
      <c r="C12" s="57"/>
      <c r="D12" s="57"/>
      <c r="E12" s="61" t="str">
        <f>IFERROR(VLOOKUP(D12,部員登録!$B:$E,2,FALSE),"")</f>
        <v/>
      </c>
      <c r="F12" s="59" t="str">
        <f>IFERROR(VLOOKUP(D12,部員登録!$B:$E,3,FALSE),"")</f>
        <v/>
      </c>
      <c r="G12" s="88" t="str">
        <f>IFERROR(VLOOKUP(D12,部員登録!$B:$E,4,FALSE),"")</f>
        <v/>
      </c>
      <c r="H12" s="95"/>
      <c r="I12" s="92" t="str">
        <f t="shared" si="1"/>
        <v/>
      </c>
      <c r="J12" s="56" t="str">
        <f t="shared" si="3"/>
        <v/>
      </c>
      <c r="K12" s="57"/>
      <c r="L12" s="57"/>
      <c r="M12" s="61" t="str">
        <f>IFERROR(VLOOKUP(L12,部員登録!$B:$E,2,FALSE),"")</f>
        <v/>
      </c>
      <c r="N12" s="59" t="str">
        <f>IFERROR(VLOOKUP(L12,部員登録!$B:$E,3,FALSE),"")</f>
        <v/>
      </c>
      <c r="O12" s="60" t="str">
        <f>IFERROR(VLOOKUP(L12,部員登録!$B:$E,4,FALSE),"")</f>
        <v/>
      </c>
    </row>
    <row r="13" spans="1:15" ht="15">
      <c r="A13" s="63" t="str">
        <f t="shared" si="0"/>
        <v/>
      </c>
      <c r="B13" s="64" t="str">
        <f t="shared" si="2"/>
        <v/>
      </c>
      <c r="C13" s="65"/>
      <c r="D13" s="65"/>
      <c r="E13" s="75" t="str">
        <f>IFERROR(VLOOKUP(D13,部員登録!$B:$E,2,FALSE),"")</f>
        <v/>
      </c>
      <c r="F13" s="67" t="str">
        <f>IFERROR(VLOOKUP(D13,部員登録!$B:$E,3,FALSE),"")</f>
        <v/>
      </c>
      <c r="G13" s="89" t="str">
        <f>IFERROR(VLOOKUP(D13,部員登録!$B:$E,4,FALSE),"")</f>
        <v/>
      </c>
      <c r="H13" s="95"/>
      <c r="I13" s="93" t="str">
        <f t="shared" si="1"/>
        <v/>
      </c>
      <c r="J13" s="64" t="str">
        <f t="shared" si="3"/>
        <v/>
      </c>
      <c r="K13" s="65"/>
      <c r="L13" s="65"/>
      <c r="M13" s="75" t="str">
        <f>IFERROR(VLOOKUP(L13,部員登録!$B:$E,2,FALSE),"")</f>
        <v/>
      </c>
      <c r="N13" s="67" t="str">
        <f>IFERROR(VLOOKUP(L13,部員登録!$B:$E,3,FALSE),"")</f>
        <v/>
      </c>
      <c r="O13" s="68" t="str">
        <f>IFERROR(VLOOKUP(L13,部員登録!$B:$E,4,FALSE),"")</f>
        <v/>
      </c>
    </row>
    <row r="14" spans="1:15" ht="15">
      <c r="A14" s="81" t="str">
        <f t="shared" si="0"/>
        <v/>
      </c>
      <c r="B14" s="54" t="str">
        <f t="shared" si="2"/>
        <v/>
      </c>
      <c r="C14" s="82"/>
      <c r="D14" s="82"/>
      <c r="E14" s="83" t="str">
        <f>IFERROR(VLOOKUP(D14,部員登録!$B:$E,2,FALSE),"")</f>
        <v/>
      </c>
      <c r="F14" s="55" t="str">
        <f>IFERROR(VLOOKUP(D14,部員登録!$B:$E,3,FALSE),"")</f>
        <v/>
      </c>
      <c r="G14" s="90" t="str">
        <f>IFERROR(VLOOKUP(D14,部員登録!$B:$E,4,FALSE),"")</f>
        <v/>
      </c>
      <c r="H14" s="95"/>
      <c r="I14" s="94" t="str">
        <f t="shared" si="1"/>
        <v/>
      </c>
      <c r="J14" s="54" t="str">
        <f t="shared" si="3"/>
        <v/>
      </c>
      <c r="K14" s="82"/>
      <c r="L14" s="82"/>
      <c r="M14" s="83" t="str">
        <f>IFERROR(VLOOKUP(L14,部員登録!$B:$E,2,FALSE),"")</f>
        <v/>
      </c>
      <c r="N14" s="55" t="str">
        <f>IFERROR(VLOOKUP(L14,部員登録!$B:$E,3,FALSE),"")</f>
        <v/>
      </c>
      <c r="O14" s="84" t="str">
        <f>IFERROR(VLOOKUP(L14,部員登録!$B:$E,4,FALSE),"")</f>
        <v/>
      </c>
    </row>
    <row r="15" spans="1:15" ht="15">
      <c r="A15" s="62" t="str">
        <f t="shared" si="0"/>
        <v/>
      </c>
      <c r="B15" s="56" t="str">
        <f t="shared" si="2"/>
        <v/>
      </c>
      <c r="C15" s="57"/>
      <c r="D15" s="57"/>
      <c r="E15" s="61" t="str">
        <f>IFERROR(VLOOKUP(D15,部員登録!$B:$E,2,FALSE),"")</f>
        <v/>
      </c>
      <c r="F15" s="59" t="str">
        <f>IFERROR(VLOOKUP(D15,部員登録!$B:$E,3,FALSE),"")</f>
        <v/>
      </c>
      <c r="G15" s="88" t="str">
        <f>IFERROR(VLOOKUP(D15,部員登録!$B:$E,4,FALSE),"")</f>
        <v/>
      </c>
      <c r="H15" s="95"/>
      <c r="I15" s="92" t="str">
        <f t="shared" si="1"/>
        <v/>
      </c>
      <c r="J15" s="56" t="str">
        <f t="shared" si="3"/>
        <v/>
      </c>
      <c r="K15" s="57"/>
      <c r="L15" s="57"/>
      <c r="M15" s="61" t="str">
        <f>IFERROR(VLOOKUP(L15,部員登録!$B:$E,2,FALSE),"")</f>
        <v/>
      </c>
      <c r="N15" s="59" t="str">
        <f>IFERROR(VLOOKUP(L15,部員登録!$B:$E,3,FALSE),"")</f>
        <v/>
      </c>
      <c r="O15" s="60" t="str">
        <f>IFERROR(VLOOKUP(L15,部員登録!$B:$E,4,FALSE),"")</f>
        <v/>
      </c>
    </row>
    <row r="16" spans="1:15" ht="15">
      <c r="A16" s="62" t="str">
        <f t="shared" si="0"/>
        <v/>
      </c>
      <c r="B16" s="56" t="str">
        <f t="shared" si="2"/>
        <v/>
      </c>
      <c r="C16" s="57"/>
      <c r="D16" s="57"/>
      <c r="E16" s="61" t="str">
        <f>IFERROR(VLOOKUP(D16,部員登録!$B:$E,2,FALSE),"")</f>
        <v/>
      </c>
      <c r="F16" s="59" t="str">
        <f>IFERROR(VLOOKUP(D16,部員登録!$B:$E,3,FALSE),"")</f>
        <v/>
      </c>
      <c r="G16" s="88" t="str">
        <f>IFERROR(VLOOKUP(D16,部員登録!$B:$E,4,FALSE),"")</f>
        <v/>
      </c>
      <c r="H16" s="95"/>
      <c r="I16" s="92" t="str">
        <f t="shared" si="1"/>
        <v/>
      </c>
      <c r="J16" s="56" t="str">
        <f t="shared" si="3"/>
        <v/>
      </c>
      <c r="K16" s="57"/>
      <c r="L16" s="57"/>
      <c r="M16" s="61" t="str">
        <f>IFERROR(VLOOKUP(L16,部員登録!$B:$E,2,FALSE),"")</f>
        <v/>
      </c>
      <c r="N16" s="59" t="str">
        <f>IFERROR(VLOOKUP(L16,部員登録!$B:$E,3,FALSE),"")</f>
        <v/>
      </c>
      <c r="O16" s="60" t="str">
        <f>IFERROR(VLOOKUP(L16,部員登録!$B:$E,4,FALSE),"")</f>
        <v/>
      </c>
    </row>
    <row r="17" spans="1:15" ht="15">
      <c r="A17" s="62" t="str">
        <f t="shared" si="0"/>
        <v/>
      </c>
      <c r="B17" s="56" t="str">
        <f t="shared" si="2"/>
        <v/>
      </c>
      <c r="C17" s="57"/>
      <c r="D17" s="57"/>
      <c r="E17" s="61" t="str">
        <f>IFERROR(VLOOKUP(D17,部員登録!$B:$E,2,FALSE),"")</f>
        <v/>
      </c>
      <c r="F17" s="59" t="str">
        <f>IFERROR(VLOOKUP(D17,部員登録!$B:$E,3,FALSE),"")</f>
        <v/>
      </c>
      <c r="G17" s="88" t="str">
        <f>IFERROR(VLOOKUP(D17,部員登録!$B:$E,4,FALSE),"")</f>
        <v/>
      </c>
      <c r="H17" s="95"/>
      <c r="I17" s="92" t="str">
        <f t="shared" si="1"/>
        <v/>
      </c>
      <c r="J17" s="56" t="str">
        <f t="shared" si="3"/>
        <v/>
      </c>
      <c r="K17" s="57"/>
      <c r="L17" s="57"/>
      <c r="M17" s="61" t="str">
        <f>IFERROR(VLOOKUP(L17,部員登録!$B:$E,2,FALSE),"")</f>
        <v/>
      </c>
      <c r="N17" s="59" t="str">
        <f>IFERROR(VLOOKUP(L17,部員登録!$B:$E,3,FALSE),"")</f>
        <v/>
      </c>
      <c r="O17" s="60" t="str">
        <f>IFERROR(VLOOKUP(L17,部員登録!$B:$E,4,FALSE),"")</f>
        <v/>
      </c>
    </row>
    <row r="18" spans="1:15" ht="15">
      <c r="A18" s="63" t="str">
        <f t="shared" si="0"/>
        <v/>
      </c>
      <c r="B18" s="64" t="str">
        <f t="shared" si="2"/>
        <v/>
      </c>
      <c r="C18" s="65"/>
      <c r="D18" s="65"/>
      <c r="E18" s="75" t="str">
        <f>IFERROR(VLOOKUP(D18,部員登録!$B:$E,2,FALSE),"")</f>
        <v/>
      </c>
      <c r="F18" s="67" t="str">
        <f>IFERROR(VLOOKUP(D18,部員登録!$B:$E,3,FALSE),"")</f>
        <v/>
      </c>
      <c r="G18" s="89" t="str">
        <f>IFERROR(VLOOKUP(D18,部員登録!$B:$E,4,FALSE),"")</f>
        <v/>
      </c>
      <c r="H18" s="95"/>
      <c r="I18" s="93" t="str">
        <f t="shared" si="1"/>
        <v/>
      </c>
      <c r="J18" s="64" t="str">
        <f t="shared" si="3"/>
        <v/>
      </c>
      <c r="K18" s="65"/>
      <c r="L18" s="65"/>
      <c r="M18" s="75" t="str">
        <f>IFERROR(VLOOKUP(L18,部員登録!$B:$E,2,FALSE),"")</f>
        <v/>
      </c>
      <c r="N18" s="67" t="str">
        <f>IFERROR(VLOOKUP(L18,部員登録!$B:$E,3,FALSE),"")</f>
        <v/>
      </c>
      <c r="O18" s="68" t="str">
        <f>IFERROR(VLOOKUP(L18,部員登録!$B:$E,4,FALSE),"")</f>
        <v/>
      </c>
    </row>
    <row r="19" spans="1:15" ht="15">
      <c r="A19" s="81" t="str">
        <f t="shared" si="0"/>
        <v/>
      </c>
      <c r="B19" s="54" t="str">
        <f t="shared" si="2"/>
        <v/>
      </c>
      <c r="C19" s="82"/>
      <c r="D19" s="82"/>
      <c r="E19" s="83" t="str">
        <f>IFERROR(VLOOKUP(D19,部員登録!$B:$E,2,FALSE),"")</f>
        <v/>
      </c>
      <c r="F19" s="55" t="str">
        <f>IFERROR(VLOOKUP(D19,部員登録!$B:$E,3,FALSE),"")</f>
        <v/>
      </c>
      <c r="G19" s="90" t="str">
        <f>IFERROR(VLOOKUP(D19,部員登録!$B:$E,4,FALSE),"")</f>
        <v/>
      </c>
      <c r="H19" s="95"/>
      <c r="I19" s="94" t="str">
        <f t="shared" si="1"/>
        <v/>
      </c>
      <c r="J19" s="54" t="str">
        <f t="shared" si="3"/>
        <v/>
      </c>
      <c r="K19" s="82"/>
      <c r="L19" s="82"/>
      <c r="M19" s="83" t="str">
        <f>IFERROR(VLOOKUP(L19,部員登録!$B:$E,2,FALSE),"")</f>
        <v/>
      </c>
      <c r="N19" s="55" t="str">
        <f>IFERROR(VLOOKUP(L19,部員登録!$B:$E,3,FALSE),"")</f>
        <v/>
      </c>
      <c r="O19" s="84" t="str">
        <f>IFERROR(VLOOKUP(L19,部員登録!$B:$E,4,FALSE),"")</f>
        <v/>
      </c>
    </row>
    <row r="20" spans="1:15" ht="15">
      <c r="A20" s="62" t="str">
        <f t="shared" si="0"/>
        <v/>
      </c>
      <c r="B20" s="56" t="str">
        <f t="shared" si="2"/>
        <v/>
      </c>
      <c r="C20" s="57"/>
      <c r="D20" s="57"/>
      <c r="E20" s="61" t="str">
        <f>IFERROR(VLOOKUP(D20,部員登録!$B:$E,2,FALSE),"")</f>
        <v/>
      </c>
      <c r="F20" s="59" t="str">
        <f>IFERROR(VLOOKUP(D20,部員登録!$B:$E,3,FALSE),"")</f>
        <v/>
      </c>
      <c r="G20" s="88" t="str">
        <f>IFERROR(VLOOKUP(D20,部員登録!$B:$E,4,FALSE),"")</f>
        <v/>
      </c>
      <c r="H20" s="95"/>
      <c r="I20" s="92" t="str">
        <f t="shared" si="1"/>
        <v/>
      </c>
      <c r="J20" s="56" t="str">
        <f t="shared" si="3"/>
        <v/>
      </c>
      <c r="K20" s="57"/>
      <c r="L20" s="57"/>
      <c r="M20" s="61" t="str">
        <f>IFERROR(VLOOKUP(L20,部員登録!$B:$E,2,FALSE),"")</f>
        <v/>
      </c>
      <c r="N20" s="59" t="str">
        <f>IFERROR(VLOOKUP(L20,部員登録!$B:$E,3,FALSE),"")</f>
        <v/>
      </c>
      <c r="O20" s="60" t="str">
        <f>IFERROR(VLOOKUP(L20,部員登録!$B:$E,4,FALSE),"")</f>
        <v/>
      </c>
    </row>
    <row r="21" spans="1:15" ht="15">
      <c r="A21" s="62" t="str">
        <f t="shared" si="0"/>
        <v/>
      </c>
      <c r="B21" s="56" t="str">
        <f t="shared" si="2"/>
        <v/>
      </c>
      <c r="C21" s="57"/>
      <c r="D21" s="57"/>
      <c r="E21" s="61" t="str">
        <f>IFERROR(VLOOKUP(D21,部員登録!$B:$E,2,FALSE),"")</f>
        <v/>
      </c>
      <c r="F21" s="59" t="str">
        <f>IFERROR(VLOOKUP(D21,部員登録!$B:$E,3,FALSE),"")</f>
        <v/>
      </c>
      <c r="G21" s="88" t="str">
        <f>IFERROR(VLOOKUP(D21,部員登録!$B:$E,4,FALSE),"")</f>
        <v/>
      </c>
      <c r="H21" s="95"/>
      <c r="I21" s="92" t="str">
        <f t="shared" si="1"/>
        <v/>
      </c>
      <c r="J21" s="56" t="str">
        <f t="shared" si="3"/>
        <v/>
      </c>
      <c r="K21" s="57"/>
      <c r="L21" s="57"/>
      <c r="M21" s="61" t="str">
        <f>IFERROR(VLOOKUP(L21,部員登録!$B:$E,2,FALSE),"")</f>
        <v/>
      </c>
      <c r="N21" s="59" t="str">
        <f>IFERROR(VLOOKUP(L21,部員登録!$B:$E,3,FALSE),"")</f>
        <v/>
      </c>
      <c r="O21" s="60" t="str">
        <f>IFERROR(VLOOKUP(L21,部員登録!$B:$E,4,FALSE),"")</f>
        <v/>
      </c>
    </row>
    <row r="22" spans="1:15" ht="15">
      <c r="A22" s="62" t="str">
        <f t="shared" si="0"/>
        <v/>
      </c>
      <c r="B22" s="56" t="str">
        <f t="shared" si="2"/>
        <v/>
      </c>
      <c r="C22" s="57"/>
      <c r="D22" s="57"/>
      <c r="E22" s="61" t="str">
        <f>IFERROR(VLOOKUP(D22,部員登録!$B:$E,2,FALSE),"")</f>
        <v/>
      </c>
      <c r="F22" s="59" t="str">
        <f>IFERROR(VLOOKUP(D22,部員登録!$B:$E,3,FALSE),"")</f>
        <v/>
      </c>
      <c r="G22" s="88" t="str">
        <f>IFERROR(VLOOKUP(D22,部員登録!$B:$E,4,FALSE),"")</f>
        <v/>
      </c>
      <c r="H22" s="95"/>
      <c r="I22" s="92" t="str">
        <f t="shared" si="1"/>
        <v/>
      </c>
      <c r="J22" s="56" t="str">
        <f t="shared" si="3"/>
        <v/>
      </c>
      <c r="K22" s="57"/>
      <c r="L22" s="57"/>
      <c r="M22" s="61" t="str">
        <f>IFERROR(VLOOKUP(L22,部員登録!$B:$E,2,FALSE),"")</f>
        <v/>
      </c>
      <c r="N22" s="59" t="str">
        <f>IFERROR(VLOOKUP(L22,部員登録!$B:$E,3,FALSE),"")</f>
        <v/>
      </c>
      <c r="O22" s="60" t="str">
        <f>IFERROR(VLOOKUP(L22,部員登録!$B:$E,4,FALSE),"")</f>
        <v/>
      </c>
    </row>
    <row r="23" spans="1:15" ht="15">
      <c r="A23" s="63" t="str">
        <f t="shared" si="0"/>
        <v/>
      </c>
      <c r="B23" s="64" t="str">
        <f t="shared" si="2"/>
        <v/>
      </c>
      <c r="C23" s="65"/>
      <c r="D23" s="65"/>
      <c r="E23" s="75" t="str">
        <f>IFERROR(VLOOKUP(D23,部員登録!$B:$E,2,FALSE),"")</f>
        <v/>
      </c>
      <c r="F23" s="67" t="str">
        <f>IFERROR(VLOOKUP(D23,部員登録!$B:$E,3,FALSE),"")</f>
        <v/>
      </c>
      <c r="G23" s="89" t="str">
        <f>IFERROR(VLOOKUP(D23,部員登録!$B:$E,4,FALSE),"")</f>
        <v/>
      </c>
      <c r="H23" s="95"/>
      <c r="I23" s="93" t="str">
        <f t="shared" si="1"/>
        <v/>
      </c>
      <c r="J23" s="64" t="str">
        <f t="shared" si="3"/>
        <v/>
      </c>
      <c r="K23" s="65"/>
      <c r="L23" s="65"/>
      <c r="M23" s="75" t="str">
        <f>IFERROR(VLOOKUP(L23,部員登録!$B:$E,2,FALSE),"")</f>
        <v/>
      </c>
      <c r="N23" s="67" t="str">
        <f>IFERROR(VLOOKUP(L23,部員登録!$B:$E,3,FALSE),"")</f>
        <v/>
      </c>
      <c r="O23" s="68" t="str">
        <f>IFERROR(VLOOKUP(L23,部員登録!$B:$E,4,FALSE),"")</f>
        <v/>
      </c>
    </row>
    <row r="24" spans="1:15" ht="15">
      <c r="A24" s="81" t="str">
        <f t="shared" si="0"/>
        <v/>
      </c>
      <c r="B24" s="54" t="str">
        <f t="shared" si="2"/>
        <v/>
      </c>
      <c r="C24" s="82"/>
      <c r="D24" s="82"/>
      <c r="E24" s="83" t="str">
        <f>IFERROR(VLOOKUP(D24,部員登録!$B:$E,2,FALSE),"")</f>
        <v/>
      </c>
      <c r="F24" s="55" t="str">
        <f>IFERROR(VLOOKUP(D24,部員登録!$B:$E,3,FALSE),"")</f>
        <v/>
      </c>
      <c r="G24" s="90" t="str">
        <f>IFERROR(VLOOKUP(D24,部員登録!$B:$E,4,FALSE),"")</f>
        <v/>
      </c>
      <c r="H24" s="95"/>
      <c r="I24" s="94" t="str">
        <f t="shared" si="1"/>
        <v/>
      </c>
      <c r="J24" s="54" t="str">
        <f t="shared" si="3"/>
        <v/>
      </c>
      <c r="K24" s="82"/>
      <c r="L24" s="82"/>
      <c r="M24" s="83" t="str">
        <f>IFERROR(VLOOKUP(L24,部員登録!$B:$E,2,FALSE),"")</f>
        <v/>
      </c>
      <c r="N24" s="55" t="str">
        <f>IFERROR(VLOOKUP(L24,部員登録!$B:$E,3,FALSE),"")</f>
        <v/>
      </c>
      <c r="O24" s="84" t="str">
        <f>IFERROR(VLOOKUP(L24,部員登録!$B:$E,4,FALSE),"")</f>
        <v/>
      </c>
    </row>
    <row r="25" spans="1:15" ht="15">
      <c r="A25" s="62" t="str">
        <f t="shared" si="0"/>
        <v/>
      </c>
      <c r="B25" s="56" t="str">
        <f t="shared" si="2"/>
        <v/>
      </c>
      <c r="C25" s="57"/>
      <c r="D25" s="57"/>
      <c r="E25" s="61" t="str">
        <f>IFERROR(VLOOKUP(D25,部員登録!$B:$E,2,FALSE),"")</f>
        <v/>
      </c>
      <c r="F25" s="59" t="str">
        <f>IFERROR(VLOOKUP(D25,部員登録!$B:$E,3,FALSE),"")</f>
        <v/>
      </c>
      <c r="G25" s="88" t="str">
        <f>IFERROR(VLOOKUP(D25,部員登録!$B:$E,4,FALSE),"")</f>
        <v/>
      </c>
      <c r="H25" s="95"/>
      <c r="I25" s="92" t="str">
        <f t="shared" si="1"/>
        <v/>
      </c>
      <c r="J25" s="56" t="str">
        <f t="shared" si="3"/>
        <v/>
      </c>
      <c r="K25" s="57"/>
      <c r="L25" s="57"/>
      <c r="M25" s="61" t="str">
        <f>IFERROR(VLOOKUP(L25,部員登録!$B:$E,2,FALSE),"")</f>
        <v/>
      </c>
      <c r="N25" s="59" t="str">
        <f>IFERROR(VLOOKUP(L25,部員登録!$B:$E,3,FALSE),"")</f>
        <v/>
      </c>
      <c r="O25" s="60" t="str">
        <f>IFERROR(VLOOKUP(L25,部員登録!$B:$E,4,FALSE),"")</f>
        <v/>
      </c>
    </row>
    <row r="26" spans="1:15" ht="15">
      <c r="A26" s="62" t="str">
        <f t="shared" si="0"/>
        <v/>
      </c>
      <c r="B26" s="56" t="str">
        <f t="shared" si="2"/>
        <v/>
      </c>
      <c r="C26" s="57"/>
      <c r="D26" s="57"/>
      <c r="E26" s="61" t="str">
        <f>IFERROR(VLOOKUP(D26,部員登録!$B:$E,2,FALSE),"")</f>
        <v/>
      </c>
      <c r="F26" s="59" t="str">
        <f>IFERROR(VLOOKUP(D26,部員登録!$B:$E,3,FALSE),"")</f>
        <v/>
      </c>
      <c r="G26" s="88" t="str">
        <f>IFERROR(VLOOKUP(D26,部員登録!$B:$E,4,FALSE),"")</f>
        <v/>
      </c>
      <c r="H26" s="95"/>
      <c r="I26" s="92" t="str">
        <f t="shared" si="1"/>
        <v/>
      </c>
      <c r="J26" s="56" t="str">
        <f t="shared" si="3"/>
        <v/>
      </c>
      <c r="K26" s="57"/>
      <c r="L26" s="57"/>
      <c r="M26" s="61" t="str">
        <f>IFERROR(VLOOKUP(L26,部員登録!$B:$E,2,FALSE),"")</f>
        <v/>
      </c>
      <c r="N26" s="59" t="str">
        <f>IFERROR(VLOOKUP(L26,部員登録!$B:$E,3,FALSE),"")</f>
        <v/>
      </c>
      <c r="O26" s="60" t="str">
        <f>IFERROR(VLOOKUP(L26,部員登録!$B:$E,4,FALSE),"")</f>
        <v/>
      </c>
    </row>
    <row r="27" spans="1:15" ht="15">
      <c r="A27" s="62" t="str">
        <f t="shared" si="0"/>
        <v/>
      </c>
      <c r="B27" s="56" t="str">
        <f t="shared" si="2"/>
        <v/>
      </c>
      <c r="C27" s="57"/>
      <c r="D27" s="57"/>
      <c r="E27" s="61" t="str">
        <f>IFERROR(VLOOKUP(D27,部員登録!$B:$E,2,FALSE),"")</f>
        <v/>
      </c>
      <c r="F27" s="59" t="str">
        <f>IFERROR(VLOOKUP(D27,部員登録!$B:$E,3,FALSE),"")</f>
        <v/>
      </c>
      <c r="G27" s="88" t="str">
        <f>IFERROR(VLOOKUP(D27,部員登録!$B:$E,4,FALSE),"")</f>
        <v/>
      </c>
      <c r="H27" s="95"/>
      <c r="I27" s="92" t="str">
        <f t="shared" si="1"/>
        <v/>
      </c>
      <c r="J27" s="56" t="str">
        <f t="shared" si="3"/>
        <v/>
      </c>
      <c r="K27" s="57"/>
      <c r="L27" s="57"/>
      <c r="M27" s="61" t="str">
        <f>IFERROR(VLOOKUP(L27,部員登録!$B:$E,2,FALSE),"")</f>
        <v/>
      </c>
      <c r="N27" s="59" t="str">
        <f>IFERROR(VLOOKUP(L27,部員登録!$B:$E,3,FALSE),"")</f>
        <v/>
      </c>
      <c r="O27" s="60" t="str">
        <f>IFERROR(VLOOKUP(L27,部員登録!$B:$E,4,FALSE),"")</f>
        <v/>
      </c>
    </row>
    <row r="28" spans="1:15" ht="15">
      <c r="A28" s="63" t="str">
        <f t="shared" si="0"/>
        <v/>
      </c>
      <c r="B28" s="64" t="str">
        <f t="shared" si="2"/>
        <v/>
      </c>
      <c r="C28" s="65"/>
      <c r="D28" s="65"/>
      <c r="E28" s="75" t="str">
        <f>IFERROR(VLOOKUP(D28,部員登録!$B:$E,2,FALSE),"")</f>
        <v/>
      </c>
      <c r="F28" s="67" t="str">
        <f>IFERROR(VLOOKUP(D28,部員登録!$B:$E,3,FALSE),"")</f>
        <v/>
      </c>
      <c r="G28" s="89" t="str">
        <f>IFERROR(VLOOKUP(D28,部員登録!$B:$E,4,FALSE),"")</f>
        <v/>
      </c>
      <c r="H28" s="95"/>
      <c r="I28" s="93" t="str">
        <f t="shared" si="1"/>
        <v/>
      </c>
      <c r="J28" s="64" t="str">
        <f t="shared" si="3"/>
        <v/>
      </c>
      <c r="K28" s="65"/>
      <c r="L28" s="65"/>
      <c r="M28" s="75" t="str">
        <f>IFERROR(VLOOKUP(L28,部員登録!$B:$E,2,FALSE),"")</f>
        <v/>
      </c>
      <c r="N28" s="67" t="str">
        <f>IFERROR(VLOOKUP(L28,部員登録!$B:$E,3,FALSE),"")</f>
        <v/>
      </c>
      <c r="O28" s="68" t="str">
        <f>IFERROR(VLOOKUP(L28,部員登録!$B:$E,4,FALSE),"")</f>
        <v/>
      </c>
    </row>
    <row r="29" spans="1:15" ht="15">
      <c r="A29" s="81" t="str">
        <f t="shared" si="0"/>
        <v/>
      </c>
      <c r="B29" s="54" t="str">
        <f t="shared" si="2"/>
        <v/>
      </c>
      <c r="C29" s="82"/>
      <c r="D29" s="82"/>
      <c r="E29" s="83" t="str">
        <f>IFERROR(VLOOKUP(D29,部員登録!$B:$E,2,FALSE),"")</f>
        <v/>
      </c>
      <c r="F29" s="55" t="str">
        <f>IFERROR(VLOOKUP(D29,部員登録!$B:$E,3,FALSE),"")</f>
        <v/>
      </c>
      <c r="G29" s="90" t="str">
        <f>IFERROR(VLOOKUP(D29,部員登録!$B:$E,4,FALSE),"")</f>
        <v/>
      </c>
      <c r="H29" s="95"/>
      <c r="I29" s="94" t="str">
        <f t="shared" si="1"/>
        <v/>
      </c>
      <c r="J29" s="54" t="str">
        <f t="shared" si="3"/>
        <v/>
      </c>
      <c r="K29" s="82"/>
      <c r="L29" s="82"/>
      <c r="M29" s="83" t="str">
        <f>IFERROR(VLOOKUP(L29,部員登録!$B:$E,2,FALSE),"")</f>
        <v/>
      </c>
      <c r="N29" s="55" t="str">
        <f>IFERROR(VLOOKUP(L29,部員登録!$B:$E,3,FALSE),"")</f>
        <v/>
      </c>
      <c r="O29" s="84" t="str">
        <f>IFERROR(VLOOKUP(L29,部員登録!$B:$E,4,FALSE),"")</f>
        <v/>
      </c>
    </row>
    <row r="30" spans="1:15" ht="15">
      <c r="A30" s="62" t="str">
        <f t="shared" si="0"/>
        <v/>
      </c>
      <c r="B30" s="56" t="str">
        <f t="shared" si="2"/>
        <v/>
      </c>
      <c r="C30" s="57"/>
      <c r="D30" s="57"/>
      <c r="E30" s="61" t="str">
        <f>IFERROR(VLOOKUP(D30,部員登録!$B:$E,2,FALSE),"")</f>
        <v/>
      </c>
      <c r="F30" s="59" t="str">
        <f>IFERROR(VLOOKUP(D30,部員登録!$B:$E,3,FALSE),"")</f>
        <v/>
      </c>
      <c r="G30" s="88" t="str">
        <f>IFERROR(VLOOKUP(D30,部員登録!$B:$E,4,FALSE),"")</f>
        <v/>
      </c>
      <c r="H30" s="95"/>
      <c r="I30" s="92" t="str">
        <f t="shared" si="1"/>
        <v/>
      </c>
      <c r="J30" s="56" t="str">
        <f t="shared" si="3"/>
        <v/>
      </c>
      <c r="K30" s="57"/>
      <c r="L30" s="57"/>
      <c r="M30" s="61" t="str">
        <f>IFERROR(VLOOKUP(L30,部員登録!$B:$E,2,FALSE),"")</f>
        <v/>
      </c>
      <c r="N30" s="59" t="str">
        <f>IFERROR(VLOOKUP(L30,部員登録!$B:$E,3,FALSE),"")</f>
        <v/>
      </c>
      <c r="O30" s="60" t="str">
        <f>IFERROR(VLOOKUP(L30,部員登録!$B:$E,4,FALSE),"")</f>
        <v/>
      </c>
    </row>
    <row r="31" spans="1:15" ht="15">
      <c r="A31" s="62" t="str">
        <f t="shared" si="0"/>
        <v/>
      </c>
      <c r="B31" s="56" t="str">
        <f t="shared" si="2"/>
        <v/>
      </c>
      <c r="C31" s="57"/>
      <c r="D31" s="57"/>
      <c r="E31" s="61" t="str">
        <f>IFERROR(VLOOKUP(D31,部員登録!$B:$E,2,FALSE),"")</f>
        <v/>
      </c>
      <c r="F31" s="59" t="str">
        <f>IFERROR(VLOOKUP(D31,部員登録!$B:$E,3,FALSE),"")</f>
        <v/>
      </c>
      <c r="G31" s="88" t="str">
        <f>IFERROR(VLOOKUP(D31,部員登録!$B:$E,4,FALSE),"")</f>
        <v/>
      </c>
      <c r="H31" s="95"/>
      <c r="I31" s="92" t="str">
        <f t="shared" si="1"/>
        <v/>
      </c>
      <c r="J31" s="56" t="str">
        <f t="shared" si="3"/>
        <v/>
      </c>
      <c r="K31" s="57"/>
      <c r="L31" s="57"/>
      <c r="M31" s="61" t="str">
        <f>IFERROR(VLOOKUP(L31,部員登録!$B:$E,2,FALSE),"")</f>
        <v/>
      </c>
      <c r="N31" s="59" t="str">
        <f>IFERROR(VLOOKUP(L31,部員登録!$B:$E,3,FALSE),"")</f>
        <v/>
      </c>
      <c r="O31" s="60" t="str">
        <f>IFERROR(VLOOKUP(L31,部員登録!$B:$E,4,FALSE),"")</f>
        <v/>
      </c>
    </row>
    <row r="32" spans="1:15" ht="15">
      <c r="A32" s="62" t="str">
        <f t="shared" si="0"/>
        <v/>
      </c>
      <c r="B32" s="56" t="str">
        <f t="shared" si="2"/>
        <v/>
      </c>
      <c r="C32" s="57"/>
      <c r="D32" s="57"/>
      <c r="E32" s="61" t="str">
        <f>IFERROR(VLOOKUP(D32,部員登録!$B:$E,2,FALSE),"")</f>
        <v/>
      </c>
      <c r="F32" s="59" t="str">
        <f>IFERROR(VLOOKUP(D32,部員登録!$B:$E,3,FALSE),"")</f>
        <v/>
      </c>
      <c r="G32" s="88" t="str">
        <f>IFERROR(VLOOKUP(D32,部員登録!$B:$E,4,FALSE),"")</f>
        <v/>
      </c>
      <c r="H32" s="95"/>
      <c r="I32" s="92" t="str">
        <f t="shared" si="1"/>
        <v/>
      </c>
      <c r="J32" s="56" t="str">
        <f t="shared" si="3"/>
        <v/>
      </c>
      <c r="K32" s="57"/>
      <c r="L32" s="57"/>
      <c r="M32" s="61" t="str">
        <f>IFERROR(VLOOKUP(L32,部員登録!$B:$E,2,FALSE),"")</f>
        <v/>
      </c>
      <c r="N32" s="59" t="str">
        <f>IFERROR(VLOOKUP(L32,部員登録!$B:$E,3,FALSE),"")</f>
        <v/>
      </c>
      <c r="O32" s="60" t="str">
        <f>IFERROR(VLOOKUP(L32,部員登録!$B:$E,4,FALSE),"")</f>
        <v/>
      </c>
    </row>
    <row r="33" spans="1:15" ht="15">
      <c r="A33" s="63" t="str">
        <f t="shared" si="0"/>
        <v/>
      </c>
      <c r="B33" s="64" t="str">
        <f t="shared" si="2"/>
        <v/>
      </c>
      <c r="C33" s="65"/>
      <c r="D33" s="65"/>
      <c r="E33" s="75" t="str">
        <f>IFERROR(VLOOKUP(D33,部員登録!$B:$E,2,FALSE),"")</f>
        <v/>
      </c>
      <c r="F33" s="67" t="str">
        <f>IFERROR(VLOOKUP(D33,部員登録!$B:$E,3,FALSE),"")</f>
        <v/>
      </c>
      <c r="G33" s="89" t="str">
        <f>IFERROR(VLOOKUP(D33,部員登録!$B:$E,4,FALSE),"")</f>
        <v/>
      </c>
      <c r="H33" s="95"/>
      <c r="I33" s="93" t="str">
        <f t="shared" si="1"/>
        <v/>
      </c>
      <c r="J33" s="64" t="str">
        <f t="shared" si="3"/>
        <v/>
      </c>
      <c r="K33" s="65"/>
      <c r="L33" s="65"/>
      <c r="M33" s="75" t="str">
        <f>IFERROR(VLOOKUP(L33,部員登録!$B:$E,2,FALSE),"")</f>
        <v/>
      </c>
      <c r="N33" s="67" t="str">
        <f>IFERROR(VLOOKUP(L33,部員登録!$B:$E,3,FALSE),"")</f>
        <v/>
      </c>
      <c r="O33" s="68" t="str">
        <f>IFERROR(VLOOKUP(L33,部員登録!$B:$E,4,FALSE),"")</f>
        <v/>
      </c>
    </row>
    <row r="34" spans="1:15" ht="15">
      <c r="A34" s="81" t="str">
        <f t="shared" si="0"/>
        <v/>
      </c>
      <c r="B34" s="54" t="str">
        <f t="shared" si="2"/>
        <v/>
      </c>
      <c r="C34" s="82"/>
      <c r="D34" s="82"/>
      <c r="E34" s="83" t="str">
        <f>IFERROR(VLOOKUP(D34,部員登録!$B:$E,2,FALSE),"")</f>
        <v/>
      </c>
      <c r="F34" s="55" t="str">
        <f>IFERROR(VLOOKUP(D34,部員登録!$B:$E,3,FALSE),"")</f>
        <v/>
      </c>
      <c r="G34" s="90" t="str">
        <f>IFERROR(VLOOKUP(D34,部員登録!$B:$E,4,FALSE),"")</f>
        <v/>
      </c>
      <c r="H34" s="95"/>
      <c r="I34" s="94" t="str">
        <f t="shared" si="1"/>
        <v/>
      </c>
      <c r="J34" s="54" t="str">
        <f t="shared" si="3"/>
        <v/>
      </c>
      <c r="K34" s="82"/>
      <c r="L34" s="82"/>
      <c r="M34" s="83" t="str">
        <f>IFERROR(VLOOKUP(L34,部員登録!$B:$E,2,FALSE),"")</f>
        <v/>
      </c>
      <c r="N34" s="55" t="str">
        <f>IFERROR(VLOOKUP(L34,部員登録!$B:$E,3,FALSE),"")</f>
        <v/>
      </c>
      <c r="O34" s="84" t="str">
        <f>IFERROR(VLOOKUP(L34,部員登録!$B:$E,4,FALSE),"")</f>
        <v/>
      </c>
    </row>
    <row r="35" spans="1:15" ht="15">
      <c r="A35" s="62" t="str">
        <f t="shared" si="0"/>
        <v/>
      </c>
      <c r="B35" s="56" t="str">
        <f t="shared" si="2"/>
        <v/>
      </c>
      <c r="C35" s="57"/>
      <c r="D35" s="57"/>
      <c r="E35" s="61" t="str">
        <f>IFERROR(VLOOKUP(D35,部員登録!$B:$E,2,FALSE),"")</f>
        <v/>
      </c>
      <c r="F35" s="59" t="str">
        <f>IFERROR(VLOOKUP(D35,部員登録!$B:$E,3,FALSE),"")</f>
        <v/>
      </c>
      <c r="G35" s="88" t="str">
        <f>IFERROR(VLOOKUP(D35,部員登録!$B:$E,4,FALSE),"")</f>
        <v/>
      </c>
      <c r="H35" s="95"/>
      <c r="I35" s="92" t="str">
        <f t="shared" si="1"/>
        <v/>
      </c>
      <c r="J35" s="56" t="str">
        <f t="shared" si="3"/>
        <v/>
      </c>
      <c r="K35" s="57"/>
      <c r="L35" s="57"/>
      <c r="M35" s="61" t="str">
        <f>IFERROR(VLOOKUP(L35,部員登録!$B:$E,2,FALSE),"")</f>
        <v/>
      </c>
      <c r="N35" s="59" t="str">
        <f>IFERROR(VLOOKUP(L35,部員登録!$B:$E,3,FALSE),"")</f>
        <v/>
      </c>
      <c r="O35" s="60" t="str">
        <f>IFERROR(VLOOKUP(L35,部員登録!$B:$E,4,FALSE),"")</f>
        <v/>
      </c>
    </row>
    <row r="36" spans="1:15" ht="15">
      <c r="A36" s="62" t="str">
        <f t="shared" si="0"/>
        <v/>
      </c>
      <c r="B36" s="56" t="str">
        <f t="shared" si="2"/>
        <v/>
      </c>
      <c r="C36" s="57"/>
      <c r="D36" s="57"/>
      <c r="E36" s="61" t="str">
        <f>IFERROR(VLOOKUP(D36,部員登録!$B:$E,2,FALSE),"")</f>
        <v/>
      </c>
      <c r="F36" s="59" t="str">
        <f>IFERROR(VLOOKUP(D36,部員登録!$B:$E,3,FALSE),"")</f>
        <v/>
      </c>
      <c r="G36" s="88" t="str">
        <f>IFERROR(VLOOKUP(D36,部員登録!$B:$E,4,FALSE),"")</f>
        <v/>
      </c>
      <c r="H36" s="95"/>
      <c r="I36" s="92" t="str">
        <f t="shared" si="1"/>
        <v/>
      </c>
      <c r="J36" s="56" t="str">
        <f t="shared" si="3"/>
        <v/>
      </c>
      <c r="K36" s="57"/>
      <c r="L36" s="57"/>
      <c r="M36" s="61" t="str">
        <f>IFERROR(VLOOKUP(L36,部員登録!$B:$E,2,FALSE),"")</f>
        <v/>
      </c>
      <c r="N36" s="59" t="str">
        <f>IFERROR(VLOOKUP(L36,部員登録!$B:$E,3,FALSE),"")</f>
        <v/>
      </c>
      <c r="O36" s="60" t="str">
        <f>IFERROR(VLOOKUP(L36,部員登録!$B:$E,4,FALSE),"")</f>
        <v/>
      </c>
    </row>
    <row r="37" spans="1:15" ht="15">
      <c r="A37" s="62" t="str">
        <f t="shared" si="0"/>
        <v/>
      </c>
      <c r="B37" s="56" t="str">
        <f t="shared" si="2"/>
        <v/>
      </c>
      <c r="C37" s="57"/>
      <c r="D37" s="57"/>
      <c r="E37" s="61" t="str">
        <f>IFERROR(VLOOKUP(D37,部員登録!$B:$E,2,FALSE),"")</f>
        <v/>
      </c>
      <c r="F37" s="59" t="str">
        <f>IFERROR(VLOOKUP(D37,部員登録!$B:$E,3,FALSE),"")</f>
        <v/>
      </c>
      <c r="G37" s="60" t="str">
        <f>IFERROR(VLOOKUP(D37,部員登録!$B:$E,4,FALSE),"")</f>
        <v/>
      </c>
      <c r="I37" s="62" t="str">
        <f t="shared" si="1"/>
        <v/>
      </c>
      <c r="J37" s="56" t="str">
        <f t="shared" si="3"/>
        <v/>
      </c>
      <c r="K37" s="57"/>
      <c r="L37" s="57"/>
      <c r="M37" s="61" t="str">
        <f>IFERROR(VLOOKUP(L37,部員登録!$B:$E,2,FALSE),"")</f>
        <v/>
      </c>
      <c r="N37" s="59" t="str">
        <f>IFERROR(VLOOKUP(L37,部員登録!$B:$E,3,FALSE),"")</f>
        <v/>
      </c>
      <c r="O37" s="60" t="str">
        <f>IFERROR(VLOOKUP(L37,部員登録!$B:$E,4,FALSE),"")</f>
        <v/>
      </c>
    </row>
    <row r="38" spans="1:15" ht="15">
      <c r="A38" s="63" t="str">
        <f t="shared" si="0"/>
        <v/>
      </c>
      <c r="B38" s="64" t="str">
        <f t="shared" si="2"/>
        <v/>
      </c>
      <c r="C38" s="65"/>
      <c r="D38" s="65"/>
      <c r="E38" s="75" t="str">
        <f>IFERROR(VLOOKUP(D38,部員登録!$B:$E,2,FALSE),"")</f>
        <v/>
      </c>
      <c r="F38" s="67" t="str">
        <f>IFERROR(VLOOKUP(D38,部員登録!$B:$E,3,FALSE),"")</f>
        <v/>
      </c>
      <c r="G38" s="68" t="str">
        <f>IFERROR(VLOOKUP(D38,部員登録!$B:$E,4,FALSE),"")</f>
        <v/>
      </c>
      <c r="I38" s="63" t="str">
        <f t="shared" si="1"/>
        <v/>
      </c>
      <c r="J38" s="64" t="str">
        <f t="shared" si="3"/>
        <v/>
      </c>
      <c r="K38" s="65"/>
      <c r="L38" s="65"/>
      <c r="M38" s="75" t="str">
        <f>IFERROR(VLOOKUP(L38,部員登録!$B:$E,2,FALSE),"")</f>
        <v/>
      </c>
      <c r="N38" s="67" t="str">
        <f>IFERROR(VLOOKUP(L38,部員登録!$B:$E,3,FALSE),"")</f>
        <v/>
      </c>
      <c r="O38" s="68" t="str">
        <f>IFERROR(VLOOKUP(L38,部員登録!$B:$E,4,FALSE),"")</f>
        <v/>
      </c>
    </row>
    <row r="39" spans="1:15" ht="15">
      <c r="A39" s="81" t="str">
        <f t="shared" si="0"/>
        <v/>
      </c>
      <c r="B39" s="54" t="str">
        <f t="shared" si="2"/>
        <v/>
      </c>
      <c r="C39" s="82"/>
      <c r="D39" s="82"/>
      <c r="E39" s="83" t="str">
        <f>IFERROR(VLOOKUP(D39,部員登録!$B:$E,2,FALSE),"")</f>
        <v/>
      </c>
      <c r="F39" s="55" t="str">
        <f>IFERROR(VLOOKUP(D39,部員登録!$B:$E,3,FALSE),"")</f>
        <v/>
      </c>
      <c r="G39" s="84" t="str">
        <f>IFERROR(VLOOKUP(D39,部員登録!$B:$E,4,FALSE),"")</f>
        <v/>
      </c>
      <c r="I39" s="81" t="str">
        <f t="shared" si="1"/>
        <v/>
      </c>
      <c r="J39" s="54" t="str">
        <f t="shared" si="3"/>
        <v/>
      </c>
      <c r="K39" s="82"/>
      <c r="L39" s="82"/>
      <c r="M39" s="83" t="str">
        <f>IFERROR(VLOOKUP(L39,部員登録!$B:$E,2,FALSE),"")</f>
        <v/>
      </c>
      <c r="N39" s="55" t="str">
        <f>IFERROR(VLOOKUP(L39,部員登録!$B:$E,3,FALSE),"")</f>
        <v/>
      </c>
      <c r="O39" s="84" t="str">
        <f>IFERROR(VLOOKUP(L39,部員登録!$B:$E,4,FALSE),"")</f>
        <v/>
      </c>
    </row>
    <row r="40" spans="1:15" ht="15">
      <c r="A40" s="62" t="str">
        <f t="shared" si="0"/>
        <v/>
      </c>
      <c r="B40" s="56" t="str">
        <f t="shared" si="2"/>
        <v/>
      </c>
      <c r="C40" s="57"/>
      <c r="D40" s="57"/>
      <c r="E40" s="61" t="str">
        <f>IFERROR(VLOOKUP(D40,部員登録!$B:$E,2,FALSE),"")</f>
        <v/>
      </c>
      <c r="F40" s="59" t="str">
        <f>IFERROR(VLOOKUP(D40,部員登録!$B:$E,3,FALSE),"")</f>
        <v/>
      </c>
      <c r="G40" s="60" t="str">
        <f>IFERROR(VLOOKUP(D40,部員登録!$B:$E,4,FALSE),"")</f>
        <v/>
      </c>
      <c r="I40" s="62" t="str">
        <f t="shared" si="1"/>
        <v/>
      </c>
      <c r="J40" s="56" t="str">
        <f t="shared" si="3"/>
        <v/>
      </c>
      <c r="K40" s="57"/>
      <c r="L40" s="57"/>
      <c r="M40" s="61" t="str">
        <f>IFERROR(VLOOKUP(L40,部員登録!$B:$E,2,FALSE),"")</f>
        <v/>
      </c>
      <c r="N40" s="59" t="str">
        <f>IFERROR(VLOOKUP(L40,部員登録!$B:$E,3,FALSE),"")</f>
        <v/>
      </c>
      <c r="O40" s="60" t="str">
        <f>IFERROR(VLOOKUP(L40,部員登録!$B:$E,4,FALSE),"")</f>
        <v/>
      </c>
    </row>
    <row r="41" spans="1:15" ht="15">
      <c r="A41" s="62" t="str">
        <f t="shared" si="0"/>
        <v/>
      </c>
      <c r="B41" s="56" t="str">
        <f t="shared" si="2"/>
        <v/>
      </c>
      <c r="C41" s="57"/>
      <c r="D41" s="57"/>
      <c r="E41" s="61" t="str">
        <f>IFERROR(VLOOKUP(D41,部員登録!$B:$E,2,FALSE),"")</f>
        <v/>
      </c>
      <c r="F41" s="59" t="str">
        <f>IFERROR(VLOOKUP(D41,部員登録!$B:$E,3,FALSE),"")</f>
        <v/>
      </c>
      <c r="G41" s="60" t="str">
        <f>IFERROR(VLOOKUP(D41,部員登録!$B:$E,4,FALSE),"")</f>
        <v/>
      </c>
      <c r="I41" s="62" t="str">
        <f t="shared" si="1"/>
        <v/>
      </c>
      <c r="J41" s="56" t="str">
        <f t="shared" si="3"/>
        <v/>
      </c>
      <c r="K41" s="57"/>
      <c r="L41" s="57"/>
      <c r="M41" s="61" t="str">
        <f>IFERROR(VLOOKUP(L41,部員登録!$B:$E,2,FALSE),"")</f>
        <v/>
      </c>
      <c r="N41" s="59" t="str">
        <f>IFERROR(VLOOKUP(L41,部員登録!$B:$E,3,FALSE),"")</f>
        <v/>
      </c>
      <c r="O41" s="60" t="str">
        <f>IFERROR(VLOOKUP(L41,部員登録!$B:$E,4,FALSE),"")</f>
        <v/>
      </c>
    </row>
    <row r="42" spans="1:15" ht="15">
      <c r="A42" s="62" t="str">
        <f t="shared" si="0"/>
        <v/>
      </c>
      <c r="B42" s="56" t="str">
        <f t="shared" si="2"/>
        <v/>
      </c>
      <c r="C42" s="57"/>
      <c r="D42" s="57"/>
      <c r="E42" s="61" t="str">
        <f>IFERROR(VLOOKUP(D42,部員登録!$B:$E,2,FALSE),"")</f>
        <v/>
      </c>
      <c r="F42" s="59" t="str">
        <f>IFERROR(VLOOKUP(D42,部員登録!$B:$E,3,FALSE),"")</f>
        <v/>
      </c>
      <c r="G42" s="60" t="str">
        <f>IFERROR(VLOOKUP(D42,部員登録!$B:$E,4,FALSE),"")</f>
        <v/>
      </c>
      <c r="I42" s="62" t="str">
        <f t="shared" si="1"/>
        <v/>
      </c>
      <c r="J42" s="56" t="str">
        <f t="shared" si="3"/>
        <v/>
      </c>
      <c r="K42" s="57"/>
      <c r="L42" s="57"/>
      <c r="M42" s="61" t="str">
        <f>IFERROR(VLOOKUP(L42,部員登録!$B:$E,2,FALSE),"")</f>
        <v/>
      </c>
      <c r="N42" s="59" t="str">
        <f>IFERROR(VLOOKUP(L42,部員登録!$B:$E,3,FALSE),"")</f>
        <v/>
      </c>
      <c r="O42" s="60" t="str">
        <f>IFERROR(VLOOKUP(L42,部員登録!$B:$E,4,FALSE),"")</f>
        <v/>
      </c>
    </row>
    <row r="43" spans="1:15" ht="15">
      <c r="A43" s="63" t="str">
        <f t="shared" si="0"/>
        <v/>
      </c>
      <c r="B43" s="64" t="str">
        <f t="shared" si="2"/>
        <v/>
      </c>
      <c r="C43" s="65"/>
      <c r="D43" s="65"/>
      <c r="E43" s="75" t="str">
        <f>IFERROR(VLOOKUP(D43,部員登録!$B:$E,2,FALSE),"")</f>
        <v/>
      </c>
      <c r="F43" s="67" t="str">
        <f>IFERROR(VLOOKUP(D43,部員登録!$B:$E,3,FALSE),"")</f>
        <v/>
      </c>
      <c r="G43" s="68" t="str">
        <f>IFERROR(VLOOKUP(D43,部員登録!$B:$E,4,FALSE),"")</f>
        <v/>
      </c>
      <c r="I43" s="63" t="str">
        <f t="shared" si="1"/>
        <v/>
      </c>
      <c r="J43" s="64" t="str">
        <f t="shared" si="3"/>
        <v/>
      </c>
      <c r="K43" s="65"/>
      <c r="L43" s="65"/>
      <c r="M43" s="75" t="str">
        <f>IFERROR(VLOOKUP(L43,部員登録!$B:$E,2,FALSE),"")</f>
        <v/>
      </c>
      <c r="N43" s="67" t="str">
        <f>IFERROR(VLOOKUP(L43,部員登録!$B:$E,3,FALSE),"")</f>
        <v/>
      </c>
      <c r="O43" s="68" t="str">
        <f>IFERROR(VLOOKUP(L43,部員登録!$B:$E,4,FALSE),"")</f>
        <v/>
      </c>
    </row>
    <row r="44" spans="1:15" ht="15">
      <c r="A44" s="81" t="str">
        <f t="shared" si="0"/>
        <v/>
      </c>
      <c r="B44" s="54" t="str">
        <f t="shared" si="2"/>
        <v/>
      </c>
      <c r="C44" s="82"/>
      <c r="D44" s="82"/>
      <c r="E44" s="83" t="str">
        <f>IFERROR(VLOOKUP(D44,部員登録!$B:$E,2,FALSE),"")</f>
        <v/>
      </c>
      <c r="F44" s="55" t="str">
        <f>IFERROR(VLOOKUP(D44,部員登録!$B:$E,3,FALSE),"")</f>
        <v/>
      </c>
      <c r="G44" s="84" t="str">
        <f>IFERROR(VLOOKUP(D44,部員登録!$B:$E,4,FALSE),"")</f>
        <v/>
      </c>
      <c r="I44" s="81" t="str">
        <f t="shared" si="1"/>
        <v/>
      </c>
      <c r="J44" s="54" t="str">
        <f t="shared" si="3"/>
        <v/>
      </c>
      <c r="K44" s="82"/>
      <c r="L44" s="82"/>
      <c r="M44" s="83" t="str">
        <f>IFERROR(VLOOKUP(L44,部員登録!$B:$E,2,FALSE),"")</f>
        <v/>
      </c>
      <c r="N44" s="55" t="str">
        <f>IFERROR(VLOOKUP(L44,部員登録!$B:$E,3,FALSE),"")</f>
        <v/>
      </c>
      <c r="O44" s="84" t="str">
        <f>IFERROR(VLOOKUP(L44,部員登録!$B:$E,4,FALSE),"")</f>
        <v/>
      </c>
    </row>
    <row r="45" spans="1:15" ht="15">
      <c r="A45" s="62" t="str">
        <f t="shared" si="0"/>
        <v/>
      </c>
      <c r="B45" s="56" t="str">
        <f t="shared" si="2"/>
        <v/>
      </c>
      <c r="C45" s="57"/>
      <c r="D45" s="57"/>
      <c r="E45" s="61" t="str">
        <f>IFERROR(VLOOKUP(D45,部員登録!$B:$E,2,FALSE),"")</f>
        <v/>
      </c>
      <c r="F45" s="59" t="str">
        <f>IFERROR(VLOOKUP(D45,部員登録!$B:$E,3,FALSE),"")</f>
        <v/>
      </c>
      <c r="G45" s="60" t="str">
        <f>IFERROR(VLOOKUP(D45,部員登録!$B:$E,4,FALSE),"")</f>
        <v/>
      </c>
      <c r="I45" s="62" t="str">
        <f t="shared" si="1"/>
        <v/>
      </c>
      <c r="J45" s="56" t="str">
        <f t="shared" si="3"/>
        <v/>
      </c>
      <c r="K45" s="57"/>
      <c r="L45" s="57"/>
      <c r="M45" s="61" t="str">
        <f>IFERROR(VLOOKUP(L45,部員登録!$B:$E,2,FALSE),"")</f>
        <v/>
      </c>
      <c r="N45" s="59" t="str">
        <f>IFERROR(VLOOKUP(L45,部員登録!$B:$E,3,FALSE),"")</f>
        <v/>
      </c>
      <c r="O45" s="60" t="str">
        <f>IFERROR(VLOOKUP(L45,部員登録!$B:$E,4,FALSE),"")</f>
        <v/>
      </c>
    </row>
    <row r="46" spans="1:15" ht="15">
      <c r="A46" s="62" t="str">
        <f t="shared" si="0"/>
        <v/>
      </c>
      <c r="B46" s="56" t="str">
        <f t="shared" si="2"/>
        <v/>
      </c>
      <c r="C46" s="57"/>
      <c r="D46" s="57"/>
      <c r="E46" s="61" t="str">
        <f>IFERROR(VLOOKUP(D46,部員登録!$B:$E,2,FALSE),"")</f>
        <v/>
      </c>
      <c r="F46" s="59" t="str">
        <f>IFERROR(VLOOKUP(D46,部員登録!$B:$E,3,FALSE),"")</f>
        <v/>
      </c>
      <c r="G46" s="60" t="str">
        <f>IFERROR(VLOOKUP(D46,部員登録!$B:$E,4,FALSE),"")</f>
        <v/>
      </c>
      <c r="I46" s="62" t="str">
        <f t="shared" si="1"/>
        <v/>
      </c>
      <c r="J46" s="56" t="str">
        <f t="shared" si="3"/>
        <v/>
      </c>
      <c r="K46" s="57"/>
      <c r="L46" s="57"/>
      <c r="M46" s="61" t="str">
        <f>IFERROR(VLOOKUP(L46,部員登録!$B:$E,2,FALSE),"")</f>
        <v/>
      </c>
      <c r="N46" s="59" t="str">
        <f>IFERROR(VLOOKUP(L46,部員登録!$B:$E,3,FALSE),"")</f>
        <v/>
      </c>
      <c r="O46" s="60" t="str">
        <f>IFERROR(VLOOKUP(L46,部員登録!$B:$E,4,FALSE),"")</f>
        <v/>
      </c>
    </row>
    <row r="47" spans="1:15" ht="15">
      <c r="A47" s="62" t="str">
        <f t="shared" si="0"/>
        <v/>
      </c>
      <c r="B47" s="56" t="str">
        <f t="shared" si="2"/>
        <v/>
      </c>
      <c r="C47" s="57"/>
      <c r="D47" s="57"/>
      <c r="E47" s="61" t="str">
        <f>IFERROR(VLOOKUP(D47,部員登録!$B:$E,2,FALSE),"")</f>
        <v/>
      </c>
      <c r="F47" s="59" t="str">
        <f>IFERROR(VLOOKUP(D47,部員登録!$B:$E,3,FALSE),"")</f>
        <v/>
      </c>
      <c r="G47" s="60" t="str">
        <f>IFERROR(VLOOKUP(D47,部員登録!$B:$E,4,FALSE),"")</f>
        <v/>
      </c>
      <c r="I47" s="62" t="str">
        <f t="shared" si="1"/>
        <v/>
      </c>
      <c r="J47" s="56" t="str">
        <f t="shared" si="3"/>
        <v/>
      </c>
      <c r="K47" s="57"/>
      <c r="L47" s="57"/>
      <c r="M47" s="61" t="str">
        <f>IFERROR(VLOOKUP(L47,部員登録!$B:$E,2,FALSE),"")</f>
        <v/>
      </c>
      <c r="N47" s="59" t="str">
        <f>IFERROR(VLOOKUP(L47,部員登録!$B:$E,3,FALSE),"")</f>
        <v/>
      </c>
      <c r="O47" s="60" t="str">
        <f>IFERROR(VLOOKUP(L47,部員登録!$B:$E,4,FALSE),"")</f>
        <v/>
      </c>
    </row>
    <row r="48" spans="1:15" ht="15">
      <c r="A48" s="63" t="str">
        <f t="shared" si="0"/>
        <v/>
      </c>
      <c r="B48" s="64" t="str">
        <f t="shared" si="2"/>
        <v/>
      </c>
      <c r="C48" s="65"/>
      <c r="D48" s="65"/>
      <c r="E48" s="75" t="str">
        <f>IFERROR(VLOOKUP(D48,部員登録!$B:$E,2,FALSE),"")</f>
        <v/>
      </c>
      <c r="F48" s="67" t="str">
        <f>IFERROR(VLOOKUP(D48,部員登録!$B:$E,3,FALSE),"")</f>
        <v/>
      </c>
      <c r="G48" s="68" t="str">
        <f>IFERROR(VLOOKUP(D48,部員登録!$B:$E,4,FALSE),"")</f>
        <v/>
      </c>
      <c r="I48" s="63" t="str">
        <f t="shared" si="1"/>
        <v/>
      </c>
      <c r="J48" s="64" t="str">
        <f t="shared" si="3"/>
        <v/>
      </c>
      <c r="K48" s="65"/>
      <c r="L48" s="65"/>
      <c r="M48" s="75" t="str">
        <f>IFERROR(VLOOKUP(L48,部員登録!$B:$E,2,FALSE),"")</f>
        <v/>
      </c>
      <c r="N48" s="67" t="str">
        <f>IFERROR(VLOOKUP(L48,部員登録!$B:$E,3,FALSE),"")</f>
        <v/>
      </c>
      <c r="O48" s="68" t="str">
        <f>IFERROR(VLOOKUP(L48,部員登録!$B:$E,4,FALSE),"")</f>
        <v/>
      </c>
    </row>
    <row r="49" spans="1:15" ht="15">
      <c r="A49" s="81" t="str">
        <f t="shared" si="0"/>
        <v/>
      </c>
      <c r="B49" s="54" t="str">
        <f t="shared" si="2"/>
        <v/>
      </c>
      <c r="C49" s="82"/>
      <c r="D49" s="82"/>
      <c r="E49" s="83" t="str">
        <f>IFERROR(VLOOKUP(D49,部員登録!$B:$E,2,FALSE),"")</f>
        <v/>
      </c>
      <c r="F49" s="55" t="str">
        <f>IFERROR(VLOOKUP(D49,部員登録!$B:$E,3,FALSE),"")</f>
        <v/>
      </c>
      <c r="G49" s="84" t="str">
        <f>IFERROR(VLOOKUP(D49,部員登録!$B:$E,4,FALSE),"")</f>
        <v/>
      </c>
      <c r="I49" s="81" t="str">
        <f t="shared" si="1"/>
        <v/>
      </c>
      <c r="J49" s="54" t="str">
        <f t="shared" si="3"/>
        <v/>
      </c>
      <c r="K49" s="82"/>
      <c r="L49" s="82"/>
      <c r="M49" s="83" t="str">
        <f>IFERROR(VLOOKUP(L49,部員登録!$B:$E,2,FALSE),"")</f>
        <v/>
      </c>
      <c r="N49" s="55" t="str">
        <f>IFERROR(VLOOKUP(L49,部員登録!$B:$E,3,FALSE),"")</f>
        <v/>
      </c>
      <c r="O49" s="84" t="str">
        <f>IFERROR(VLOOKUP(L49,部員登録!$B:$E,4,FALSE),"")</f>
        <v/>
      </c>
    </row>
    <row r="50" spans="1:15" ht="15">
      <c r="A50" s="62" t="str">
        <f t="shared" si="0"/>
        <v/>
      </c>
      <c r="B50" s="56" t="str">
        <f t="shared" si="2"/>
        <v/>
      </c>
      <c r="C50" s="57"/>
      <c r="D50" s="57"/>
      <c r="E50" s="61" t="str">
        <f>IFERROR(VLOOKUP(D50,部員登録!$B:$E,2,FALSE),"")</f>
        <v/>
      </c>
      <c r="F50" s="59" t="str">
        <f>IFERROR(VLOOKUP(D50,部員登録!$B:$E,3,FALSE),"")</f>
        <v/>
      </c>
      <c r="G50" s="60" t="str">
        <f>IFERROR(VLOOKUP(D50,部員登録!$B:$E,4,FALSE),"")</f>
        <v/>
      </c>
      <c r="I50" s="62" t="str">
        <f t="shared" si="1"/>
        <v/>
      </c>
      <c r="J50" s="56" t="str">
        <f t="shared" si="3"/>
        <v/>
      </c>
      <c r="K50" s="57"/>
      <c r="L50" s="57"/>
      <c r="M50" s="61" t="str">
        <f>IFERROR(VLOOKUP(L50,部員登録!$B:$E,2,FALSE),"")</f>
        <v/>
      </c>
      <c r="N50" s="59" t="str">
        <f>IFERROR(VLOOKUP(L50,部員登録!$B:$E,3,FALSE),"")</f>
        <v/>
      </c>
      <c r="O50" s="60" t="str">
        <f>IFERROR(VLOOKUP(L50,部員登録!$B:$E,4,FALSE),"")</f>
        <v/>
      </c>
    </row>
    <row r="51" spans="1:15" ht="15">
      <c r="A51" s="62" t="str">
        <f t="shared" si="0"/>
        <v/>
      </c>
      <c r="B51" s="56" t="str">
        <f t="shared" si="2"/>
        <v/>
      </c>
      <c r="C51" s="57"/>
      <c r="D51" s="57"/>
      <c r="E51" s="61" t="str">
        <f>IFERROR(VLOOKUP(D51,部員登録!$B:$E,2,FALSE),"")</f>
        <v/>
      </c>
      <c r="F51" s="59" t="str">
        <f>IFERROR(VLOOKUP(D51,部員登録!$B:$E,3,FALSE),"")</f>
        <v/>
      </c>
      <c r="G51" s="60" t="str">
        <f>IFERROR(VLOOKUP(D51,部員登録!$B:$E,4,FALSE),"")</f>
        <v/>
      </c>
      <c r="I51" s="62" t="str">
        <f t="shared" si="1"/>
        <v/>
      </c>
      <c r="J51" s="56" t="str">
        <f t="shared" si="3"/>
        <v/>
      </c>
      <c r="K51" s="57"/>
      <c r="L51" s="57"/>
      <c r="M51" s="61" t="str">
        <f>IFERROR(VLOOKUP(L51,部員登録!$B:$E,2,FALSE),"")</f>
        <v/>
      </c>
      <c r="N51" s="59" t="str">
        <f>IFERROR(VLOOKUP(L51,部員登録!$B:$E,3,FALSE),"")</f>
        <v/>
      </c>
      <c r="O51" s="60" t="str">
        <f>IFERROR(VLOOKUP(L51,部員登録!$B:$E,4,FALSE),"")</f>
        <v/>
      </c>
    </row>
    <row r="52" spans="1:15" ht="15">
      <c r="A52" s="62" t="str">
        <f t="shared" si="0"/>
        <v/>
      </c>
      <c r="B52" s="56" t="str">
        <f t="shared" si="2"/>
        <v/>
      </c>
      <c r="C52" s="57"/>
      <c r="D52" s="57"/>
      <c r="E52" s="61" t="str">
        <f>IFERROR(VLOOKUP(D52,部員登録!$B:$E,2,FALSE),"")</f>
        <v/>
      </c>
      <c r="F52" s="59" t="str">
        <f>IFERROR(VLOOKUP(D52,部員登録!$B:$E,3,FALSE),"")</f>
        <v/>
      </c>
      <c r="G52" s="60" t="str">
        <f>IFERROR(VLOOKUP(D52,部員登録!$B:$E,4,FALSE),"")</f>
        <v/>
      </c>
      <c r="I52" s="62" t="str">
        <f t="shared" si="1"/>
        <v/>
      </c>
      <c r="J52" s="56" t="str">
        <f t="shared" si="3"/>
        <v/>
      </c>
      <c r="K52" s="57"/>
      <c r="L52" s="57"/>
      <c r="M52" s="61" t="str">
        <f>IFERROR(VLOOKUP(L52,部員登録!$B:$E,2,FALSE),"")</f>
        <v/>
      </c>
      <c r="N52" s="59" t="str">
        <f>IFERROR(VLOOKUP(L52,部員登録!$B:$E,3,FALSE),"")</f>
        <v/>
      </c>
      <c r="O52" s="60" t="str">
        <f>IFERROR(VLOOKUP(L52,部員登録!$B:$E,4,FALSE),"")</f>
        <v/>
      </c>
    </row>
    <row r="53" spans="1:15" ht="15">
      <c r="A53" s="63" t="str">
        <f t="shared" si="0"/>
        <v/>
      </c>
      <c r="B53" s="64" t="str">
        <f t="shared" si="2"/>
        <v/>
      </c>
      <c r="C53" s="65"/>
      <c r="D53" s="65"/>
      <c r="E53" s="75" t="str">
        <f>IFERROR(VLOOKUP(D53,部員登録!$B:$E,2,FALSE),"")</f>
        <v/>
      </c>
      <c r="F53" s="67" t="str">
        <f>IFERROR(VLOOKUP(D53,部員登録!$B:$E,3,FALSE),"")</f>
        <v/>
      </c>
      <c r="G53" s="68" t="str">
        <f>IFERROR(VLOOKUP(D53,部員登録!$B:$E,4,FALSE),"")</f>
        <v/>
      </c>
      <c r="I53" s="63" t="str">
        <f t="shared" si="1"/>
        <v/>
      </c>
      <c r="J53" s="64" t="str">
        <f t="shared" si="3"/>
        <v/>
      </c>
      <c r="K53" s="65"/>
      <c r="L53" s="65"/>
      <c r="M53" s="75" t="str">
        <f>IFERROR(VLOOKUP(L53,部員登録!$B:$E,2,FALSE),"")</f>
        <v/>
      </c>
      <c r="N53" s="67" t="str">
        <f>IFERROR(VLOOKUP(L53,部員登録!$B:$E,3,FALSE),"")</f>
        <v/>
      </c>
      <c r="O53" s="68" t="str">
        <f>IFERROR(VLOOKUP(L53,部員登録!$B:$E,4,FALSE),"")</f>
        <v/>
      </c>
    </row>
    <row r="54" spans="1:15" ht="15">
      <c r="A54" s="81" t="str">
        <f t="shared" si="0"/>
        <v/>
      </c>
      <c r="B54" s="54" t="str">
        <f t="shared" si="2"/>
        <v/>
      </c>
      <c r="C54" s="82"/>
      <c r="D54" s="82"/>
      <c r="E54" s="83" t="str">
        <f>IFERROR(VLOOKUP(D54,部員登録!$B:$E,2,FALSE),"")</f>
        <v/>
      </c>
      <c r="F54" s="55" t="str">
        <f>IFERROR(VLOOKUP(D54,部員登録!$B:$E,3,FALSE),"")</f>
        <v/>
      </c>
      <c r="G54" s="84" t="str">
        <f>IFERROR(VLOOKUP(D54,部員登録!$B:$E,4,FALSE),"")</f>
        <v/>
      </c>
      <c r="I54" s="81" t="str">
        <f t="shared" si="1"/>
        <v/>
      </c>
      <c r="J54" s="54" t="str">
        <f t="shared" si="3"/>
        <v/>
      </c>
      <c r="K54" s="82"/>
      <c r="L54" s="82"/>
      <c r="M54" s="83" t="str">
        <f>IFERROR(VLOOKUP(L54,部員登録!$B:$E,2,FALSE),"")</f>
        <v/>
      </c>
      <c r="N54" s="55" t="str">
        <f>IFERROR(VLOOKUP(L54,部員登録!$B:$E,3,FALSE),"")</f>
        <v/>
      </c>
      <c r="O54" s="84" t="str">
        <f>IFERROR(VLOOKUP(L54,部員登録!$B:$E,4,FALSE),"")</f>
        <v/>
      </c>
    </row>
    <row r="55" spans="1:15" ht="15">
      <c r="A55" s="62" t="str">
        <f t="shared" si="0"/>
        <v/>
      </c>
      <c r="B55" s="56" t="str">
        <f t="shared" si="2"/>
        <v/>
      </c>
      <c r="C55" s="57"/>
      <c r="D55" s="57"/>
      <c r="E55" s="61" t="str">
        <f>IFERROR(VLOOKUP(D55,部員登録!$B:$E,2,FALSE),"")</f>
        <v/>
      </c>
      <c r="F55" s="59" t="str">
        <f>IFERROR(VLOOKUP(D55,部員登録!$B:$E,3,FALSE),"")</f>
        <v/>
      </c>
      <c r="G55" s="60" t="str">
        <f>IFERROR(VLOOKUP(D55,部員登録!$B:$E,4,FALSE),"")</f>
        <v/>
      </c>
      <c r="I55" s="62" t="str">
        <f t="shared" si="1"/>
        <v/>
      </c>
      <c r="J55" s="56" t="str">
        <f t="shared" si="3"/>
        <v/>
      </c>
      <c r="K55" s="57"/>
      <c r="L55" s="57"/>
      <c r="M55" s="61" t="str">
        <f>IFERROR(VLOOKUP(L55,部員登録!$B:$E,2,FALSE),"")</f>
        <v/>
      </c>
      <c r="N55" s="59" t="str">
        <f>IFERROR(VLOOKUP(L55,部員登録!$B:$E,3,FALSE),"")</f>
        <v/>
      </c>
      <c r="O55" s="60" t="str">
        <f>IFERROR(VLOOKUP(L55,部員登録!$B:$E,4,FALSE),"")</f>
        <v/>
      </c>
    </row>
    <row r="56" spans="1:15" ht="15">
      <c r="A56" s="62" t="str">
        <f t="shared" si="0"/>
        <v/>
      </c>
      <c r="B56" s="56" t="str">
        <f t="shared" si="2"/>
        <v/>
      </c>
      <c r="C56" s="57"/>
      <c r="D56" s="57"/>
      <c r="E56" s="61" t="str">
        <f>IFERROR(VLOOKUP(D56,部員登録!$B:$E,2,FALSE),"")</f>
        <v/>
      </c>
      <c r="F56" s="59" t="str">
        <f>IFERROR(VLOOKUP(D56,部員登録!$B:$E,3,FALSE),"")</f>
        <v/>
      </c>
      <c r="G56" s="60" t="str">
        <f>IFERROR(VLOOKUP(D56,部員登録!$B:$E,4,FALSE),"")</f>
        <v/>
      </c>
      <c r="I56" s="62" t="str">
        <f t="shared" si="1"/>
        <v/>
      </c>
      <c r="J56" s="56" t="str">
        <f t="shared" si="3"/>
        <v/>
      </c>
      <c r="K56" s="57"/>
      <c r="L56" s="57"/>
      <c r="M56" s="61" t="str">
        <f>IFERROR(VLOOKUP(L56,部員登録!$B:$E,2,FALSE),"")</f>
        <v/>
      </c>
      <c r="N56" s="59" t="str">
        <f>IFERROR(VLOOKUP(L56,部員登録!$B:$E,3,FALSE),"")</f>
        <v/>
      </c>
      <c r="O56" s="60" t="str">
        <f>IFERROR(VLOOKUP(L56,部員登録!$B:$E,4,FALSE),"")</f>
        <v/>
      </c>
    </row>
    <row r="57" spans="1:15" ht="15">
      <c r="A57" s="62" t="str">
        <f t="shared" si="0"/>
        <v/>
      </c>
      <c r="B57" s="56" t="str">
        <f t="shared" si="2"/>
        <v/>
      </c>
      <c r="C57" s="57"/>
      <c r="D57" s="57"/>
      <c r="E57" s="61" t="str">
        <f>IFERROR(VLOOKUP(D57,部員登録!$B:$E,2,FALSE),"")</f>
        <v/>
      </c>
      <c r="F57" s="59" t="str">
        <f>IFERROR(VLOOKUP(D57,部員登録!$B:$E,3,FALSE),"")</f>
        <v/>
      </c>
      <c r="G57" s="60" t="str">
        <f>IFERROR(VLOOKUP(D57,部員登録!$B:$E,4,FALSE),"")</f>
        <v/>
      </c>
      <c r="I57" s="62" t="str">
        <f t="shared" si="1"/>
        <v/>
      </c>
      <c r="J57" s="56" t="str">
        <f t="shared" si="3"/>
        <v/>
      </c>
      <c r="K57" s="57"/>
      <c r="L57" s="57"/>
      <c r="M57" s="61" t="str">
        <f>IFERROR(VLOOKUP(L57,部員登録!$B:$E,2,FALSE),"")</f>
        <v/>
      </c>
      <c r="N57" s="59" t="str">
        <f>IFERROR(VLOOKUP(L57,部員登録!$B:$E,3,FALSE),"")</f>
        <v/>
      </c>
      <c r="O57" s="60" t="str">
        <f>IFERROR(VLOOKUP(L57,部員登録!$B:$E,4,FALSE),"")</f>
        <v/>
      </c>
    </row>
    <row r="58" spans="1:15" ht="15">
      <c r="A58" s="63" t="str">
        <f t="shared" si="0"/>
        <v/>
      </c>
      <c r="B58" s="64" t="str">
        <f t="shared" si="2"/>
        <v/>
      </c>
      <c r="C58" s="65"/>
      <c r="D58" s="65"/>
      <c r="E58" s="75" t="str">
        <f>IFERROR(VLOOKUP(D58,部員登録!$B:$E,2,FALSE),"")</f>
        <v/>
      </c>
      <c r="F58" s="67" t="str">
        <f>IFERROR(VLOOKUP(D58,部員登録!$B:$E,3,FALSE),"")</f>
        <v/>
      </c>
      <c r="G58" s="68" t="str">
        <f>IFERROR(VLOOKUP(D58,部員登録!$B:$E,4,FALSE),"")</f>
        <v/>
      </c>
      <c r="I58" s="63" t="str">
        <f t="shared" si="1"/>
        <v/>
      </c>
      <c r="J58" s="64" t="str">
        <f t="shared" si="3"/>
        <v/>
      </c>
      <c r="K58" s="65"/>
      <c r="L58" s="65"/>
      <c r="M58" s="75" t="str">
        <f>IFERROR(VLOOKUP(L58,部員登録!$B:$E,2,FALSE),"")</f>
        <v/>
      </c>
      <c r="N58" s="67" t="str">
        <f>IFERROR(VLOOKUP(L58,部員登録!$B:$E,3,FALSE),"")</f>
        <v/>
      </c>
      <c r="O58" s="68" t="str">
        <f>IFERROR(VLOOKUP(L58,部員登録!$B:$E,4,FALSE),"")</f>
        <v/>
      </c>
    </row>
  </sheetData>
  <sheetProtection sheet="1" objects="1" scenarios="1"/>
  <mergeCells count="6">
    <mergeCell ref="A3:A8"/>
    <mergeCell ref="C3:C8"/>
    <mergeCell ref="I3:I8"/>
    <mergeCell ref="K3:K8"/>
    <mergeCell ref="I1:O1"/>
    <mergeCell ref="A1:G1"/>
  </mergeCells>
  <phoneticPr fontId="1"/>
  <conditionalFormatting sqref="C3:D58">
    <cfRule type="cellIs" dxfId="10" priority="2" stopIfTrue="1" operator="equal">
      <formula>""</formula>
    </cfRule>
  </conditionalFormatting>
  <conditionalFormatting sqref="K3:K8">
    <cfRule type="cellIs" dxfId="9" priority="5" stopIfTrue="1" operator="equal">
      <formula>""</formula>
    </cfRule>
  </conditionalFormatting>
  <conditionalFormatting sqref="K3:L58">
    <cfRule type="cellIs" dxfId="8" priority="1" stopIfTrue="1" operator="equal">
      <formula>""</formula>
    </cfRule>
  </conditionalFormatting>
  <pageMargins left="0.78700000000000003" right="0.78700000000000003" top="0.98399999999999999" bottom="0.98399999999999999" header="0.3" footer="0.3"/>
  <pageSetup paperSize="34" orientation="portrait" horizontalDpi="4294967292" verticalDpi="429496729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/>
  </sheetPr>
  <dimension ref="A1:AG1092"/>
  <sheetViews>
    <sheetView view="pageBreakPreview" topLeftCell="A11" zoomScaleNormal="100" zoomScaleSheetLayoutView="100" workbookViewId="0">
      <selection activeCell="AF32" sqref="AF32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20.33203125" style="20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34.5" customHeight="1">
      <c r="AC1" s="11"/>
      <c r="AF1" s="11"/>
    </row>
    <row r="2" spans="1:33" ht="24.75" customHeight="1">
      <c r="A2" s="199" t="s">
        <v>119</v>
      </c>
      <c r="B2" s="199"/>
      <c r="C2" s="199"/>
      <c r="D2" s="232" t="str">
        <f ca="1">基本登録!$B$8</f>
        <v>令和8年度　関東大会東京都予選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IF(VLOOKUP(AC10,関東予選!$B:$G,2,FALSE)="","",VLOOKUP(AC10,関東予選!$B:$G,2,FALSE))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108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1"/>
      <c r="T7" s="191"/>
      <c r="U7" s="191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1次予選（個人予選）</v>
      </c>
      <c r="I9" s="197"/>
      <c r="J9" s="197"/>
      <c r="K9" s="197"/>
      <c r="L9" s="198"/>
      <c r="M9" s="196" t="str">
        <f ca="1">IFERROR(VLOOKUP(D2,基本登録!$B$8:$I$14,6,FALSE),"")</f>
        <v>2次予選（個人決勝）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/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IF(AC10="","",VLOOKUP(AC10,関東予選!$B:$G,4,FALSE))</f>
        <v/>
      </c>
      <c r="C10" s="180"/>
      <c r="D10" s="180"/>
      <c r="E10" s="180"/>
      <c r="F10" s="181"/>
      <c r="G10" s="26" t="str">
        <f>IF(AC10="","",VLOOKUP(AC10,関東予選!$B:$G,5,FALSE))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11" t="str">
        <f>関東予選!B3</f>
        <v/>
      </c>
      <c r="AF10" s="27"/>
      <c r="AG10" s="35"/>
    </row>
    <row r="11" spans="1:33" ht="21.75" customHeight="1">
      <c r="A11" s="24" t="str">
        <f>基本登録!$A$18</f>
        <v>２</v>
      </c>
      <c r="B11" s="179" t="str">
        <f>IF(AC11="","",VLOOKUP(AC11,関東予選!$B:$G,4,FALSE))</f>
        <v/>
      </c>
      <c r="C11" s="180"/>
      <c r="D11" s="180"/>
      <c r="E11" s="180"/>
      <c r="F11" s="181"/>
      <c r="G11" s="26" t="str">
        <f>IF(AC11="","",VLOOKUP(AC11,関東予選!$B:$G,5,FALSE))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11" t="str">
        <f>関東予選!B4</f>
        <v/>
      </c>
      <c r="AF11" s="27"/>
    </row>
    <row r="12" spans="1:33" ht="21.75" customHeight="1">
      <c r="A12" s="24" t="str">
        <f>基本登録!$A$19</f>
        <v>３</v>
      </c>
      <c r="B12" s="179" t="str">
        <f>IF(AC12="","",VLOOKUP(AC12,関東予選!$B:$G,4,FALSE))</f>
        <v/>
      </c>
      <c r="C12" s="180"/>
      <c r="D12" s="180"/>
      <c r="E12" s="180"/>
      <c r="F12" s="181"/>
      <c r="G12" s="26" t="str">
        <f>IF(AC12="","",VLOOKUP(AC12,関東予選!$B:$G,5,FALSE))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11" t="str">
        <f>関東予選!B5</f>
        <v/>
      </c>
      <c r="AF12" s="27"/>
    </row>
    <row r="13" spans="1:33" ht="21.75" customHeight="1">
      <c r="A13" s="24" t="str">
        <f>基本登録!$A$20</f>
        <v>４</v>
      </c>
      <c r="B13" s="179" t="str">
        <f>IF(AC13="","",VLOOKUP(AC13,関東予選!$B:$G,4,FALSE))</f>
        <v/>
      </c>
      <c r="C13" s="180"/>
      <c r="D13" s="180"/>
      <c r="E13" s="180"/>
      <c r="F13" s="181"/>
      <c r="G13" s="26" t="str">
        <f>IF(AC13="","",VLOOKUP(AC13,関東予選!$B:$G,5,FALSE))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C13" s="11" t="str">
        <f>関東予選!B6</f>
        <v/>
      </c>
      <c r="AF13" s="27"/>
    </row>
    <row r="14" spans="1:33" ht="21.75" customHeight="1">
      <c r="A14" s="24" t="str">
        <f>基本登録!$A$21</f>
        <v>５</v>
      </c>
      <c r="B14" s="179" t="str">
        <f>IF(AC14="","",VLOOKUP(AC14,関東予選!$B:$G,4,FALSE))</f>
        <v/>
      </c>
      <c r="C14" s="180"/>
      <c r="D14" s="180"/>
      <c r="E14" s="180"/>
      <c r="F14" s="181"/>
      <c r="G14" s="26" t="str">
        <f>IF(AC14="","",VLOOKUP(AC14,関東予選!$B:$G,5,FALSE))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C14" s="11" t="str">
        <f>関東予選!B7</f>
        <v/>
      </c>
      <c r="AF14" s="27"/>
    </row>
    <row r="15" spans="1:33" ht="21.75" customHeight="1">
      <c r="A15" s="24" t="str">
        <f>基本登録!$A$22</f>
        <v>補</v>
      </c>
      <c r="B15" s="179" t="str">
        <f>IF(AC15="","",VLOOKUP(AC15,関東予選!$B:$G,4,FALSE))</f>
        <v/>
      </c>
      <c r="C15" s="180"/>
      <c r="D15" s="180"/>
      <c r="E15" s="180"/>
      <c r="F15" s="181"/>
      <c r="G15" s="26" t="str">
        <f>IF(AC15="","",VLOOKUP(AC15,関東予選!$B:$G,5,FALSE))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11" t="str">
        <f>関東予選!B8</f>
        <v/>
      </c>
      <c r="AF15" s="27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C16" s="11"/>
      <c r="AF16" s="27"/>
    </row>
    <row r="17" spans="1:33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</row>
    <row r="18" spans="1:33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33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3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3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</row>
    <row r="22" spans="1:33" ht="34.5" customHeight="1">
      <c r="AC22" s="11"/>
      <c r="AF22" s="11"/>
    </row>
    <row r="23" spans="1:33" ht="24.75" customHeight="1">
      <c r="A23" s="199" t="s">
        <v>119</v>
      </c>
      <c r="B23" s="199"/>
      <c r="C23" s="199"/>
      <c r="D23" s="201" t="str">
        <f ca="1">基本登録!$B$8</f>
        <v>令和8年度　関東大会東京都予選　立順票</v>
      </c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190" t="s">
        <v>120</v>
      </c>
      <c r="Y23" s="191"/>
      <c r="Z23" s="191"/>
      <c r="AA23" s="192"/>
    </row>
    <row r="24" spans="1:33" ht="26.25" customHeight="1">
      <c r="A24" s="200"/>
      <c r="B24" s="200"/>
      <c r="C24" s="200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2" t="str">
        <f>IF(VLOOKUP(AC31,関東予選!$B:$G,2,FALSE)="","",VLOOKUP(AC31,関東予選!$B:$G,2,FALSE))</f>
        <v/>
      </c>
      <c r="Y24" s="203"/>
      <c r="Z24" s="203"/>
      <c r="AA24" s="204"/>
    </row>
    <row r="25" spans="1:33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</row>
    <row r="26" spans="1:33" ht="9.75" customHeight="1">
      <c r="A26" s="214">
        <f>基本登録!$B$1</f>
        <v>0</v>
      </c>
      <c r="B26" s="215"/>
      <c r="C26" s="216"/>
      <c r="D26" s="209"/>
      <c r="E26" s="223" t="s">
        <v>108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</row>
    <row r="27" spans="1:33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</row>
    <row r="28" spans="1:33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/>
      <c r="M28" s="29"/>
      <c r="N28" s="29"/>
      <c r="O28" s="29"/>
      <c r="P28" s="22"/>
      <c r="Q28" s="22"/>
      <c r="R28" s="22" t="s">
        <v>128</v>
      </c>
      <c r="S28" s="193" t="str">
        <f>AC31</f>
        <v/>
      </c>
      <c r="T28" s="194"/>
      <c r="U28" s="194"/>
      <c r="V28" s="23" t="s">
        <v>129</v>
      </c>
      <c r="X28" s="183"/>
      <c r="Y28" s="187"/>
      <c r="Z28" s="188"/>
      <c r="AA28" s="189"/>
    </row>
    <row r="29" spans="1:33" ht="4.5" customHeight="1"/>
    <row r="30" spans="1:33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1次予選（個人予選）</v>
      </c>
      <c r="I30" s="197"/>
      <c r="J30" s="197"/>
      <c r="K30" s="197"/>
      <c r="L30" s="198"/>
      <c r="M30" s="196" t="str">
        <f ca="1">IFERROR(VLOOKUP(D23,基本登録!$B$8:$I$14,6,FALSE),"")</f>
        <v>2次予選（個人決勝）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/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F30" s="27"/>
    </row>
    <row r="31" spans="1:33" ht="21.75" customHeight="1">
      <c r="A31" s="25" t="str">
        <f>基本登録!$A$17</f>
        <v>１</v>
      </c>
      <c r="B31" s="179" t="str">
        <f>IF(AC31="","",VLOOKUP(AC31,関東予選!$B:$G,4,FALSE))</f>
        <v/>
      </c>
      <c r="C31" s="180"/>
      <c r="D31" s="180"/>
      <c r="E31" s="180"/>
      <c r="F31" s="181"/>
      <c r="G31" s="26" t="str">
        <f>IF(AC31="","",VLOOKUP(AC31,関東予選!$B:$G,5,FALSE))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11" t="str">
        <f>関東予選!B9</f>
        <v/>
      </c>
      <c r="AF31" s="11"/>
      <c r="AG31" s="35"/>
    </row>
    <row r="32" spans="1:33" ht="21.75" customHeight="1">
      <c r="A32" s="24" t="str">
        <f>基本登録!$A$18</f>
        <v>２</v>
      </c>
      <c r="B32" s="179" t="str">
        <f>IF(AC32="","",VLOOKUP(AC32,関東予選!$B:$G,4,FALSE))</f>
        <v/>
      </c>
      <c r="C32" s="180"/>
      <c r="D32" s="180"/>
      <c r="E32" s="180"/>
      <c r="F32" s="181"/>
      <c r="G32" s="26" t="str">
        <f>IF(AC32="","",VLOOKUP(AC32,関東予選!$B:$G,5,FALSE))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11"/>
      <c r="AF32" s="11"/>
    </row>
    <row r="33" spans="1:32" ht="21.75" customHeight="1">
      <c r="A33" s="24" t="str">
        <f>基本登録!$A$19</f>
        <v>３</v>
      </c>
      <c r="B33" s="179" t="str">
        <f>IF(AC33="","",VLOOKUP(AC33,関東予選!$B:$G,4,FALSE))</f>
        <v/>
      </c>
      <c r="C33" s="180"/>
      <c r="D33" s="180"/>
      <c r="E33" s="180"/>
      <c r="F33" s="181"/>
      <c r="G33" s="26" t="str">
        <f>IF(AC33="","",VLOOKUP(AC33,関東予選!$B:$G,5,FALSE))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11"/>
      <c r="AF33" s="11"/>
    </row>
    <row r="34" spans="1:32" ht="21.75" customHeight="1">
      <c r="A34" s="24" t="str">
        <f>基本登録!$A$20</f>
        <v>４</v>
      </c>
      <c r="B34" s="179" t="str">
        <f>IF(AC34="","",VLOOKUP(AC34,関東予選!$B:$G,4,FALSE))</f>
        <v/>
      </c>
      <c r="C34" s="180"/>
      <c r="D34" s="180"/>
      <c r="E34" s="180"/>
      <c r="F34" s="181"/>
      <c r="G34" s="26" t="str">
        <f>IF(AC34="","",VLOOKUP(AC34,関東予選!$B:$G,5,FALSE))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C34" s="11"/>
      <c r="AF34" s="11"/>
    </row>
    <row r="35" spans="1:32" ht="21.75" customHeight="1">
      <c r="A35" s="24" t="str">
        <f>基本登録!$A$21</f>
        <v>５</v>
      </c>
      <c r="B35" s="179" t="str">
        <f>IF(AC35="","",VLOOKUP(AC35,関東予選!$B:$G,4,FALSE))</f>
        <v/>
      </c>
      <c r="C35" s="180"/>
      <c r="D35" s="180"/>
      <c r="E35" s="180"/>
      <c r="F35" s="181"/>
      <c r="G35" s="26" t="str">
        <f>IF(AC35="","",VLOOKUP(AC35,関東予選!$B:$G,5,FALSE))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C35" s="11"/>
      <c r="AF35" s="11"/>
    </row>
    <row r="36" spans="1:32" ht="21.75" customHeight="1">
      <c r="A36" s="24" t="str">
        <f>基本登録!$A$22</f>
        <v>補</v>
      </c>
      <c r="B36" s="179" t="str">
        <f>IF(AC36="","",VLOOKUP(AC36,関東予選!$B:$G,4,FALSE))</f>
        <v/>
      </c>
      <c r="C36" s="180"/>
      <c r="D36" s="180"/>
      <c r="E36" s="180"/>
      <c r="F36" s="181"/>
      <c r="G36" s="26" t="str">
        <f>IF(AC36="","",VLOOKUP(AC36,関東予選!$B:$G,5,FALSE))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11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C37" s="11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C38" s="11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C39" s="11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</row>
    <row r="43" spans="1:32" ht="34.5" customHeight="1">
      <c r="AC43" s="11"/>
      <c r="AF43" s="11"/>
    </row>
    <row r="44" spans="1:32" ht="24.75" customHeight="1">
      <c r="A44" s="199" t="s">
        <v>119</v>
      </c>
      <c r="B44" s="199"/>
      <c r="C44" s="199"/>
      <c r="D44" s="201" t="str">
        <f ca="1">基本登録!$B$8</f>
        <v>令和8年度　関東大会東京都予選　立順票</v>
      </c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190" t="s">
        <v>120</v>
      </c>
      <c r="Y44" s="191"/>
      <c r="Z44" s="191"/>
      <c r="AA44" s="192"/>
      <c r="AC44" s="11"/>
      <c r="AF44" s="11"/>
    </row>
    <row r="45" spans="1:32" ht="26.25" customHeight="1">
      <c r="A45" s="200"/>
      <c r="B45" s="200"/>
      <c r="C45" s="200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2" t="str">
        <f>IF(VLOOKUP(AC52,関東予選!$B:$G,2,FALSE)="","",VLOOKUP(AC52,関東予選!$B:$G,2,FALSE))</f>
        <v/>
      </c>
      <c r="Y45" s="203"/>
      <c r="Z45" s="203"/>
      <c r="AA45" s="204"/>
      <c r="AC45" s="11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C46" s="11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108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C47" s="11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C48" s="11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/>
      <c r="N49" s="29"/>
      <c r="O49" s="29"/>
      <c r="P49" s="22"/>
      <c r="Q49" s="22"/>
      <c r="R49" s="22" t="s">
        <v>128</v>
      </c>
      <c r="S49" s="193" t="str">
        <f>AC52</f>
        <v/>
      </c>
      <c r="T49" s="194"/>
      <c r="U49" s="194"/>
      <c r="V49" s="23" t="s">
        <v>129</v>
      </c>
      <c r="X49" s="183"/>
      <c r="Y49" s="187"/>
      <c r="Z49" s="188"/>
      <c r="AA49" s="189"/>
      <c r="AC49" s="11"/>
      <c r="AF49" s="11"/>
    </row>
    <row r="50" spans="1:32" ht="4.5" customHeight="1">
      <c r="AC50" s="11"/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1次予選（個人予選）</v>
      </c>
      <c r="I51" s="197"/>
      <c r="J51" s="197"/>
      <c r="K51" s="197"/>
      <c r="L51" s="198"/>
      <c r="M51" s="196" t="str">
        <f ca="1">IFERROR(VLOOKUP(D44,基本登録!$B$8:$I$14,6,FALSE),"")</f>
        <v>2次予選（個人決勝）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/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/>
      </c>
      <c r="X51" s="197"/>
      <c r="Y51" s="197"/>
      <c r="Z51" s="197"/>
      <c r="AA51" s="198"/>
      <c r="AC51" s="11"/>
      <c r="AF51" s="11"/>
    </row>
    <row r="52" spans="1:32" ht="21.75" customHeight="1">
      <c r="A52" s="25" t="str">
        <f>基本登録!$A$17</f>
        <v>１</v>
      </c>
      <c r="B52" s="179" t="str">
        <f>IF(AC52="","",VLOOKUP(AC52,関東予選!$B:$G,4,FALSE))</f>
        <v/>
      </c>
      <c r="C52" s="180"/>
      <c r="D52" s="180"/>
      <c r="E52" s="180"/>
      <c r="F52" s="181"/>
      <c r="G52" s="26" t="str">
        <f>IF(AC52="","",VLOOKUP(AC52,関東予選!$B:$G,5,FALSE))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11" t="str">
        <f>関東予選!B$10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IF(AC53="","",VLOOKUP(AC53,関東予選!$B:$G,4,FALSE))</f>
        <v/>
      </c>
      <c r="C53" s="180"/>
      <c r="D53" s="180"/>
      <c r="E53" s="180"/>
      <c r="F53" s="181"/>
      <c r="G53" s="26" t="str">
        <f>IF(AC53="","",VLOOKUP(AC53,関東予選!$B:$G,5,FALSE))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11"/>
      <c r="AF53" s="11"/>
    </row>
    <row r="54" spans="1:32" ht="21.75" customHeight="1">
      <c r="A54" s="24" t="str">
        <f>基本登録!$A$19</f>
        <v>３</v>
      </c>
      <c r="B54" s="179" t="str">
        <f>IF(AC54="","",VLOOKUP(AC54,関東予選!$B:$G,4,FALSE))</f>
        <v/>
      </c>
      <c r="C54" s="180"/>
      <c r="D54" s="180"/>
      <c r="E54" s="180"/>
      <c r="F54" s="181"/>
      <c r="G54" s="26" t="str">
        <f>IF(AC54="","",VLOOKUP(AC54,関東予選!$B:$G,5,FALSE))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11"/>
      <c r="AF54" s="11"/>
    </row>
    <row r="55" spans="1:32" ht="21.75" customHeight="1">
      <c r="A55" s="24" t="str">
        <f>基本登録!$A$20</f>
        <v>４</v>
      </c>
      <c r="B55" s="179" t="str">
        <f>IF(AC55="","",VLOOKUP(AC55,関東予選!$B:$G,4,FALSE))</f>
        <v/>
      </c>
      <c r="C55" s="180"/>
      <c r="D55" s="180"/>
      <c r="E55" s="180"/>
      <c r="F55" s="181"/>
      <c r="G55" s="26" t="str">
        <f>IF(AC55="","",VLOOKUP(AC55,関東予選!$B:$G,5,FALSE))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C55" s="11"/>
      <c r="AF55" s="11"/>
    </row>
    <row r="56" spans="1:32" ht="21.75" customHeight="1">
      <c r="A56" s="24" t="str">
        <f>基本登録!$A$21</f>
        <v>５</v>
      </c>
      <c r="B56" s="179" t="str">
        <f>IF(AC56="","",VLOOKUP(AC56,関東予選!$B:$G,4,FALSE))</f>
        <v/>
      </c>
      <c r="C56" s="180"/>
      <c r="D56" s="180"/>
      <c r="E56" s="180"/>
      <c r="F56" s="181"/>
      <c r="G56" s="26" t="str">
        <f>IF(AC56="","",VLOOKUP(AC56,関東予選!$B:$G,5,FALSE))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C56" s="11"/>
      <c r="AF56" s="11"/>
    </row>
    <row r="57" spans="1:32" ht="21.75" customHeight="1">
      <c r="A57" s="24" t="str">
        <f>基本登録!$A$22</f>
        <v>補</v>
      </c>
      <c r="B57" s="179" t="str">
        <f>IF(AC57="","",VLOOKUP(AC57,関東予選!$B:$G,4,FALSE))</f>
        <v/>
      </c>
      <c r="C57" s="180"/>
      <c r="D57" s="180"/>
      <c r="E57" s="180"/>
      <c r="F57" s="181"/>
      <c r="G57" s="26" t="str">
        <f>IF(AC57="","",VLOOKUP(AC57,関東予選!$B:$G,5,FALSE))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C57" s="11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C58" s="11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C59" s="11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C60" s="11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</row>
    <row r="64" spans="1:32" ht="34.5" customHeight="1">
      <c r="AC64" s="11"/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基本登録!$B$8</f>
        <v>令和8年度　関東大会東京都予選　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C65" s="11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IF(VLOOKUP(AC73,関東予選!$B:$G,2,FALSE)="","",VLOOKUP(AC73,関東予選!$B:$G,2,FALSE))</f>
        <v/>
      </c>
      <c r="Y66" s="203"/>
      <c r="Z66" s="203"/>
      <c r="AA66" s="204"/>
      <c r="AC66" s="11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C67" s="11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108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C68" s="11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C69" s="11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/>
      <c r="O70" s="29"/>
      <c r="P70" s="22"/>
      <c r="Q70" s="22"/>
      <c r="R70" s="22" t="s">
        <v>128</v>
      </c>
      <c r="S70" s="193" t="str">
        <f>AC73</f>
        <v/>
      </c>
      <c r="T70" s="194"/>
      <c r="U70" s="194"/>
      <c r="V70" s="23" t="s">
        <v>129</v>
      </c>
      <c r="X70" s="183"/>
      <c r="Y70" s="187"/>
      <c r="Z70" s="188"/>
      <c r="AA70" s="189"/>
      <c r="AC70" s="11"/>
      <c r="AF70" s="11"/>
    </row>
    <row r="71" spans="1:32" ht="4.5" customHeight="1">
      <c r="AC71" s="11"/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1次予選（個人予選）</v>
      </c>
      <c r="I72" s="197"/>
      <c r="J72" s="197"/>
      <c r="K72" s="197"/>
      <c r="L72" s="198"/>
      <c r="M72" s="196" t="str">
        <f ca="1">IFERROR(VLOOKUP(D65,基本登録!$B$8:$I$14,6,FALSE),"")</f>
        <v>2次予選（個人決勝）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/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/>
      </c>
      <c r="X72" s="197"/>
      <c r="Y72" s="197"/>
      <c r="Z72" s="197"/>
      <c r="AA72" s="198"/>
      <c r="AC72" s="11"/>
      <c r="AF72" s="11"/>
    </row>
    <row r="73" spans="1:32" ht="21.75" customHeight="1">
      <c r="A73" s="25" t="str">
        <f>基本登録!$A$17</f>
        <v>１</v>
      </c>
      <c r="B73" s="179" t="str">
        <f>IF(AC73="","",VLOOKUP(AC73,関東予選!$B:$G,4,FALSE))</f>
        <v/>
      </c>
      <c r="C73" s="180"/>
      <c r="D73" s="180"/>
      <c r="E73" s="180"/>
      <c r="F73" s="181"/>
      <c r="G73" s="26" t="str">
        <f>IF(AC73="","",VLOOKUP(AC73,関東予選!$B:$G,5,FALSE))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11" t="str">
        <f>関東予選!B$11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IF(AC74="","",VLOOKUP(AC74,関東予選!$B:$G,4,FALSE))</f>
        <v/>
      </c>
      <c r="C74" s="180"/>
      <c r="D74" s="180"/>
      <c r="E74" s="180"/>
      <c r="F74" s="181"/>
      <c r="G74" s="26" t="str">
        <f>IF(AC74="","",VLOOKUP(AC74,関東予選!$B:$G,5,FALSE))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11"/>
      <c r="AF74" s="11"/>
    </row>
    <row r="75" spans="1:32" ht="21.75" customHeight="1">
      <c r="A75" s="24" t="str">
        <f>基本登録!$A$19</f>
        <v>３</v>
      </c>
      <c r="B75" s="179" t="str">
        <f>IF(AC75="","",VLOOKUP(AC75,関東予選!$B:$G,4,FALSE))</f>
        <v/>
      </c>
      <c r="C75" s="180"/>
      <c r="D75" s="180"/>
      <c r="E75" s="180"/>
      <c r="F75" s="181"/>
      <c r="G75" s="26" t="str">
        <f>IF(AC75="","",VLOOKUP(AC75,関東予選!$B:$G,5,FALSE))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11"/>
      <c r="AF75" s="11"/>
    </row>
    <row r="76" spans="1:32" ht="21.75" customHeight="1">
      <c r="A76" s="24" t="str">
        <f>基本登録!$A$20</f>
        <v>４</v>
      </c>
      <c r="B76" s="179" t="str">
        <f>IF(AC76="","",VLOOKUP(AC76,関東予選!$B:$G,4,FALSE))</f>
        <v/>
      </c>
      <c r="C76" s="180"/>
      <c r="D76" s="180"/>
      <c r="E76" s="180"/>
      <c r="F76" s="181"/>
      <c r="G76" s="26" t="str">
        <f>IF(AC76="","",VLOOKUP(AC76,関東予選!$B:$G,5,FALSE))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C76" s="11"/>
      <c r="AF76" s="11"/>
    </row>
    <row r="77" spans="1:32" ht="21.75" customHeight="1">
      <c r="A77" s="24" t="str">
        <f>基本登録!$A$21</f>
        <v>５</v>
      </c>
      <c r="B77" s="179" t="str">
        <f>IF(AC77="","",VLOOKUP(AC77,関東予選!$B:$G,4,FALSE))</f>
        <v/>
      </c>
      <c r="C77" s="180"/>
      <c r="D77" s="180"/>
      <c r="E77" s="180"/>
      <c r="F77" s="181"/>
      <c r="G77" s="26" t="str">
        <f>IF(AC77="","",VLOOKUP(AC77,関東予選!$B:$G,5,FALSE))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C77" s="11"/>
      <c r="AF77" s="11"/>
    </row>
    <row r="78" spans="1:32" ht="21.75" customHeight="1">
      <c r="A78" s="24" t="str">
        <f>基本登録!$A$22</f>
        <v>補</v>
      </c>
      <c r="B78" s="179" t="str">
        <f>IF(AC78="","",VLOOKUP(AC78,関東予選!$B:$G,4,FALSE))</f>
        <v/>
      </c>
      <c r="C78" s="180"/>
      <c r="D78" s="180"/>
      <c r="E78" s="180"/>
      <c r="F78" s="181"/>
      <c r="G78" s="26" t="str">
        <f>IF(AC78="","",VLOOKUP(AC78,関東予選!$B:$G,5,FALSE))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C78" s="11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C79" s="11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C80" s="11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C81" s="11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</row>
    <row r="85" spans="1:32" ht="34.5" customHeight="1">
      <c r="AC85" s="11"/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基本登録!$B$8</f>
        <v>令和8年度　関東大会東京都予選　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C86" s="11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IF(VLOOKUP(AC94,関東予選!$B:$G,2,FALSE)="","",VLOOKUP(AC94,関東予選!$B:$G,2,FALSE))</f>
        <v/>
      </c>
      <c r="Y87" s="203"/>
      <c r="Z87" s="203"/>
      <c r="AA87" s="204"/>
      <c r="AC87" s="11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C88" s="11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108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C89" s="11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C90" s="11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/>
      <c r="P91" s="22"/>
      <c r="Q91" s="22"/>
      <c r="R91" s="22" t="s">
        <v>128</v>
      </c>
      <c r="S91" s="193" t="str">
        <f>AC94</f>
        <v/>
      </c>
      <c r="T91" s="194"/>
      <c r="U91" s="194"/>
      <c r="V91" s="23" t="s">
        <v>129</v>
      </c>
      <c r="X91" s="183"/>
      <c r="Y91" s="187"/>
      <c r="Z91" s="188"/>
      <c r="AA91" s="189"/>
      <c r="AC91" s="11"/>
      <c r="AF91" s="11"/>
    </row>
    <row r="92" spans="1:32" ht="4.5" customHeight="1">
      <c r="AC92" s="11"/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1次予選（個人予選）</v>
      </c>
      <c r="I93" s="197"/>
      <c r="J93" s="197"/>
      <c r="K93" s="197"/>
      <c r="L93" s="198"/>
      <c r="M93" s="196" t="str">
        <f ca="1">IFERROR(VLOOKUP(D86,基本登録!$B$8:$I$14,6,FALSE),"")</f>
        <v>2次予選（個人決勝）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/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/>
      </c>
      <c r="X93" s="197"/>
      <c r="Y93" s="197"/>
      <c r="Z93" s="197"/>
      <c r="AA93" s="198"/>
      <c r="AC93" s="11"/>
      <c r="AF93" s="11"/>
    </row>
    <row r="94" spans="1:32" ht="21.75" customHeight="1">
      <c r="A94" s="25" t="str">
        <f>基本登録!$A$17</f>
        <v>１</v>
      </c>
      <c r="B94" s="179" t="str">
        <f>IF(AC94="","",VLOOKUP(AC94,関東予選!$B:$G,4,FALSE))</f>
        <v/>
      </c>
      <c r="C94" s="180"/>
      <c r="D94" s="180"/>
      <c r="E94" s="180"/>
      <c r="F94" s="181"/>
      <c r="G94" s="26" t="str">
        <f>IF(AC94="","",VLOOKUP(AC94,関東予選!$B:$G,5,FALSE))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11" t="str">
        <f>関東予選!B$12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IF(AC95="","",VLOOKUP(AC95,関東予選!$B:$G,4,FALSE))</f>
        <v/>
      </c>
      <c r="C95" s="180"/>
      <c r="D95" s="180"/>
      <c r="E95" s="180"/>
      <c r="F95" s="181"/>
      <c r="G95" s="26" t="str">
        <f>IF(AC95="","",VLOOKUP(AC95,関東予選!$B:$G,5,FALSE))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11"/>
      <c r="AF95" s="11"/>
    </row>
    <row r="96" spans="1:32" ht="21.75" customHeight="1">
      <c r="A96" s="24" t="str">
        <f>基本登録!$A$19</f>
        <v>３</v>
      </c>
      <c r="B96" s="179" t="str">
        <f>IF(AC96="","",VLOOKUP(AC96,関東予選!$B:$G,4,FALSE))</f>
        <v/>
      </c>
      <c r="C96" s="180"/>
      <c r="D96" s="180"/>
      <c r="E96" s="180"/>
      <c r="F96" s="181"/>
      <c r="G96" s="26" t="str">
        <f>IF(AC96="","",VLOOKUP(AC96,関東予選!$B:$G,5,FALSE))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11"/>
      <c r="AF96" s="11"/>
    </row>
    <row r="97" spans="1:32" ht="21.75" customHeight="1">
      <c r="A97" s="24" t="str">
        <f>基本登録!$A$20</f>
        <v>４</v>
      </c>
      <c r="B97" s="179" t="str">
        <f>IF(AC97="","",VLOOKUP(AC97,関東予選!$B:$G,4,FALSE))</f>
        <v/>
      </c>
      <c r="C97" s="180"/>
      <c r="D97" s="180"/>
      <c r="E97" s="180"/>
      <c r="F97" s="181"/>
      <c r="G97" s="26" t="str">
        <f>IF(AC97="","",VLOOKUP(AC97,関東予選!$B:$G,5,FALSE))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C97" s="11"/>
      <c r="AF97" s="11"/>
    </row>
    <row r="98" spans="1:32" ht="21.75" customHeight="1">
      <c r="A98" s="24" t="str">
        <f>基本登録!$A$21</f>
        <v>５</v>
      </c>
      <c r="B98" s="179" t="str">
        <f>IF(AC98="","",VLOOKUP(AC98,関東予選!$B:$G,4,FALSE))</f>
        <v/>
      </c>
      <c r="C98" s="180"/>
      <c r="D98" s="180"/>
      <c r="E98" s="180"/>
      <c r="F98" s="181"/>
      <c r="G98" s="26" t="str">
        <f>IF(AC98="","",VLOOKUP(AC98,関東予選!$B:$G,5,FALSE))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C98" s="11"/>
      <c r="AF98" s="11"/>
    </row>
    <row r="99" spans="1:32" ht="21.75" customHeight="1">
      <c r="A99" s="24" t="str">
        <f>基本登録!$A$22</f>
        <v>補</v>
      </c>
      <c r="B99" s="179" t="str">
        <f>IF(AC99="","",VLOOKUP(AC99,関東予選!$B:$G,4,FALSE))</f>
        <v/>
      </c>
      <c r="C99" s="180"/>
      <c r="D99" s="180"/>
      <c r="E99" s="180"/>
      <c r="F99" s="181"/>
      <c r="G99" s="26" t="str">
        <f>IF(AC99="","",VLOOKUP(AC99,関東予選!$B:$G,5,FALSE))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C99" s="11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C100" s="11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C101" s="11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C102" s="11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</row>
    <row r="106" spans="1:32" ht="34.5" customHeight="1">
      <c r="AC106" s="11"/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基本登録!$B$8</f>
        <v>令和8年度　関東大会東京都予選　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C107" s="11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IF(VLOOKUP(AC115,関東予選!$B:$G,2,FALSE)="","",VLOOKUP(AC115,関東予選!$B:$G,2,FALSE))</f>
        <v/>
      </c>
      <c r="Y108" s="203"/>
      <c r="Z108" s="203"/>
      <c r="AA108" s="204"/>
      <c r="AC108" s="11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C109" s="11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108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C110" s="11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C111" s="11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/>
      <c r="Q112" s="22"/>
      <c r="R112" s="22" t="s">
        <v>128</v>
      </c>
      <c r="S112" s="193" t="str">
        <f>AC115</f>
        <v/>
      </c>
      <c r="T112" s="194"/>
      <c r="U112" s="194"/>
      <c r="V112" s="23" t="s">
        <v>129</v>
      </c>
      <c r="X112" s="183"/>
      <c r="Y112" s="187"/>
      <c r="Z112" s="188"/>
      <c r="AA112" s="189"/>
      <c r="AC112" s="11"/>
      <c r="AF112" s="11"/>
    </row>
    <row r="113" spans="1:32" ht="4.5" customHeight="1">
      <c r="AC113" s="11"/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1次予選（個人予選）</v>
      </c>
      <c r="I114" s="197"/>
      <c r="J114" s="197"/>
      <c r="K114" s="197"/>
      <c r="L114" s="198"/>
      <c r="M114" s="196" t="str">
        <f ca="1">IFERROR(VLOOKUP(D107,基本登録!$B$8:$I$14,6,FALSE),"")</f>
        <v>2次予選（個人決勝）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/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/>
      </c>
      <c r="X114" s="197"/>
      <c r="Y114" s="197"/>
      <c r="Z114" s="197"/>
      <c r="AA114" s="198"/>
      <c r="AC114" s="11"/>
      <c r="AF114" s="11"/>
    </row>
    <row r="115" spans="1:32" ht="21.75" customHeight="1">
      <c r="A115" s="25" t="str">
        <f>基本登録!$A$17</f>
        <v>１</v>
      </c>
      <c r="B115" s="179" t="str">
        <f>IF(AC115="","",VLOOKUP(AC115,関東予選!$B:$G,4,FALSE))</f>
        <v/>
      </c>
      <c r="C115" s="180"/>
      <c r="D115" s="180"/>
      <c r="E115" s="180"/>
      <c r="F115" s="181"/>
      <c r="G115" s="26" t="str">
        <f>IF(AC115="","",VLOOKUP(AC115,関東予選!$B:$G,5,FALSE))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11" t="str">
        <f>関東予選!B$13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IF(AC116="","",VLOOKUP(AC116,関東予選!$B:$G,4,FALSE))</f>
        <v/>
      </c>
      <c r="C116" s="180"/>
      <c r="D116" s="180"/>
      <c r="E116" s="180"/>
      <c r="F116" s="181"/>
      <c r="G116" s="26" t="str">
        <f>IF(AC116="","",VLOOKUP(AC116,関東予選!$B:$G,5,FALSE))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11"/>
      <c r="AF116" s="11"/>
    </row>
    <row r="117" spans="1:32" ht="21.75" customHeight="1">
      <c r="A117" s="24" t="str">
        <f>基本登録!$A$19</f>
        <v>３</v>
      </c>
      <c r="B117" s="179" t="str">
        <f>IF(AC117="","",VLOOKUP(AC117,関東予選!$B:$G,4,FALSE))</f>
        <v/>
      </c>
      <c r="C117" s="180"/>
      <c r="D117" s="180"/>
      <c r="E117" s="180"/>
      <c r="F117" s="181"/>
      <c r="G117" s="26" t="str">
        <f>IF(AC117="","",VLOOKUP(AC117,関東予選!$B:$G,5,FALSE))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11"/>
      <c r="AF117" s="11"/>
    </row>
    <row r="118" spans="1:32" ht="21.75" customHeight="1">
      <c r="A118" s="24" t="str">
        <f>基本登録!$A$20</f>
        <v>４</v>
      </c>
      <c r="B118" s="179" t="str">
        <f>IF(AC118="","",VLOOKUP(AC118,関東予選!$B:$G,4,FALSE))</f>
        <v/>
      </c>
      <c r="C118" s="180"/>
      <c r="D118" s="180"/>
      <c r="E118" s="180"/>
      <c r="F118" s="181"/>
      <c r="G118" s="26" t="str">
        <f>IF(AC118="","",VLOOKUP(AC118,関東予選!$B:$G,5,FALSE))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C118" s="11"/>
      <c r="AF118" s="11"/>
    </row>
    <row r="119" spans="1:32" ht="21.75" customHeight="1">
      <c r="A119" s="24" t="str">
        <f>基本登録!$A$21</f>
        <v>５</v>
      </c>
      <c r="B119" s="179" t="str">
        <f>IF(AC119="","",VLOOKUP(AC119,関東予選!$B:$G,4,FALSE))</f>
        <v/>
      </c>
      <c r="C119" s="180"/>
      <c r="D119" s="180"/>
      <c r="E119" s="180"/>
      <c r="F119" s="181"/>
      <c r="G119" s="26" t="str">
        <f>IF(AC119="","",VLOOKUP(AC119,関東予選!$B:$G,5,FALSE))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C119" s="11"/>
      <c r="AF119" s="11"/>
    </row>
    <row r="120" spans="1:32" ht="21.75" customHeight="1">
      <c r="A120" s="24" t="str">
        <f>基本登録!$A$22</f>
        <v>補</v>
      </c>
      <c r="B120" s="179" t="str">
        <f>IF(AC120="","",VLOOKUP(AC120,関東予選!$B:$G,4,FALSE))</f>
        <v/>
      </c>
      <c r="C120" s="180"/>
      <c r="D120" s="180"/>
      <c r="E120" s="180"/>
      <c r="F120" s="181"/>
      <c r="G120" s="26" t="str">
        <f>IF(AC120="","",VLOOKUP(AC120,関東予選!$B:$G,5,FALSE))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C120" s="11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C121" s="11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C122" s="11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C123" s="11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</row>
    <row r="127" spans="1:32" ht="34.5" customHeight="1">
      <c r="AC127" s="11"/>
      <c r="AF127" s="11"/>
    </row>
    <row r="128" spans="1:32" ht="24.75" customHeight="1">
      <c r="A128" s="199" t="s">
        <v>119</v>
      </c>
      <c r="B128" s="199"/>
      <c r="C128" s="199"/>
      <c r="D128" s="201" t="str">
        <f ca="1">基本登録!$B$8</f>
        <v>令和8年度　関東大会東京都予選　立順票</v>
      </c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190" t="s">
        <v>120</v>
      </c>
      <c r="Y128" s="191"/>
      <c r="Z128" s="191"/>
      <c r="AA128" s="192"/>
      <c r="AC128" s="11"/>
      <c r="AF128" s="11"/>
    </row>
    <row r="129" spans="1:32" ht="26.25" customHeight="1">
      <c r="A129" s="200"/>
      <c r="B129" s="200"/>
      <c r="C129" s="200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2" t="str">
        <f>IF(VLOOKUP(AC136,関東予選!$B:$G,2,FALSE)="","",VLOOKUP(AC136,関東予選!$B:$G,2,FALSE))</f>
        <v/>
      </c>
      <c r="Y129" s="203"/>
      <c r="Z129" s="203"/>
      <c r="AA129" s="204"/>
      <c r="AC129" s="11"/>
      <c r="AF129" s="11"/>
    </row>
    <row r="130" spans="1:32" ht="27" customHeight="1">
      <c r="A130" s="169" t="s">
        <v>121</v>
      </c>
      <c r="B130" s="177"/>
      <c r="C130" s="178"/>
      <c r="D130" s="208"/>
      <c r="E130" s="30" t="s">
        <v>122</v>
      </c>
      <c r="F130" s="208"/>
      <c r="G130" s="190" t="s">
        <v>123</v>
      </c>
      <c r="H130" s="191"/>
      <c r="I130" s="192"/>
      <c r="J130" s="213" t="str">
        <f>基本登録!$B$2</f>
        <v>基本登録シートの学校番号に入力して下さい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X130" s="205"/>
      <c r="Y130" s="206"/>
      <c r="Z130" s="206"/>
      <c r="AA130" s="207"/>
      <c r="AC130" s="11"/>
      <c r="AF130" s="11"/>
    </row>
    <row r="131" spans="1:32" ht="9.75" customHeight="1">
      <c r="A131" s="214">
        <f>基本登録!$B$1</f>
        <v>0</v>
      </c>
      <c r="B131" s="215"/>
      <c r="C131" s="216"/>
      <c r="D131" s="209"/>
      <c r="E131" s="223" t="s">
        <v>108</v>
      </c>
      <c r="F131" s="211"/>
      <c r="G131" s="226" t="s">
        <v>124</v>
      </c>
      <c r="H131" s="227"/>
      <c r="I131" s="228"/>
      <c r="J131" s="213">
        <f>基本登録!$B$3</f>
        <v>0</v>
      </c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36"/>
      <c r="X131" s="36"/>
      <c r="AC131" s="11"/>
      <c r="AF131" s="11"/>
    </row>
    <row r="132" spans="1:32" ht="16.5" customHeight="1">
      <c r="A132" s="217"/>
      <c r="B132" s="218"/>
      <c r="C132" s="219"/>
      <c r="D132" s="209"/>
      <c r="E132" s="224"/>
      <c r="F132" s="211"/>
      <c r="G132" s="229"/>
      <c r="H132" s="230"/>
      <c r="I132" s="231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X132" s="182" t="s">
        <v>125</v>
      </c>
      <c r="Y132" s="184" t="s">
        <v>126</v>
      </c>
      <c r="Z132" s="185"/>
      <c r="AA132" s="186"/>
      <c r="AC132" s="11"/>
      <c r="AF132" s="11"/>
    </row>
    <row r="133" spans="1:32" ht="27" customHeight="1">
      <c r="A133" s="220"/>
      <c r="B133" s="221"/>
      <c r="C133" s="222"/>
      <c r="D133" s="210"/>
      <c r="E133" s="225"/>
      <c r="F133" s="212"/>
      <c r="G133" s="190" t="s">
        <v>127</v>
      </c>
      <c r="H133" s="191"/>
      <c r="I133" s="192"/>
      <c r="J133" s="28"/>
      <c r="K133" s="29"/>
      <c r="L133" s="29"/>
      <c r="M133" s="29"/>
      <c r="N133" s="29"/>
      <c r="O133" s="29"/>
      <c r="P133" s="22"/>
      <c r="Q133" s="22"/>
      <c r="R133" s="22" t="s">
        <v>128</v>
      </c>
      <c r="S133" s="193" t="str">
        <f>AC136</f>
        <v/>
      </c>
      <c r="T133" s="194"/>
      <c r="U133" s="194"/>
      <c r="V133" s="23" t="s">
        <v>129</v>
      </c>
      <c r="X133" s="183"/>
      <c r="Y133" s="187"/>
      <c r="Z133" s="188"/>
      <c r="AA133" s="189"/>
      <c r="AC133" s="11"/>
      <c r="AF133" s="11"/>
    </row>
    <row r="134" spans="1:32" ht="4.5" customHeight="1">
      <c r="AC134" s="11"/>
      <c r="AF134" s="11"/>
    </row>
    <row r="135" spans="1:32" ht="21.75" customHeight="1">
      <c r="A135" s="24" t="s">
        <v>130</v>
      </c>
      <c r="B135" s="174" t="s">
        <v>131</v>
      </c>
      <c r="C135" s="195"/>
      <c r="D135" s="195"/>
      <c r="E135" s="195"/>
      <c r="F135" s="176"/>
      <c r="G135" s="32" t="s">
        <v>102</v>
      </c>
      <c r="H135" s="196" t="str">
        <f ca="1">IFERROR(VLOOKUP(D128,基本登録!$B$8:$I$14,5,FALSE),"")</f>
        <v>1次予選（個人予選）</v>
      </c>
      <c r="I135" s="197"/>
      <c r="J135" s="197"/>
      <c r="K135" s="197"/>
      <c r="L135" s="198"/>
      <c r="M135" s="196" t="str">
        <f ca="1">IFERROR(VLOOKUP(D128,基本登録!$B$8:$I$14,6,FALSE),"")</f>
        <v>2次予選（個人決勝）</v>
      </c>
      <c r="N135" s="197"/>
      <c r="O135" s="197"/>
      <c r="P135" s="197"/>
      <c r="Q135" s="198"/>
      <c r="R135" s="196" t="str">
        <f ca="1">IFERROR(IF(VLOOKUP(D128,基本登録!$B$8:$I$14,7,FALSE)="","",VLOOKUP(D128,基本登録!$B$8:$I$14,7,FALSE)),"")</f>
        <v/>
      </c>
      <c r="S135" s="197"/>
      <c r="T135" s="197"/>
      <c r="U135" s="197"/>
      <c r="V135" s="198"/>
      <c r="W135" s="196" t="str">
        <f ca="1">IFERROR(IF(VLOOKUP(D128,基本登録!$B$8:$I$14,8,FALSE)="","",VLOOKUP(D128,基本登録!$B$8:$I$14,8,FALSE)),"")</f>
        <v/>
      </c>
      <c r="X135" s="197"/>
      <c r="Y135" s="197"/>
      <c r="Z135" s="197"/>
      <c r="AA135" s="198"/>
      <c r="AC135" s="11"/>
      <c r="AF135" s="11"/>
    </row>
    <row r="136" spans="1:32" ht="21.75" customHeight="1">
      <c r="A136" s="25" t="str">
        <f>基本登録!$A$17</f>
        <v>１</v>
      </c>
      <c r="B136" s="179" t="str">
        <f>IF(AC136="","",VLOOKUP(AC136,関東予選!$B:$G,4,FALSE))</f>
        <v/>
      </c>
      <c r="C136" s="180"/>
      <c r="D136" s="180"/>
      <c r="E136" s="180"/>
      <c r="F136" s="181"/>
      <c r="G136" s="26" t="str">
        <f>IF(AC136="","",VLOOKUP(AC136,関東予選!$B:$G,5,FALSE))</f>
        <v/>
      </c>
      <c r="H136" s="31"/>
      <c r="I136" s="31"/>
      <c r="J136" s="31"/>
      <c r="K136" s="21"/>
      <c r="L136" s="34"/>
      <c r="M136" s="31"/>
      <c r="N136" s="31"/>
      <c r="O136" s="31"/>
      <c r="P136" s="21"/>
      <c r="Q136" s="34"/>
      <c r="R136" s="31"/>
      <c r="S136" s="31"/>
      <c r="T136" s="31"/>
      <c r="U136" s="21"/>
      <c r="V136" s="34"/>
      <c r="W136" s="31"/>
      <c r="X136" s="31"/>
      <c r="Y136" s="31"/>
      <c r="Z136" s="21"/>
      <c r="AA136" s="34"/>
      <c r="AC136" s="11" t="str">
        <f>関東予選!B$14</f>
        <v/>
      </c>
      <c r="AF136" s="11"/>
    </row>
    <row r="137" spans="1:32" ht="21.75" customHeight="1">
      <c r="A137" s="24" t="str">
        <f>基本登録!$A$18</f>
        <v>２</v>
      </c>
      <c r="B137" s="179" t="str">
        <f>IF(AC137="","",VLOOKUP(AC137,関東予選!$B:$G,4,FALSE))</f>
        <v/>
      </c>
      <c r="C137" s="180"/>
      <c r="D137" s="180"/>
      <c r="E137" s="180"/>
      <c r="F137" s="181"/>
      <c r="G137" s="26" t="str">
        <f>IF(AC137="","",VLOOKUP(AC137,関東予選!$B:$G,5,FALSE))</f>
        <v/>
      </c>
      <c r="H137" s="31"/>
      <c r="I137" s="31"/>
      <c r="J137" s="31"/>
      <c r="K137" s="21"/>
      <c r="L137" s="34"/>
      <c r="M137" s="31"/>
      <c r="N137" s="31"/>
      <c r="O137" s="31"/>
      <c r="P137" s="21"/>
      <c r="Q137" s="34"/>
      <c r="R137" s="31"/>
      <c r="S137" s="31"/>
      <c r="T137" s="31"/>
      <c r="U137" s="21"/>
      <c r="V137" s="34"/>
      <c r="W137" s="31"/>
      <c r="X137" s="31"/>
      <c r="Y137" s="31"/>
      <c r="Z137" s="21"/>
      <c r="AA137" s="34"/>
      <c r="AC137" s="11"/>
      <c r="AF137" s="11"/>
    </row>
    <row r="138" spans="1:32" ht="21.75" customHeight="1">
      <c r="A138" s="24" t="str">
        <f>基本登録!$A$19</f>
        <v>３</v>
      </c>
      <c r="B138" s="179" t="str">
        <f>IF(AC138="","",VLOOKUP(AC138,関東予選!$B:$G,4,FALSE))</f>
        <v/>
      </c>
      <c r="C138" s="180"/>
      <c r="D138" s="180"/>
      <c r="E138" s="180"/>
      <c r="F138" s="181"/>
      <c r="G138" s="26" t="str">
        <f>IF(AC138="","",VLOOKUP(AC138,関東予選!$B:$G,5,FALSE))</f>
        <v/>
      </c>
      <c r="H138" s="31"/>
      <c r="I138" s="31"/>
      <c r="J138" s="31"/>
      <c r="K138" s="21"/>
      <c r="L138" s="34"/>
      <c r="M138" s="31"/>
      <c r="N138" s="31"/>
      <c r="O138" s="31"/>
      <c r="P138" s="21"/>
      <c r="Q138" s="34"/>
      <c r="R138" s="31"/>
      <c r="S138" s="31"/>
      <c r="T138" s="31"/>
      <c r="U138" s="21"/>
      <c r="V138" s="34"/>
      <c r="W138" s="31"/>
      <c r="X138" s="31"/>
      <c r="Y138" s="31"/>
      <c r="Z138" s="21"/>
      <c r="AA138" s="34"/>
      <c r="AC138" s="11"/>
      <c r="AF138" s="11"/>
    </row>
    <row r="139" spans="1:32" ht="21.75" customHeight="1">
      <c r="A139" s="24" t="str">
        <f>基本登録!$A$20</f>
        <v>４</v>
      </c>
      <c r="B139" s="179" t="str">
        <f>IF(AC139="","",VLOOKUP(AC139,関東予選!$B:$G,4,FALSE))</f>
        <v/>
      </c>
      <c r="C139" s="180"/>
      <c r="D139" s="180"/>
      <c r="E139" s="180"/>
      <c r="F139" s="181"/>
      <c r="G139" s="26" t="str">
        <f>IF(AC139="","",VLOOKUP(AC139,関東予選!$B:$G,5,FALSE))</f>
        <v/>
      </c>
      <c r="H139" s="31"/>
      <c r="I139" s="31"/>
      <c r="J139" s="31"/>
      <c r="K139" s="21"/>
      <c r="L139" s="34"/>
      <c r="M139" s="31"/>
      <c r="N139" s="31"/>
      <c r="O139" s="31"/>
      <c r="P139" s="21"/>
      <c r="Q139" s="34"/>
      <c r="R139" s="31"/>
      <c r="S139" s="31"/>
      <c r="T139" s="31"/>
      <c r="U139" s="21"/>
      <c r="V139" s="34"/>
      <c r="W139" s="31"/>
      <c r="X139" s="31"/>
      <c r="Y139" s="31"/>
      <c r="Z139" s="21"/>
      <c r="AA139" s="34"/>
      <c r="AC139" s="11"/>
      <c r="AF139" s="11"/>
    </row>
    <row r="140" spans="1:32" ht="21.75" customHeight="1">
      <c r="A140" s="24" t="str">
        <f>基本登録!$A$21</f>
        <v>５</v>
      </c>
      <c r="B140" s="179" t="str">
        <f>IF(AC140="","",VLOOKUP(AC140,関東予選!$B:$G,4,FALSE))</f>
        <v/>
      </c>
      <c r="C140" s="180"/>
      <c r="D140" s="180"/>
      <c r="E140" s="180"/>
      <c r="F140" s="181"/>
      <c r="G140" s="26" t="str">
        <f>IF(AC140="","",VLOOKUP(AC140,関東予選!$B:$G,5,FALSE))</f>
        <v/>
      </c>
      <c r="H140" s="31"/>
      <c r="I140" s="31"/>
      <c r="J140" s="31"/>
      <c r="K140" s="21"/>
      <c r="L140" s="34"/>
      <c r="M140" s="31"/>
      <c r="N140" s="31"/>
      <c r="O140" s="31"/>
      <c r="P140" s="21"/>
      <c r="Q140" s="34"/>
      <c r="R140" s="31"/>
      <c r="S140" s="31"/>
      <c r="T140" s="31"/>
      <c r="U140" s="21"/>
      <c r="V140" s="34"/>
      <c r="W140" s="31"/>
      <c r="X140" s="31"/>
      <c r="Y140" s="31"/>
      <c r="Z140" s="21"/>
      <c r="AA140" s="34"/>
      <c r="AC140" s="11"/>
      <c r="AF140" s="11"/>
    </row>
    <row r="141" spans="1:32" ht="21.75" customHeight="1">
      <c r="A141" s="24" t="str">
        <f>基本登録!$A$22</f>
        <v>補</v>
      </c>
      <c r="B141" s="179" t="str">
        <f>IF(AC141="","",VLOOKUP(AC141,関東予選!$B:$G,4,FALSE))</f>
        <v/>
      </c>
      <c r="C141" s="180"/>
      <c r="D141" s="180"/>
      <c r="E141" s="180"/>
      <c r="F141" s="181"/>
      <c r="G141" s="26" t="str">
        <f>IF(AC141="","",VLOOKUP(AC141,関東予選!$B:$G,5,FALSE))</f>
        <v/>
      </c>
      <c r="H141" s="24"/>
      <c r="I141" s="24"/>
      <c r="J141" s="24"/>
      <c r="K141" s="33"/>
      <c r="L141" s="34"/>
      <c r="M141" s="24"/>
      <c r="N141" s="24"/>
      <c r="O141" s="24"/>
      <c r="P141" s="33"/>
      <c r="Q141" s="34"/>
      <c r="R141" s="24"/>
      <c r="S141" s="24"/>
      <c r="T141" s="24"/>
      <c r="U141" s="33"/>
      <c r="V141" s="34"/>
      <c r="W141" s="24"/>
      <c r="X141" s="24"/>
      <c r="Y141" s="24"/>
      <c r="Z141" s="33"/>
      <c r="AA141" s="34"/>
      <c r="AC141" s="11"/>
      <c r="AF141" s="11"/>
    </row>
    <row r="142" spans="1:32" ht="19.5" customHeight="1">
      <c r="A142" s="169"/>
      <c r="B142" s="170"/>
      <c r="C142" s="170"/>
      <c r="D142" s="170"/>
      <c r="E142" s="170"/>
      <c r="F142" s="170"/>
      <c r="G142" s="171"/>
      <c r="H142" s="172" t="s">
        <v>132</v>
      </c>
      <c r="I142" s="173"/>
      <c r="J142" s="173"/>
      <c r="K142" s="173"/>
      <c r="L142" s="34"/>
      <c r="M142" s="172" t="s">
        <v>132</v>
      </c>
      <c r="N142" s="173"/>
      <c r="O142" s="173"/>
      <c r="P142" s="173"/>
      <c r="Q142" s="34"/>
      <c r="R142" s="172" t="s">
        <v>132</v>
      </c>
      <c r="S142" s="173"/>
      <c r="T142" s="173"/>
      <c r="U142" s="173"/>
      <c r="V142" s="34"/>
      <c r="W142" s="172" t="s">
        <v>132</v>
      </c>
      <c r="X142" s="173"/>
      <c r="Y142" s="173"/>
      <c r="Z142" s="173"/>
      <c r="AA142" s="34"/>
      <c r="AC142" s="11"/>
      <c r="AF142" s="11"/>
    </row>
    <row r="143" spans="1:32" ht="24.75" customHeight="1">
      <c r="A143" s="174"/>
      <c r="B143" s="175"/>
      <c r="C143" s="175"/>
      <c r="D143" s="175"/>
      <c r="E143" s="175"/>
      <c r="F143" s="175"/>
      <c r="G143" s="176"/>
      <c r="H143" s="169"/>
      <c r="I143" s="177"/>
      <c r="J143" s="177"/>
      <c r="K143" s="177"/>
      <c r="L143" s="178"/>
      <c r="M143" s="169"/>
      <c r="N143" s="177"/>
      <c r="O143" s="177"/>
      <c r="P143" s="177"/>
      <c r="Q143" s="178"/>
      <c r="R143" s="169"/>
      <c r="S143" s="177"/>
      <c r="T143" s="177"/>
      <c r="U143" s="177"/>
      <c r="V143" s="178"/>
      <c r="W143" s="169"/>
      <c r="X143" s="177"/>
      <c r="Y143" s="177"/>
      <c r="Z143" s="177"/>
      <c r="AA143" s="178"/>
      <c r="AC143" s="11"/>
      <c r="AF143" s="11"/>
    </row>
    <row r="144" spans="1:32" ht="4.5" customHeight="1">
      <c r="A144" s="165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AC144" s="11"/>
      <c r="AF144" s="11"/>
    </row>
    <row r="145" spans="1:32">
      <c r="A145" s="167" t="s">
        <v>136</v>
      </c>
      <c r="B145" s="167"/>
      <c r="C145" s="47" t="str">
        <f>基本登録!$A$23</f>
        <v>①（　）内の大会の個人の部は一人１枚使用すること（関東予選・総合体育大会・個人選手権大会）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/>
      <c r="R145" s="45"/>
      <c r="S145" s="44"/>
      <c r="T145" s="44"/>
      <c r="U145" s="40"/>
      <c r="V145" s="40"/>
      <c r="W145" s="40"/>
      <c r="X145" s="40"/>
      <c r="Y145" s="40"/>
      <c r="Z145" s="40"/>
      <c r="AA145" s="40"/>
    </row>
    <row r="146" spans="1:32">
      <c r="A146" s="43"/>
      <c r="B146" s="43"/>
      <c r="C146" s="47" t="str">
        <f>基本登録!$A$24</f>
        <v>②顧問の捺印のないものは無効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6"/>
      <c r="R146" s="44"/>
      <c r="S146" s="44"/>
      <c r="T146" s="44"/>
      <c r="U146" s="168" t="s">
        <v>139</v>
      </c>
      <c r="V146" s="168"/>
      <c r="W146" s="168"/>
      <c r="X146" s="168"/>
      <c r="Y146" s="168"/>
      <c r="Z146" s="168"/>
      <c r="AA146" s="168"/>
    </row>
    <row r="147" spans="1:32" s="37" customFormat="1">
      <c r="A147" s="41"/>
      <c r="B147" s="41"/>
      <c r="C147" s="42" t="str">
        <f>基本登録!$A$25</f>
        <v>③A4用紙に印刷すること（A4用紙1枚につき立順票は二部出力。切り取って使用すること）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168"/>
      <c r="V147" s="168"/>
      <c r="W147" s="168"/>
      <c r="X147" s="168"/>
      <c r="Y147" s="168"/>
      <c r="Z147" s="168"/>
      <c r="AA147" s="168"/>
    </row>
    <row r="148" spans="1:32" ht="34.5" customHeight="1">
      <c r="AC148" s="11"/>
      <c r="AF148" s="11"/>
    </row>
    <row r="149" spans="1:32" ht="24.75" customHeight="1">
      <c r="A149" s="199" t="s">
        <v>119</v>
      </c>
      <c r="B149" s="199"/>
      <c r="C149" s="199"/>
      <c r="D149" s="201" t="str">
        <f ca="1">基本登録!$B$8</f>
        <v>令和8年度　関東大会東京都予選　立順票</v>
      </c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190" t="s">
        <v>120</v>
      </c>
      <c r="Y149" s="191"/>
      <c r="Z149" s="191"/>
      <c r="AA149" s="192"/>
      <c r="AC149" s="11"/>
      <c r="AF149" s="11"/>
    </row>
    <row r="150" spans="1:32" ht="26.25" customHeight="1">
      <c r="A150" s="200"/>
      <c r="B150" s="200"/>
      <c r="C150" s="200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2" t="str">
        <f>IF(VLOOKUP(AC157,関東予選!$B:$G,2,FALSE)="","",VLOOKUP(AC157,関東予選!$B:$G,2,FALSE))</f>
        <v/>
      </c>
      <c r="Y150" s="203"/>
      <c r="Z150" s="203"/>
      <c r="AA150" s="204"/>
      <c r="AC150" s="11"/>
      <c r="AF150" s="11"/>
    </row>
    <row r="151" spans="1:32" ht="27" customHeight="1">
      <c r="A151" s="169" t="s">
        <v>121</v>
      </c>
      <c r="B151" s="177"/>
      <c r="C151" s="178"/>
      <c r="D151" s="208"/>
      <c r="E151" s="30" t="s">
        <v>122</v>
      </c>
      <c r="F151" s="208"/>
      <c r="G151" s="190" t="s">
        <v>123</v>
      </c>
      <c r="H151" s="191"/>
      <c r="I151" s="192"/>
      <c r="J151" s="213" t="str">
        <f>基本登録!$B$2</f>
        <v>基本登録シートの学校番号に入力して下さい</v>
      </c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X151" s="205"/>
      <c r="Y151" s="206"/>
      <c r="Z151" s="206"/>
      <c r="AA151" s="207"/>
      <c r="AC151" s="11"/>
      <c r="AF151" s="11"/>
    </row>
    <row r="152" spans="1:32" ht="9.75" customHeight="1">
      <c r="A152" s="214">
        <f>基本登録!$B$1</f>
        <v>0</v>
      </c>
      <c r="B152" s="215"/>
      <c r="C152" s="216"/>
      <c r="D152" s="209"/>
      <c r="E152" s="223" t="s">
        <v>108</v>
      </c>
      <c r="F152" s="211"/>
      <c r="G152" s="226" t="s">
        <v>124</v>
      </c>
      <c r="H152" s="227"/>
      <c r="I152" s="228"/>
      <c r="J152" s="213">
        <f>基本登録!$B$3</f>
        <v>0</v>
      </c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36"/>
      <c r="X152" s="36"/>
      <c r="AC152" s="11"/>
      <c r="AF152" s="11"/>
    </row>
    <row r="153" spans="1:32" ht="16.5" customHeight="1">
      <c r="A153" s="217"/>
      <c r="B153" s="218"/>
      <c r="C153" s="219"/>
      <c r="D153" s="209"/>
      <c r="E153" s="224"/>
      <c r="F153" s="211"/>
      <c r="G153" s="229"/>
      <c r="H153" s="230"/>
      <c r="I153" s="231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X153" s="182" t="s">
        <v>125</v>
      </c>
      <c r="Y153" s="184" t="s">
        <v>126</v>
      </c>
      <c r="Z153" s="185"/>
      <c r="AA153" s="186"/>
      <c r="AC153" s="11"/>
      <c r="AF153" s="11"/>
    </row>
    <row r="154" spans="1:32" ht="27" customHeight="1">
      <c r="A154" s="220"/>
      <c r="B154" s="221"/>
      <c r="C154" s="222"/>
      <c r="D154" s="210"/>
      <c r="E154" s="225"/>
      <c r="F154" s="212"/>
      <c r="G154" s="190" t="s">
        <v>127</v>
      </c>
      <c r="H154" s="191"/>
      <c r="I154" s="192"/>
      <c r="J154" s="28"/>
      <c r="K154" s="29"/>
      <c r="L154" s="29"/>
      <c r="M154" s="29"/>
      <c r="N154" s="29"/>
      <c r="O154" s="29"/>
      <c r="P154" s="22"/>
      <c r="Q154" s="22"/>
      <c r="R154" s="22" t="s">
        <v>128</v>
      </c>
      <c r="S154" s="193" t="str">
        <f>AC157</f>
        <v/>
      </c>
      <c r="T154" s="194"/>
      <c r="U154" s="194"/>
      <c r="V154" s="23" t="s">
        <v>129</v>
      </c>
      <c r="X154" s="183"/>
      <c r="Y154" s="187"/>
      <c r="Z154" s="188"/>
      <c r="AA154" s="189"/>
      <c r="AC154" s="11"/>
      <c r="AF154" s="11"/>
    </row>
    <row r="155" spans="1:32" ht="4.5" customHeight="1">
      <c r="AC155" s="11"/>
      <c r="AF155" s="11"/>
    </row>
    <row r="156" spans="1:32" ht="21.75" customHeight="1">
      <c r="A156" s="24" t="s">
        <v>130</v>
      </c>
      <c r="B156" s="174" t="s">
        <v>131</v>
      </c>
      <c r="C156" s="195"/>
      <c r="D156" s="195"/>
      <c r="E156" s="195"/>
      <c r="F156" s="176"/>
      <c r="G156" s="32" t="s">
        <v>102</v>
      </c>
      <c r="H156" s="196" t="str">
        <f ca="1">IFERROR(VLOOKUP(D149,基本登録!$B$8:$I$14,5,FALSE),"")</f>
        <v>1次予選（個人予選）</v>
      </c>
      <c r="I156" s="197"/>
      <c r="J156" s="197"/>
      <c r="K156" s="197"/>
      <c r="L156" s="198"/>
      <c r="M156" s="196" t="str">
        <f ca="1">IFERROR(VLOOKUP(D149,基本登録!$B$8:$I$14,6,FALSE),"")</f>
        <v>2次予選（個人決勝）</v>
      </c>
      <c r="N156" s="197"/>
      <c r="O156" s="197"/>
      <c r="P156" s="197"/>
      <c r="Q156" s="198"/>
      <c r="R156" s="196" t="str">
        <f ca="1">IFERROR(IF(VLOOKUP(D149,基本登録!$B$8:$I$14,7,FALSE)="","",VLOOKUP(D149,基本登録!$B$8:$I$14,7,FALSE)),"")</f>
        <v/>
      </c>
      <c r="S156" s="197"/>
      <c r="T156" s="197"/>
      <c r="U156" s="197"/>
      <c r="V156" s="198"/>
      <c r="W156" s="196" t="str">
        <f ca="1">IFERROR(IF(VLOOKUP(D149,基本登録!$B$8:$I$14,8,FALSE)="","",VLOOKUP(D149,基本登録!$B$8:$I$14,8,FALSE)),"")</f>
        <v/>
      </c>
      <c r="X156" s="197"/>
      <c r="Y156" s="197"/>
      <c r="Z156" s="197"/>
      <c r="AA156" s="198"/>
      <c r="AC156" s="11"/>
      <c r="AF156" s="11"/>
    </row>
    <row r="157" spans="1:32" ht="21.75" customHeight="1">
      <c r="A157" s="25" t="str">
        <f>基本登録!$A$17</f>
        <v>１</v>
      </c>
      <c r="B157" s="179" t="str">
        <f>IF(AC157="","",VLOOKUP(AC157,関東予選!$B:$G,4,FALSE))</f>
        <v/>
      </c>
      <c r="C157" s="180"/>
      <c r="D157" s="180"/>
      <c r="E157" s="180"/>
      <c r="F157" s="181"/>
      <c r="G157" s="26" t="str">
        <f>IF(AC157="","",VLOOKUP(AC157,関東予選!$B:$G,5,FALSE))</f>
        <v/>
      </c>
      <c r="H157" s="31"/>
      <c r="I157" s="31"/>
      <c r="J157" s="31"/>
      <c r="K157" s="21"/>
      <c r="L157" s="34"/>
      <c r="M157" s="31"/>
      <c r="N157" s="31"/>
      <c r="O157" s="31"/>
      <c r="P157" s="21"/>
      <c r="Q157" s="34"/>
      <c r="R157" s="31"/>
      <c r="S157" s="31"/>
      <c r="T157" s="31"/>
      <c r="U157" s="21"/>
      <c r="V157" s="34"/>
      <c r="W157" s="31"/>
      <c r="X157" s="31"/>
      <c r="Y157" s="31"/>
      <c r="Z157" s="21"/>
      <c r="AA157" s="34"/>
      <c r="AC157" s="11" t="str">
        <f>関東予選!B$15</f>
        <v/>
      </c>
      <c r="AF157" s="11"/>
    </row>
    <row r="158" spans="1:32" ht="21.75" customHeight="1">
      <c r="A158" s="24" t="str">
        <f>基本登録!$A$18</f>
        <v>２</v>
      </c>
      <c r="B158" s="179" t="str">
        <f>IF(AC158="","",VLOOKUP(AC158,関東予選!$B:$G,4,FALSE))</f>
        <v/>
      </c>
      <c r="C158" s="180"/>
      <c r="D158" s="180"/>
      <c r="E158" s="180"/>
      <c r="F158" s="181"/>
      <c r="G158" s="26" t="str">
        <f>IF(AC158="","",VLOOKUP(AC158,関東予選!$B:$G,5,FALSE))</f>
        <v/>
      </c>
      <c r="H158" s="31"/>
      <c r="I158" s="31"/>
      <c r="J158" s="31"/>
      <c r="K158" s="21"/>
      <c r="L158" s="34"/>
      <c r="M158" s="31"/>
      <c r="N158" s="31"/>
      <c r="O158" s="31"/>
      <c r="P158" s="21"/>
      <c r="Q158" s="34"/>
      <c r="R158" s="31"/>
      <c r="S158" s="31"/>
      <c r="T158" s="31"/>
      <c r="U158" s="21"/>
      <c r="V158" s="34"/>
      <c r="W158" s="31"/>
      <c r="X158" s="31"/>
      <c r="Y158" s="31"/>
      <c r="Z158" s="21"/>
      <c r="AA158" s="34"/>
      <c r="AC158" s="11"/>
      <c r="AF158" s="11"/>
    </row>
    <row r="159" spans="1:32" ht="21.75" customHeight="1">
      <c r="A159" s="24" t="str">
        <f>基本登録!$A$19</f>
        <v>３</v>
      </c>
      <c r="B159" s="179" t="str">
        <f>IF(AC159="","",VLOOKUP(AC159,関東予選!$B:$G,4,FALSE))</f>
        <v/>
      </c>
      <c r="C159" s="180"/>
      <c r="D159" s="180"/>
      <c r="E159" s="180"/>
      <c r="F159" s="181"/>
      <c r="G159" s="26" t="str">
        <f>IF(AC159="","",VLOOKUP(AC159,関東予選!$B:$G,5,FALSE))</f>
        <v/>
      </c>
      <c r="H159" s="31"/>
      <c r="I159" s="31"/>
      <c r="J159" s="31"/>
      <c r="K159" s="21"/>
      <c r="L159" s="34"/>
      <c r="M159" s="31"/>
      <c r="N159" s="31"/>
      <c r="O159" s="31"/>
      <c r="P159" s="21"/>
      <c r="Q159" s="34"/>
      <c r="R159" s="31"/>
      <c r="S159" s="31"/>
      <c r="T159" s="31"/>
      <c r="U159" s="21"/>
      <c r="V159" s="34"/>
      <c r="W159" s="31"/>
      <c r="X159" s="31"/>
      <c r="Y159" s="31"/>
      <c r="Z159" s="21"/>
      <c r="AA159" s="34"/>
      <c r="AC159" s="11"/>
      <c r="AF159" s="11"/>
    </row>
    <row r="160" spans="1:32" ht="21.75" customHeight="1">
      <c r="A160" s="24" t="str">
        <f>基本登録!$A$20</f>
        <v>４</v>
      </c>
      <c r="B160" s="179" t="str">
        <f>IF(AC160="","",VLOOKUP(AC160,関東予選!$B:$G,4,FALSE))</f>
        <v/>
      </c>
      <c r="C160" s="180"/>
      <c r="D160" s="180"/>
      <c r="E160" s="180"/>
      <c r="F160" s="181"/>
      <c r="G160" s="26" t="str">
        <f>IF(AC160="","",VLOOKUP(AC160,関東予選!$B:$G,5,FALSE))</f>
        <v/>
      </c>
      <c r="H160" s="31"/>
      <c r="I160" s="31"/>
      <c r="J160" s="31"/>
      <c r="K160" s="21"/>
      <c r="L160" s="34"/>
      <c r="M160" s="31"/>
      <c r="N160" s="31"/>
      <c r="O160" s="31"/>
      <c r="P160" s="21"/>
      <c r="Q160" s="34"/>
      <c r="R160" s="31"/>
      <c r="S160" s="31"/>
      <c r="T160" s="31"/>
      <c r="U160" s="21"/>
      <c r="V160" s="34"/>
      <c r="W160" s="31"/>
      <c r="X160" s="31"/>
      <c r="Y160" s="31"/>
      <c r="Z160" s="21"/>
      <c r="AA160" s="34"/>
      <c r="AC160" s="11"/>
      <c r="AF160" s="11"/>
    </row>
    <row r="161" spans="1:32" ht="21.75" customHeight="1">
      <c r="A161" s="24" t="str">
        <f>基本登録!$A$21</f>
        <v>５</v>
      </c>
      <c r="B161" s="179" t="str">
        <f>IF(AC161="","",VLOOKUP(AC161,関東予選!$B:$G,4,FALSE))</f>
        <v/>
      </c>
      <c r="C161" s="180"/>
      <c r="D161" s="180"/>
      <c r="E161" s="180"/>
      <c r="F161" s="181"/>
      <c r="G161" s="26" t="str">
        <f>IF(AC161="","",VLOOKUP(AC161,関東予選!$B:$G,5,FALSE))</f>
        <v/>
      </c>
      <c r="H161" s="31"/>
      <c r="I161" s="31"/>
      <c r="J161" s="31"/>
      <c r="K161" s="21"/>
      <c r="L161" s="34"/>
      <c r="M161" s="31"/>
      <c r="N161" s="31"/>
      <c r="O161" s="31"/>
      <c r="P161" s="21"/>
      <c r="Q161" s="34"/>
      <c r="R161" s="31"/>
      <c r="S161" s="31"/>
      <c r="T161" s="31"/>
      <c r="U161" s="21"/>
      <c r="V161" s="34"/>
      <c r="W161" s="31"/>
      <c r="X161" s="31"/>
      <c r="Y161" s="31"/>
      <c r="Z161" s="21"/>
      <c r="AA161" s="34"/>
      <c r="AC161" s="11"/>
      <c r="AF161" s="11"/>
    </row>
    <row r="162" spans="1:32" ht="21.75" customHeight="1">
      <c r="A162" s="24" t="str">
        <f>基本登録!$A$22</f>
        <v>補</v>
      </c>
      <c r="B162" s="179" t="str">
        <f>IF(AC162="","",VLOOKUP(AC162,関東予選!$B:$G,4,FALSE))</f>
        <v/>
      </c>
      <c r="C162" s="180"/>
      <c r="D162" s="180"/>
      <c r="E162" s="180"/>
      <c r="F162" s="181"/>
      <c r="G162" s="26" t="str">
        <f>IF(AC162="","",VLOOKUP(AC162,関東予選!$B:$G,5,FALSE))</f>
        <v/>
      </c>
      <c r="H162" s="24"/>
      <c r="I162" s="24"/>
      <c r="J162" s="24"/>
      <c r="K162" s="33"/>
      <c r="L162" s="34"/>
      <c r="M162" s="24"/>
      <c r="N162" s="24"/>
      <c r="O162" s="24"/>
      <c r="P162" s="33"/>
      <c r="Q162" s="34"/>
      <c r="R162" s="24"/>
      <c r="S162" s="24"/>
      <c r="T162" s="24"/>
      <c r="U162" s="33"/>
      <c r="V162" s="34"/>
      <c r="W162" s="24"/>
      <c r="X162" s="24"/>
      <c r="Y162" s="24"/>
      <c r="Z162" s="33"/>
      <c r="AA162" s="34"/>
      <c r="AC162" s="11"/>
      <c r="AF162" s="11"/>
    </row>
    <row r="163" spans="1:32" ht="19.5" customHeight="1">
      <c r="A163" s="169"/>
      <c r="B163" s="170"/>
      <c r="C163" s="170"/>
      <c r="D163" s="170"/>
      <c r="E163" s="170"/>
      <c r="F163" s="170"/>
      <c r="G163" s="171"/>
      <c r="H163" s="172" t="s">
        <v>132</v>
      </c>
      <c r="I163" s="173"/>
      <c r="J163" s="173"/>
      <c r="K163" s="173"/>
      <c r="L163" s="34"/>
      <c r="M163" s="172" t="s">
        <v>132</v>
      </c>
      <c r="N163" s="173"/>
      <c r="O163" s="173"/>
      <c r="P163" s="173"/>
      <c r="Q163" s="34"/>
      <c r="R163" s="172" t="s">
        <v>132</v>
      </c>
      <c r="S163" s="173"/>
      <c r="T163" s="173"/>
      <c r="U163" s="173"/>
      <c r="V163" s="34"/>
      <c r="W163" s="172" t="s">
        <v>132</v>
      </c>
      <c r="X163" s="173"/>
      <c r="Y163" s="173"/>
      <c r="Z163" s="173"/>
      <c r="AA163" s="34"/>
      <c r="AC163" s="11"/>
      <c r="AF163" s="11"/>
    </row>
    <row r="164" spans="1:32" ht="24.75" customHeight="1">
      <c r="A164" s="174"/>
      <c r="B164" s="175"/>
      <c r="C164" s="175"/>
      <c r="D164" s="175"/>
      <c r="E164" s="175"/>
      <c r="F164" s="175"/>
      <c r="G164" s="176"/>
      <c r="H164" s="169"/>
      <c r="I164" s="177"/>
      <c r="J164" s="177"/>
      <c r="K164" s="177"/>
      <c r="L164" s="178"/>
      <c r="M164" s="169"/>
      <c r="N164" s="177"/>
      <c r="O164" s="177"/>
      <c r="P164" s="177"/>
      <c r="Q164" s="178"/>
      <c r="R164" s="169"/>
      <c r="S164" s="177"/>
      <c r="T164" s="177"/>
      <c r="U164" s="177"/>
      <c r="V164" s="178"/>
      <c r="W164" s="169"/>
      <c r="X164" s="177"/>
      <c r="Y164" s="177"/>
      <c r="Z164" s="177"/>
      <c r="AA164" s="178"/>
      <c r="AC164" s="11"/>
      <c r="AF164" s="11"/>
    </row>
    <row r="165" spans="1:32" ht="4.5" customHeight="1">
      <c r="A165" s="165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AC165" s="11"/>
      <c r="AF165" s="11"/>
    </row>
    <row r="166" spans="1:32">
      <c r="A166" s="167" t="s">
        <v>136</v>
      </c>
      <c r="B166" s="167"/>
      <c r="C166" s="47" t="str">
        <f>基本登録!$A$23</f>
        <v>①（　）内の大会の個人の部は一人１枚使用すること（関東予選・総合体育大会・個人選手権大会）</v>
      </c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4"/>
      <c r="R166" s="45"/>
      <c r="S166" s="44"/>
      <c r="T166" s="44"/>
      <c r="U166" s="40"/>
      <c r="V166" s="40"/>
      <c r="W166" s="40"/>
      <c r="X166" s="40"/>
      <c r="Y166" s="40"/>
      <c r="Z166" s="40"/>
      <c r="AA166" s="40"/>
    </row>
    <row r="167" spans="1:32">
      <c r="A167" s="43"/>
      <c r="B167" s="43"/>
      <c r="C167" s="47" t="str">
        <f>基本登録!$A$24</f>
        <v>②顧問の捺印のないものは無効</v>
      </c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6"/>
      <c r="R167" s="44"/>
      <c r="S167" s="44"/>
      <c r="T167" s="44"/>
      <c r="U167" s="168" t="s">
        <v>139</v>
      </c>
      <c r="V167" s="168"/>
      <c r="W167" s="168"/>
      <c r="X167" s="168"/>
      <c r="Y167" s="168"/>
      <c r="Z167" s="168"/>
      <c r="AA167" s="168"/>
    </row>
    <row r="168" spans="1:32" s="37" customFormat="1">
      <c r="A168" s="41"/>
      <c r="B168" s="41"/>
      <c r="C168" s="42" t="str">
        <f>基本登録!$A$25</f>
        <v>③A4用紙に印刷すること（A4用紙1枚につき立順票は二部出力。切り取って使用すること）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168"/>
      <c r="V168" s="168"/>
      <c r="W168" s="168"/>
      <c r="X168" s="168"/>
      <c r="Y168" s="168"/>
      <c r="Z168" s="168"/>
      <c r="AA168" s="168"/>
    </row>
    <row r="169" spans="1:32" ht="34.5" customHeight="1">
      <c r="AC169" s="11"/>
      <c r="AF169" s="11"/>
    </row>
    <row r="170" spans="1:32" ht="24.75" customHeight="1">
      <c r="A170" s="199" t="s">
        <v>119</v>
      </c>
      <c r="B170" s="199"/>
      <c r="C170" s="199"/>
      <c r="D170" s="201" t="str">
        <f ca="1">基本登録!$B$8</f>
        <v>令和8年度　関東大会東京都予選　立順票</v>
      </c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190" t="s">
        <v>120</v>
      </c>
      <c r="Y170" s="191"/>
      <c r="Z170" s="191"/>
      <c r="AA170" s="192"/>
      <c r="AC170" s="11"/>
      <c r="AF170" s="11"/>
    </row>
    <row r="171" spans="1:32" ht="26.25" customHeight="1">
      <c r="A171" s="200"/>
      <c r="B171" s="200"/>
      <c r="C171" s="200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 t="str">
        <f>IF(VLOOKUP(AC178,関東予選!$B:$G,2,FALSE)="","",VLOOKUP(AC178,関東予選!$B:$G,2,FALSE))</f>
        <v/>
      </c>
      <c r="Y171" s="203"/>
      <c r="Z171" s="203"/>
      <c r="AA171" s="204"/>
      <c r="AC171" s="11"/>
      <c r="AF171" s="11"/>
    </row>
    <row r="172" spans="1:32" ht="27" customHeight="1">
      <c r="A172" s="169" t="s">
        <v>121</v>
      </c>
      <c r="B172" s="177"/>
      <c r="C172" s="178"/>
      <c r="D172" s="208"/>
      <c r="E172" s="30" t="s">
        <v>122</v>
      </c>
      <c r="F172" s="208"/>
      <c r="G172" s="190" t="s">
        <v>123</v>
      </c>
      <c r="H172" s="191"/>
      <c r="I172" s="192"/>
      <c r="J172" s="213" t="str">
        <f>基本登録!$B$2</f>
        <v>基本登録シートの学校番号に入力して下さい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X172" s="205"/>
      <c r="Y172" s="206"/>
      <c r="Z172" s="206"/>
      <c r="AA172" s="207"/>
      <c r="AC172" s="11"/>
      <c r="AF172" s="11"/>
    </row>
    <row r="173" spans="1:32" ht="9.75" customHeight="1">
      <c r="A173" s="214">
        <f>基本登録!$B$1</f>
        <v>0</v>
      </c>
      <c r="B173" s="215"/>
      <c r="C173" s="216"/>
      <c r="D173" s="209"/>
      <c r="E173" s="223" t="s">
        <v>108</v>
      </c>
      <c r="F173" s="211"/>
      <c r="G173" s="226" t="s">
        <v>124</v>
      </c>
      <c r="H173" s="227"/>
      <c r="I173" s="228"/>
      <c r="J173" s="213">
        <f>基本登録!$B$3</f>
        <v>0</v>
      </c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36"/>
      <c r="X173" s="36"/>
      <c r="AC173" s="11"/>
      <c r="AF173" s="11"/>
    </row>
    <row r="174" spans="1:32" ht="16.5" customHeight="1">
      <c r="A174" s="217"/>
      <c r="B174" s="218"/>
      <c r="C174" s="219"/>
      <c r="D174" s="209"/>
      <c r="E174" s="224"/>
      <c r="F174" s="211"/>
      <c r="G174" s="229"/>
      <c r="H174" s="230"/>
      <c r="I174" s="231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X174" s="182" t="s">
        <v>125</v>
      </c>
      <c r="Y174" s="184" t="s">
        <v>126</v>
      </c>
      <c r="Z174" s="185"/>
      <c r="AA174" s="186"/>
      <c r="AC174" s="11"/>
      <c r="AF174" s="11"/>
    </row>
    <row r="175" spans="1:32" ht="27" customHeight="1">
      <c r="A175" s="220"/>
      <c r="B175" s="221"/>
      <c r="C175" s="222"/>
      <c r="D175" s="210"/>
      <c r="E175" s="225"/>
      <c r="F175" s="212"/>
      <c r="G175" s="190" t="s">
        <v>127</v>
      </c>
      <c r="H175" s="191"/>
      <c r="I175" s="192"/>
      <c r="J175" s="28"/>
      <c r="K175" s="29"/>
      <c r="L175" s="29"/>
      <c r="M175" s="29"/>
      <c r="N175" s="29"/>
      <c r="O175" s="29"/>
      <c r="P175" s="22"/>
      <c r="Q175" s="22"/>
      <c r="R175" s="22" t="s">
        <v>128</v>
      </c>
      <c r="S175" s="193" t="str">
        <f t="shared" ref="S175" si="0">AC178</f>
        <v/>
      </c>
      <c r="T175" s="194"/>
      <c r="U175" s="194"/>
      <c r="V175" s="23" t="s">
        <v>129</v>
      </c>
      <c r="X175" s="183"/>
      <c r="Y175" s="187"/>
      <c r="Z175" s="188"/>
      <c r="AA175" s="189"/>
      <c r="AC175" s="11"/>
      <c r="AF175" s="11"/>
    </row>
    <row r="176" spans="1:32" ht="4.5" customHeight="1">
      <c r="AC176" s="11"/>
      <c r="AF176" s="11"/>
    </row>
    <row r="177" spans="1:32" ht="21.75" customHeight="1">
      <c r="A177" s="24" t="s">
        <v>130</v>
      </c>
      <c r="B177" s="174" t="s">
        <v>131</v>
      </c>
      <c r="C177" s="195"/>
      <c r="D177" s="195"/>
      <c r="E177" s="195"/>
      <c r="F177" s="176"/>
      <c r="G177" s="32" t="s">
        <v>102</v>
      </c>
      <c r="H177" s="196" t="str">
        <f ca="1">IFERROR(VLOOKUP(D170,基本登録!$B$8:$I$14,5,FALSE),"")</f>
        <v>1次予選（個人予選）</v>
      </c>
      <c r="I177" s="197"/>
      <c r="J177" s="197"/>
      <c r="K177" s="197"/>
      <c r="L177" s="198"/>
      <c r="M177" s="196" t="str">
        <f ca="1">IFERROR(VLOOKUP(D170,基本登録!$B$8:$I$14,6,FALSE),"")</f>
        <v>2次予選（個人決勝）</v>
      </c>
      <c r="N177" s="197"/>
      <c r="O177" s="197"/>
      <c r="P177" s="197"/>
      <c r="Q177" s="198"/>
      <c r="R177" s="196" t="str">
        <f ca="1">IFERROR(IF(VLOOKUP(D170,基本登録!$B$8:$I$14,7,FALSE)="","",VLOOKUP(D170,基本登録!$B$8:$I$14,7,FALSE)),"")</f>
        <v/>
      </c>
      <c r="S177" s="197"/>
      <c r="T177" s="197"/>
      <c r="U177" s="197"/>
      <c r="V177" s="198"/>
      <c r="W177" s="196" t="str">
        <f ca="1">IFERROR(IF(VLOOKUP(D170,基本登録!$B$8:$I$14,8,FALSE)="","",VLOOKUP(D170,基本登録!$B$8:$I$14,8,FALSE)),"")</f>
        <v/>
      </c>
      <c r="X177" s="197"/>
      <c r="Y177" s="197"/>
      <c r="Z177" s="197"/>
      <c r="AA177" s="198"/>
      <c r="AC177" s="11"/>
      <c r="AF177" s="11"/>
    </row>
    <row r="178" spans="1:32" ht="21.75" customHeight="1">
      <c r="A178" s="25" t="str">
        <f>基本登録!$A$17</f>
        <v>１</v>
      </c>
      <c r="B178" s="179" t="str">
        <f>IF(AC178="","",VLOOKUP(AC178,関東予選!$B:$G,4,FALSE))</f>
        <v/>
      </c>
      <c r="C178" s="180"/>
      <c r="D178" s="180"/>
      <c r="E178" s="180"/>
      <c r="F178" s="181"/>
      <c r="G178" s="26" t="str">
        <f>IF(AC178="","",VLOOKUP(AC178,関東予選!$B:$G,5,FALSE))</f>
        <v/>
      </c>
      <c r="H178" s="31"/>
      <c r="I178" s="31"/>
      <c r="J178" s="31"/>
      <c r="K178" s="21"/>
      <c r="L178" s="34"/>
      <c r="M178" s="31"/>
      <c r="N178" s="31"/>
      <c r="O178" s="31"/>
      <c r="P178" s="21"/>
      <c r="Q178" s="34"/>
      <c r="R178" s="31"/>
      <c r="S178" s="31"/>
      <c r="T178" s="31"/>
      <c r="U178" s="21"/>
      <c r="V178" s="34"/>
      <c r="W178" s="31"/>
      <c r="X178" s="31"/>
      <c r="Y178" s="31"/>
      <c r="Z178" s="21"/>
      <c r="AA178" s="34"/>
      <c r="AC178" s="11" t="str">
        <f>関東予選!B$16</f>
        <v/>
      </c>
      <c r="AF178" s="11"/>
    </row>
    <row r="179" spans="1:32" ht="21.75" customHeight="1">
      <c r="A179" s="24" t="str">
        <f>基本登録!$A$18</f>
        <v>２</v>
      </c>
      <c r="B179" s="179" t="str">
        <f>IF(AC179="","",VLOOKUP(AC179,関東予選!$B:$G,4,FALSE))</f>
        <v/>
      </c>
      <c r="C179" s="180"/>
      <c r="D179" s="180"/>
      <c r="E179" s="180"/>
      <c r="F179" s="181"/>
      <c r="G179" s="26" t="str">
        <f>IF(AC179="","",VLOOKUP(AC179,関東予選!$B:$G,5,FALSE))</f>
        <v/>
      </c>
      <c r="H179" s="31"/>
      <c r="I179" s="31"/>
      <c r="J179" s="31"/>
      <c r="K179" s="21"/>
      <c r="L179" s="34"/>
      <c r="M179" s="31"/>
      <c r="N179" s="31"/>
      <c r="O179" s="31"/>
      <c r="P179" s="21"/>
      <c r="Q179" s="34"/>
      <c r="R179" s="31"/>
      <c r="S179" s="31"/>
      <c r="T179" s="31"/>
      <c r="U179" s="21"/>
      <c r="V179" s="34"/>
      <c r="W179" s="31"/>
      <c r="X179" s="31"/>
      <c r="Y179" s="31"/>
      <c r="Z179" s="21"/>
      <c r="AA179" s="34"/>
      <c r="AC179" s="11"/>
      <c r="AF179" s="11"/>
    </row>
    <row r="180" spans="1:32" ht="21.75" customHeight="1">
      <c r="A180" s="24" t="str">
        <f>基本登録!$A$19</f>
        <v>３</v>
      </c>
      <c r="B180" s="179" t="str">
        <f>IF(AC180="","",VLOOKUP(AC180,関東予選!$B:$G,4,FALSE))</f>
        <v/>
      </c>
      <c r="C180" s="180"/>
      <c r="D180" s="180"/>
      <c r="E180" s="180"/>
      <c r="F180" s="181"/>
      <c r="G180" s="26" t="str">
        <f>IF(AC180="","",VLOOKUP(AC180,関東予選!$B:$G,5,FALSE))</f>
        <v/>
      </c>
      <c r="H180" s="31"/>
      <c r="I180" s="31"/>
      <c r="J180" s="31"/>
      <c r="K180" s="21"/>
      <c r="L180" s="34"/>
      <c r="M180" s="31"/>
      <c r="N180" s="31"/>
      <c r="O180" s="31"/>
      <c r="P180" s="21"/>
      <c r="Q180" s="34"/>
      <c r="R180" s="31"/>
      <c r="S180" s="31"/>
      <c r="T180" s="31"/>
      <c r="U180" s="21"/>
      <c r="V180" s="34"/>
      <c r="W180" s="31"/>
      <c r="X180" s="31"/>
      <c r="Y180" s="31"/>
      <c r="Z180" s="21"/>
      <c r="AA180" s="34"/>
      <c r="AC180" s="11"/>
      <c r="AF180" s="11"/>
    </row>
    <row r="181" spans="1:32" ht="21.75" customHeight="1">
      <c r="A181" s="24" t="str">
        <f>基本登録!$A$20</f>
        <v>４</v>
      </c>
      <c r="B181" s="179" t="str">
        <f>IF(AC181="","",VLOOKUP(AC181,関東予選!$B:$G,4,FALSE))</f>
        <v/>
      </c>
      <c r="C181" s="180"/>
      <c r="D181" s="180"/>
      <c r="E181" s="180"/>
      <c r="F181" s="181"/>
      <c r="G181" s="26" t="str">
        <f>IF(AC181="","",VLOOKUP(AC181,関東予選!$B:$G,5,FALSE))</f>
        <v/>
      </c>
      <c r="H181" s="31"/>
      <c r="I181" s="31"/>
      <c r="J181" s="31"/>
      <c r="K181" s="21"/>
      <c r="L181" s="34"/>
      <c r="M181" s="31"/>
      <c r="N181" s="31"/>
      <c r="O181" s="31"/>
      <c r="P181" s="21"/>
      <c r="Q181" s="34"/>
      <c r="R181" s="31"/>
      <c r="S181" s="31"/>
      <c r="T181" s="31"/>
      <c r="U181" s="21"/>
      <c r="V181" s="34"/>
      <c r="W181" s="31"/>
      <c r="X181" s="31"/>
      <c r="Y181" s="31"/>
      <c r="Z181" s="21"/>
      <c r="AA181" s="34"/>
      <c r="AC181" s="11"/>
      <c r="AF181" s="11"/>
    </row>
    <row r="182" spans="1:32" ht="21.75" customHeight="1">
      <c r="A182" s="24" t="str">
        <f>基本登録!$A$21</f>
        <v>５</v>
      </c>
      <c r="B182" s="179" t="str">
        <f>IF(AC182="","",VLOOKUP(AC182,関東予選!$B:$G,4,FALSE))</f>
        <v/>
      </c>
      <c r="C182" s="180"/>
      <c r="D182" s="180"/>
      <c r="E182" s="180"/>
      <c r="F182" s="181"/>
      <c r="G182" s="26" t="str">
        <f>IF(AC182="","",VLOOKUP(AC182,関東予選!$B:$G,5,FALSE))</f>
        <v/>
      </c>
      <c r="H182" s="31"/>
      <c r="I182" s="31"/>
      <c r="J182" s="31"/>
      <c r="K182" s="21"/>
      <c r="L182" s="34"/>
      <c r="M182" s="31"/>
      <c r="N182" s="31"/>
      <c r="O182" s="31"/>
      <c r="P182" s="21"/>
      <c r="Q182" s="34"/>
      <c r="R182" s="31"/>
      <c r="S182" s="31"/>
      <c r="T182" s="31"/>
      <c r="U182" s="21"/>
      <c r="V182" s="34"/>
      <c r="W182" s="31"/>
      <c r="X182" s="31"/>
      <c r="Y182" s="31"/>
      <c r="Z182" s="21"/>
      <c r="AA182" s="34"/>
      <c r="AC182" s="11"/>
      <c r="AF182" s="11"/>
    </row>
    <row r="183" spans="1:32" ht="21.75" customHeight="1">
      <c r="A183" s="24" t="str">
        <f>基本登録!$A$22</f>
        <v>補</v>
      </c>
      <c r="B183" s="179" t="str">
        <f>IF(AC183="","",VLOOKUP(AC183,関東予選!$B:$G,4,FALSE))</f>
        <v/>
      </c>
      <c r="C183" s="180"/>
      <c r="D183" s="180"/>
      <c r="E183" s="180"/>
      <c r="F183" s="181"/>
      <c r="G183" s="26" t="str">
        <f>IF(AC183="","",VLOOKUP(AC183,関東予選!$B:$G,5,FALSE))</f>
        <v/>
      </c>
      <c r="H183" s="24"/>
      <c r="I183" s="24"/>
      <c r="J183" s="24"/>
      <c r="K183" s="33"/>
      <c r="L183" s="34"/>
      <c r="M183" s="24"/>
      <c r="N183" s="24"/>
      <c r="O183" s="24"/>
      <c r="P183" s="33"/>
      <c r="Q183" s="34"/>
      <c r="R183" s="24"/>
      <c r="S183" s="24"/>
      <c r="T183" s="24"/>
      <c r="U183" s="33"/>
      <c r="V183" s="34"/>
      <c r="W183" s="24"/>
      <c r="X183" s="24"/>
      <c r="Y183" s="24"/>
      <c r="Z183" s="33"/>
      <c r="AA183" s="34"/>
      <c r="AC183" s="11"/>
      <c r="AF183" s="11"/>
    </row>
    <row r="184" spans="1:32" ht="19.5" customHeight="1">
      <c r="A184" s="169"/>
      <c r="B184" s="170"/>
      <c r="C184" s="170"/>
      <c r="D184" s="170"/>
      <c r="E184" s="170"/>
      <c r="F184" s="170"/>
      <c r="G184" s="171"/>
      <c r="H184" s="172" t="s">
        <v>132</v>
      </c>
      <c r="I184" s="173"/>
      <c r="J184" s="173"/>
      <c r="K184" s="173"/>
      <c r="L184" s="34"/>
      <c r="M184" s="172" t="s">
        <v>132</v>
      </c>
      <c r="N184" s="173"/>
      <c r="O184" s="173"/>
      <c r="P184" s="173"/>
      <c r="Q184" s="34"/>
      <c r="R184" s="172" t="s">
        <v>132</v>
      </c>
      <c r="S184" s="173"/>
      <c r="T184" s="173"/>
      <c r="U184" s="173"/>
      <c r="V184" s="34"/>
      <c r="W184" s="172" t="s">
        <v>132</v>
      </c>
      <c r="X184" s="173"/>
      <c r="Y184" s="173"/>
      <c r="Z184" s="173"/>
      <c r="AA184" s="34"/>
      <c r="AC184" s="11"/>
      <c r="AF184" s="11"/>
    </row>
    <row r="185" spans="1:32" ht="24.75" customHeight="1">
      <c r="A185" s="174"/>
      <c r="B185" s="175"/>
      <c r="C185" s="175"/>
      <c r="D185" s="175"/>
      <c r="E185" s="175"/>
      <c r="F185" s="175"/>
      <c r="G185" s="176"/>
      <c r="H185" s="169"/>
      <c r="I185" s="177"/>
      <c r="J185" s="177"/>
      <c r="K185" s="177"/>
      <c r="L185" s="178"/>
      <c r="M185" s="169"/>
      <c r="N185" s="177"/>
      <c r="O185" s="177"/>
      <c r="P185" s="177"/>
      <c r="Q185" s="178"/>
      <c r="R185" s="169"/>
      <c r="S185" s="177"/>
      <c r="T185" s="177"/>
      <c r="U185" s="177"/>
      <c r="V185" s="178"/>
      <c r="W185" s="169"/>
      <c r="X185" s="177"/>
      <c r="Y185" s="177"/>
      <c r="Z185" s="177"/>
      <c r="AA185" s="178"/>
      <c r="AC185" s="11"/>
      <c r="AF185" s="11"/>
    </row>
    <row r="186" spans="1:32" ht="4.5" customHeight="1">
      <c r="A186" s="165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AC186" s="11"/>
      <c r="AF186" s="11"/>
    </row>
    <row r="187" spans="1:32">
      <c r="A187" s="167" t="s">
        <v>136</v>
      </c>
      <c r="B187" s="167"/>
      <c r="C187" s="47" t="str">
        <f>基本登録!$A$23</f>
        <v>①（　）内の大会の個人の部は一人１枚使用すること（関東予選・総合体育大会・個人選手権大会）</v>
      </c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4"/>
      <c r="R187" s="45"/>
      <c r="S187" s="44"/>
      <c r="T187" s="44"/>
      <c r="U187" s="40"/>
      <c r="V187" s="40"/>
      <c r="W187" s="40"/>
      <c r="X187" s="40"/>
      <c r="Y187" s="40"/>
      <c r="Z187" s="40"/>
      <c r="AA187" s="40"/>
    </row>
    <row r="188" spans="1:32">
      <c r="A188" s="43"/>
      <c r="B188" s="43"/>
      <c r="C188" s="47" t="str">
        <f>基本登録!$A$24</f>
        <v>②顧問の捺印のないものは無効</v>
      </c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6"/>
      <c r="R188" s="44"/>
      <c r="S188" s="44"/>
      <c r="T188" s="44"/>
      <c r="U188" s="168" t="s">
        <v>139</v>
      </c>
      <c r="V188" s="168"/>
      <c r="W188" s="168"/>
      <c r="X188" s="168"/>
      <c r="Y188" s="168"/>
      <c r="Z188" s="168"/>
      <c r="AA188" s="168"/>
    </row>
    <row r="189" spans="1:32" s="37" customFormat="1">
      <c r="A189" s="41"/>
      <c r="B189" s="41"/>
      <c r="C189" s="42" t="str">
        <f>基本登録!$A$25</f>
        <v>③A4用紙に印刷すること（A4用紙1枚につき立順票は二部出力。切り取って使用すること）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168"/>
      <c r="V189" s="168"/>
      <c r="W189" s="168"/>
      <c r="X189" s="168"/>
      <c r="Y189" s="168"/>
      <c r="Z189" s="168"/>
      <c r="AA189" s="168"/>
    </row>
    <row r="190" spans="1:32" ht="34.5" customHeight="1">
      <c r="AC190" s="11"/>
      <c r="AF190" s="11"/>
    </row>
    <row r="191" spans="1:32" ht="24.75" customHeight="1">
      <c r="A191" s="199" t="s">
        <v>119</v>
      </c>
      <c r="B191" s="199"/>
      <c r="C191" s="199"/>
      <c r="D191" s="201" t="str">
        <f ca="1">基本登録!$B$8</f>
        <v>令和8年度　関東大会東京都予選　立順票</v>
      </c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190" t="s">
        <v>120</v>
      </c>
      <c r="Y191" s="191"/>
      <c r="Z191" s="191"/>
      <c r="AA191" s="192"/>
      <c r="AC191" s="11"/>
      <c r="AF191" s="11"/>
    </row>
    <row r="192" spans="1:32" ht="26.25" customHeight="1">
      <c r="A192" s="200"/>
      <c r="B192" s="200"/>
      <c r="C192" s="200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2" t="str">
        <f>IF(VLOOKUP(AC199,関東予選!$B:$G,2,FALSE)="","",VLOOKUP(AC199,関東予選!$B:$G,2,FALSE))</f>
        <v/>
      </c>
      <c r="Y192" s="203"/>
      <c r="Z192" s="203"/>
      <c r="AA192" s="204"/>
      <c r="AC192" s="11"/>
      <c r="AF192" s="11"/>
    </row>
    <row r="193" spans="1:32" ht="27" customHeight="1">
      <c r="A193" s="169" t="s">
        <v>121</v>
      </c>
      <c r="B193" s="177"/>
      <c r="C193" s="178"/>
      <c r="D193" s="208"/>
      <c r="E193" s="30" t="s">
        <v>122</v>
      </c>
      <c r="F193" s="208"/>
      <c r="G193" s="190" t="s">
        <v>123</v>
      </c>
      <c r="H193" s="191"/>
      <c r="I193" s="192"/>
      <c r="J193" s="213" t="str">
        <f>基本登録!$B$2</f>
        <v>基本登録シートの学校番号に入力して下さい</v>
      </c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X193" s="205"/>
      <c r="Y193" s="206"/>
      <c r="Z193" s="206"/>
      <c r="AA193" s="207"/>
      <c r="AC193" s="11"/>
      <c r="AF193" s="11"/>
    </row>
    <row r="194" spans="1:32" ht="9.75" customHeight="1">
      <c r="A194" s="214">
        <f>基本登録!$B$1</f>
        <v>0</v>
      </c>
      <c r="B194" s="215"/>
      <c r="C194" s="216"/>
      <c r="D194" s="209"/>
      <c r="E194" s="223" t="s">
        <v>108</v>
      </c>
      <c r="F194" s="211"/>
      <c r="G194" s="226" t="s">
        <v>124</v>
      </c>
      <c r="H194" s="227"/>
      <c r="I194" s="228"/>
      <c r="J194" s="213">
        <f>基本登録!$B$3</f>
        <v>0</v>
      </c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36"/>
      <c r="X194" s="36"/>
      <c r="AC194" s="11"/>
      <c r="AF194" s="11"/>
    </row>
    <row r="195" spans="1:32" ht="16.5" customHeight="1">
      <c r="A195" s="217"/>
      <c r="B195" s="218"/>
      <c r="C195" s="219"/>
      <c r="D195" s="209"/>
      <c r="E195" s="224"/>
      <c r="F195" s="211"/>
      <c r="G195" s="229"/>
      <c r="H195" s="230"/>
      <c r="I195" s="231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X195" s="182" t="s">
        <v>125</v>
      </c>
      <c r="Y195" s="184" t="s">
        <v>126</v>
      </c>
      <c r="Z195" s="185"/>
      <c r="AA195" s="186"/>
      <c r="AC195" s="11"/>
      <c r="AF195" s="11"/>
    </row>
    <row r="196" spans="1:32" ht="27" customHeight="1">
      <c r="A196" s="220"/>
      <c r="B196" s="221"/>
      <c r="C196" s="222"/>
      <c r="D196" s="210"/>
      <c r="E196" s="225"/>
      <c r="F196" s="212"/>
      <c r="G196" s="190" t="s">
        <v>127</v>
      </c>
      <c r="H196" s="191"/>
      <c r="I196" s="192"/>
      <c r="J196" s="28"/>
      <c r="K196" s="29"/>
      <c r="L196" s="29"/>
      <c r="M196" s="29"/>
      <c r="N196" s="29"/>
      <c r="O196" s="29"/>
      <c r="P196" s="22"/>
      <c r="Q196" s="22"/>
      <c r="R196" s="22" t="s">
        <v>128</v>
      </c>
      <c r="S196" s="193" t="str">
        <f t="shared" ref="S196" si="1">AC199</f>
        <v/>
      </c>
      <c r="T196" s="194"/>
      <c r="U196" s="194"/>
      <c r="V196" s="23" t="s">
        <v>129</v>
      </c>
      <c r="X196" s="183"/>
      <c r="Y196" s="187"/>
      <c r="Z196" s="188"/>
      <c r="AA196" s="189"/>
      <c r="AC196" s="11"/>
      <c r="AF196" s="11"/>
    </row>
    <row r="197" spans="1:32" ht="4.5" customHeight="1">
      <c r="AC197" s="11"/>
      <c r="AF197" s="11"/>
    </row>
    <row r="198" spans="1:32" ht="21.75" customHeight="1">
      <c r="A198" s="24" t="s">
        <v>130</v>
      </c>
      <c r="B198" s="174" t="s">
        <v>131</v>
      </c>
      <c r="C198" s="195"/>
      <c r="D198" s="195"/>
      <c r="E198" s="195"/>
      <c r="F198" s="176"/>
      <c r="G198" s="32" t="s">
        <v>102</v>
      </c>
      <c r="H198" s="196" t="str">
        <f ca="1">IFERROR(VLOOKUP(D191,基本登録!$B$8:$I$14,5,FALSE),"")</f>
        <v>1次予選（個人予選）</v>
      </c>
      <c r="I198" s="197"/>
      <c r="J198" s="197"/>
      <c r="K198" s="197"/>
      <c r="L198" s="198"/>
      <c r="M198" s="196" t="str">
        <f ca="1">IFERROR(VLOOKUP(D191,基本登録!$B$8:$I$14,6,FALSE),"")</f>
        <v>2次予選（個人決勝）</v>
      </c>
      <c r="N198" s="197"/>
      <c r="O198" s="197"/>
      <c r="P198" s="197"/>
      <c r="Q198" s="198"/>
      <c r="R198" s="196" t="str">
        <f ca="1">IFERROR(IF(VLOOKUP(D191,基本登録!$B$8:$I$14,7,FALSE)="","",VLOOKUP(D191,基本登録!$B$8:$I$14,7,FALSE)),"")</f>
        <v/>
      </c>
      <c r="S198" s="197"/>
      <c r="T198" s="197"/>
      <c r="U198" s="197"/>
      <c r="V198" s="198"/>
      <c r="W198" s="196" t="str">
        <f ca="1">IFERROR(IF(VLOOKUP(D191,基本登録!$B$8:$I$14,8,FALSE)="","",VLOOKUP(D191,基本登録!$B$8:$I$14,8,FALSE)),"")</f>
        <v/>
      </c>
      <c r="X198" s="197"/>
      <c r="Y198" s="197"/>
      <c r="Z198" s="197"/>
      <c r="AA198" s="198"/>
      <c r="AC198" s="11"/>
      <c r="AF198" s="11"/>
    </row>
    <row r="199" spans="1:32" ht="21.75" customHeight="1">
      <c r="A199" s="25" t="str">
        <f>基本登録!$A$17</f>
        <v>１</v>
      </c>
      <c r="B199" s="179" t="str">
        <f>IF(AC199="","",VLOOKUP(AC199,関東予選!$B:$G,4,FALSE))</f>
        <v/>
      </c>
      <c r="C199" s="180"/>
      <c r="D199" s="180"/>
      <c r="E199" s="180"/>
      <c r="F199" s="181"/>
      <c r="G199" s="26" t="str">
        <f>IF(AC199="","",VLOOKUP(AC199,関東予選!$B:$G,5,FALSE))</f>
        <v/>
      </c>
      <c r="H199" s="31"/>
      <c r="I199" s="31"/>
      <c r="J199" s="31"/>
      <c r="K199" s="21"/>
      <c r="L199" s="34"/>
      <c r="M199" s="31"/>
      <c r="N199" s="31"/>
      <c r="O199" s="31"/>
      <c r="P199" s="21"/>
      <c r="Q199" s="34"/>
      <c r="R199" s="31"/>
      <c r="S199" s="31"/>
      <c r="T199" s="31"/>
      <c r="U199" s="21"/>
      <c r="V199" s="34"/>
      <c r="W199" s="31"/>
      <c r="X199" s="31"/>
      <c r="Y199" s="31"/>
      <c r="Z199" s="21"/>
      <c r="AA199" s="34"/>
      <c r="AC199" s="11" t="str">
        <f>関東予選!B$17</f>
        <v/>
      </c>
      <c r="AF199" s="11"/>
    </row>
    <row r="200" spans="1:32" ht="21.75" customHeight="1">
      <c r="A200" s="24" t="str">
        <f>基本登録!$A$18</f>
        <v>２</v>
      </c>
      <c r="B200" s="179" t="str">
        <f>IF(AC200="","",VLOOKUP(AC200,関東予選!$B:$G,4,FALSE))</f>
        <v/>
      </c>
      <c r="C200" s="180"/>
      <c r="D200" s="180"/>
      <c r="E200" s="180"/>
      <c r="F200" s="181"/>
      <c r="G200" s="26" t="str">
        <f>IF(AC200="","",VLOOKUP(AC200,関東予選!$B:$G,5,FALSE))</f>
        <v/>
      </c>
      <c r="H200" s="31"/>
      <c r="I200" s="31"/>
      <c r="J200" s="31"/>
      <c r="K200" s="21"/>
      <c r="L200" s="34"/>
      <c r="M200" s="31"/>
      <c r="N200" s="31"/>
      <c r="O200" s="31"/>
      <c r="P200" s="21"/>
      <c r="Q200" s="34"/>
      <c r="R200" s="31"/>
      <c r="S200" s="31"/>
      <c r="T200" s="31"/>
      <c r="U200" s="21"/>
      <c r="V200" s="34"/>
      <c r="W200" s="31"/>
      <c r="X200" s="31"/>
      <c r="Y200" s="31"/>
      <c r="Z200" s="21"/>
      <c r="AA200" s="34"/>
      <c r="AC200" s="11"/>
      <c r="AF200" s="11"/>
    </row>
    <row r="201" spans="1:32" ht="21.75" customHeight="1">
      <c r="A201" s="24" t="str">
        <f>基本登録!$A$19</f>
        <v>３</v>
      </c>
      <c r="B201" s="179" t="str">
        <f>IF(AC201="","",VLOOKUP(AC201,関東予選!$B:$G,4,FALSE))</f>
        <v/>
      </c>
      <c r="C201" s="180"/>
      <c r="D201" s="180"/>
      <c r="E201" s="180"/>
      <c r="F201" s="181"/>
      <c r="G201" s="26" t="str">
        <f>IF(AC201="","",VLOOKUP(AC201,関東予選!$B:$G,5,FALSE))</f>
        <v/>
      </c>
      <c r="H201" s="31"/>
      <c r="I201" s="31"/>
      <c r="J201" s="31"/>
      <c r="K201" s="21"/>
      <c r="L201" s="34"/>
      <c r="M201" s="31"/>
      <c r="N201" s="31"/>
      <c r="O201" s="31"/>
      <c r="P201" s="21"/>
      <c r="Q201" s="34"/>
      <c r="R201" s="31"/>
      <c r="S201" s="31"/>
      <c r="T201" s="31"/>
      <c r="U201" s="21"/>
      <c r="V201" s="34"/>
      <c r="W201" s="31"/>
      <c r="X201" s="31"/>
      <c r="Y201" s="31"/>
      <c r="Z201" s="21"/>
      <c r="AA201" s="34"/>
      <c r="AC201" s="11"/>
      <c r="AF201" s="11"/>
    </row>
    <row r="202" spans="1:32" ht="21.75" customHeight="1">
      <c r="A202" s="24" t="str">
        <f>基本登録!$A$20</f>
        <v>４</v>
      </c>
      <c r="B202" s="179" t="str">
        <f>IF(AC202="","",VLOOKUP(AC202,関東予選!$B:$G,4,FALSE))</f>
        <v/>
      </c>
      <c r="C202" s="180"/>
      <c r="D202" s="180"/>
      <c r="E202" s="180"/>
      <c r="F202" s="181"/>
      <c r="G202" s="26" t="str">
        <f>IF(AC202="","",VLOOKUP(AC202,関東予選!$B:$G,5,FALSE))</f>
        <v/>
      </c>
      <c r="H202" s="31"/>
      <c r="I202" s="31"/>
      <c r="J202" s="31"/>
      <c r="K202" s="21"/>
      <c r="L202" s="34"/>
      <c r="M202" s="31"/>
      <c r="N202" s="31"/>
      <c r="O202" s="31"/>
      <c r="P202" s="21"/>
      <c r="Q202" s="34"/>
      <c r="R202" s="31"/>
      <c r="S202" s="31"/>
      <c r="T202" s="31"/>
      <c r="U202" s="21"/>
      <c r="V202" s="34"/>
      <c r="W202" s="31"/>
      <c r="X202" s="31"/>
      <c r="Y202" s="31"/>
      <c r="Z202" s="21"/>
      <c r="AA202" s="34"/>
      <c r="AC202" s="11"/>
      <c r="AF202" s="11"/>
    </row>
    <row r="203" spans="1:32" ht="21.75" customHeight="1">
      <c r="A203" s="24" t="str">
        <f>基本登録!$A$21</f>
        <v>５</v>
      </c>
      <c r="B203" s="179" t="str">
        <f>IF(AC203="","",VLOOKUP(AC203,関東予選!$B:$G,4,FALSE))</f>
        <v/>
      </c>
      <c r="C203" s="180"/>
      <c r="D203" s="180"/>
      <c r="E203" s="180"/>
      <c r="F203" s="181"/>
      <c r="G203" s="26" t="str">
        <f>IF(AC203="","",VLOOKUP(AC203,関東予選!$B:$G,5,FALSE))</f>
        <v/>
      </c>
      <c r="H203" s="31"/>
      <c r="I203" s="31"/>
      <c r="J203" s="31"/>
      <c r="K203" s="21"/>
      <c r="L203" s="34"/>
      <c r="M203" s="31"/>
      <c r="N203" s="31"/>
      <c r="O203" s="31"/>
      <c r="P203" s="21"/>
      <c r="Q203" s="34"/>
      <c r="R203" s="31"/>
      <c r="S203" s="31"/>
      <c r="T203" s="31"/>
      <c r="U203" s="21"/>
      <c r="V203" s="34"/>
      <c r="W203" s="31"/>
      <c r="X203" s="31"/>
      <c r="Y203" s="31"/>
      <c r="Z203" s="21"/>
      <c r="AA203" s="34"/>
      <c r="AC203" s="11"/>
      <c r="AF203" s="11"/>
    </row>
    <row r="204" spans="1:32" ht="21.75" customHeight="1">
      <c r="A204" s="24" t="str">
        <f>基本登録!$A$22</f>
        <v>補</v>
      </c>
      <c r="B204" s="179" t="str">
        <f>IF(AC204="","",VLOOKUP(AC204,関東予選!$B:$G,4,FALSE))</f>
        <v/>
      </c>
      <c r="C204" s="180"/>
      <c r="D204" s="180"/>
      <c r="E204" s="180"/>
      <c r="F204" s="181"/>
      <c r="G204" s="26" t="str">
        <f>IF(AC204="","",VLOOKUP(AC204,関東予選!$B:$G,5,FALSE))</f>
        <v/>
      </c>
      <c r="H204" s="24"/>
      <c r="I204" s="24"/>
      <c r="J204" s="24"/>
      <c r="K204" s="33"/>
      <c r="L204" s="34"/>
      <c r="M204" s="24"/>
      <c r="N204" s="24"/>
      <c r="O204" s="24"/>
      <c r="P204" s="33"/>
      <c r="Q204" s="34"/>
      <c r="R204" s="24"/>
      <c r="S204" s="24"/>
      <c r="T204" s="24"/>
      <c r="U204" s="33"/>
      <c r="V204" s="34"/>
      <c r="W204" s="24"/>
      <c r="X204" s="24"/>
      <c r="Y204" s="24"/>
      <c r="Z204" s="33"/>
      <c r="AA204" s="34"/>
      <c r="AC204" s="11"/>
      <c r="AF204" s="11"/>
    </row>
    <row r="205" spans="1:32" ht="19.5" customHeight="1">
      <c r="A205" s="169"/>
      <c r="B205" s="170"/>
      <c r="C205" s="170"/>
      <c r="D205" s="170"/>
      <c r="E205" s="170"/>
      <c r="F205" s="170"/>
      <c r="G205" s="171"/>
      <c r="H205" s="172" t="s">
        <v>132</v>
      </c>
      <c r="I205" s="173"/>
      <c r="J205" s="173"/>
      <c r="K205" s="173"/>
      <c r="L205" s="34"/>
      <c r="M205" s="172" t="s">
        <v>132</v>
      </c>
      <c r="N205" s="173"/>
      <c r="O205" s="173"/>
      <c r="P205" s="173"/>
      <c r="Q205" s="34"/>
      <c r="R205" s="172" t="s">
        <v>132</v>
      </c>
      <c r="S205" s="173"/>
      <c r="T205" s="173"/>
      <c r="U205" s="173"/>
      <c r="V205" s="34"/>
      <c r="W205" s="172" t="s">
        <v>132</v>
      </c>
      <c r="X205" s="173"/>
      <c r="Y205" s="173"/>
      <c r="Z205" s="173"/>
      <c r="AA205" s="34"/>
      <c r="AC205" s="11"/>
      <c r="AF205" s="11"/>
    </row>
    <row r="206" spans="1:32" ht="24.75" customHeight="1">
      <c r="A206" s="174"/>
      <c r="B206" s="175"/>
      <c r="C206" s="175"/>
      <c r="D206" s="175"/>
      <c r="E206" s="175"/>
      <c r="F206" s="175"/>
      <c r="G206" s="176"/>
      <c r="H206" s="169"/>
      <c r="I206" s="177"/>
      <c r="J206" s="177"/>
      <c r="K206" s="177"/>
      <c r="L206" s="178"/>
      <c r="M206" s="169"/>
      <c r="N206" s="177"/>
      <c r="O206" s="177"/>
      <c r="P206" s="177"/>
      <c r="Q206" s="178"/>
      <c r="R206" s="169"/>
      <c r="S206" s="177"/>
      <c r="T206" s="177"/>
      <c r="U206" s="177"/>
      <c r="V206" s="178"/>
      <c r="W206" s="169"/>
      <c r="X206" s="177"/>
      <c r="Y206" s="177"/>
      <c r="Z206" s="177"/>
      <c r="AA206" s="178"/>
      <c r="AC206" s="11"/>
      <c r="AF206" s="11"/>
    </row>
    <row r="207" spans="1:32" ht="4.5" customHeight="1">
      <c r="A207" s="165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AC207" s="11"/>
      <c r="AF207" s="11"/>
    </row>
    <row r="208" spans="1:32">
      <c r="A208" s="167" t="s">
        <v>136</v>
      </c>
      <c r="B208" s="167"/>
      <c r="C208" s="47" t="str">
        <f>基本登録!$A$23</f>
        <v>①（　）内の大会の個人の部は一人１枚使用すること（関東予選・総合体育大会・個人選手権大会）</v>
      </c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4"/>
      <c r="R208" s="45"/>
      <c r="S208" s="44"/>
      <c r="T208" s="44"/>
      <c r="U208" s="40"/>
      <c r="V208" s="40"/>
      <c r="W208" s="40"/>
      <c r="X208" s="40"/>
      <c r="Y208" s="40"/>
      <c r="Z208" s="40"/>
      <c r="AA208" s="40"/>
    </row>
    <row r="209" spans="1:32">
      <c r="A209" s="43"/>
      <c r="B209" s="43"/>
      <c r="C209" s="47" t="str">
        <f>基本登録!$A$24</f>
        <v>②顧問の捺印のないものは無効</v>
      </c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6"/>
      <c r="R209" s="44"/>
      <c r="S209" s="44"/>
      <c r="T209" s="44"/>
      <c r="U209" s="168" t="s">
        <v>139</v>
      </c>
      <c r="V209" s="168"/>
      <c r="W209" s="168"/>
      <c r="X209" s="168"/>
      <c r="Y209" s="168"/>
      <c r="Z209" s="168"/>
      <c r="AA209" s="168"/>
    </row>
    <row r="210" spans="1:32" s="37" customFormat="1">
      <c r="A210" s="41"/>
      <c r="B210" s="41"/>
      <c r="C210" s="42" t="str">
        <f>基本登録!$A$25</f>
        <v>③A4用紙に印刷すること（A4用紙1枚につき立順票は二部出力。切り取って使用すること）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168"/>
      <c r="V210" s="168"/>
      <c r="W210" s="168"/>
      <c r="X210" s="168"/>
      <c r="Y210" s="168"/>
      <c r="Z210" s="168"/>
      <c r="AA210" s="168"/>
    </row>
    <row r="211" spans="1:32" ht="34.5" customHeight="1">
      <c r="AC211" s="11"/>
      <c r="AF211" s="11"/>
    </row>
    <row r="212" spans="1:32" ht="24.75" customHeight="1">
      <c r="A212" s="199" t="s">
        <v>119</v>
      </c>
      <c r="B212" s="199"/>
      <c r="C212" s="199"/>
      <c r="D212" s="201" t="str">
        <f ca="1">基本登録!$B$8</f>
        <v>令和8年度　関東大会東京都予選　立順票</v>
      </c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190" t="s">
        <v>120</v>
      </c>
      <c r="Y212" s="191"/>
      <c r="Z212" s="191"/>
      <c r="AA212" s="192"/>
      <c r="AC212" s="11"/>
      <c r="AF212" s="11"/>
    </row>
    <row r="213" spans="1:32" ht="26.25" customHeight="1">
      <c r="A213" s="200"/>
      <c r="B213" s="200"/>
      <c r="C213" s="200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2" t="str">
        <f>IF(VLOOKUP(AC220,関東予選!$B:$G,2,FALSE)="","",VLOOKUP(AC220,関東予選!$B:$G,2,FALSE))</f>
        <v/>
      </c>
      <c r="Y213" s="203"/>
      <c r="Z213" s="203"/>
      <c r="AA213" s="204"/>
      <c r="AC213" s="11"/>
      <c r="AF213" s="11"/>
    </row>
    <row r="214" spans="1:32" ht="27" customHeight="1">
      <c r="A214" s="169" t="s">
        <v>121</v>
      </c>
      <c r="B214" s="177"/>
      <c r="C214" s="178"/>
      <c r="D214" s="208"/>
      <c r="E214" s="30" t="s">
        <v>122</v>
      </c>
      <c r="F214" s="208"/>
      <c r="G214" s="190" t="s">
        <v>123</v>
      </c>
      <c r="H214" s="191"/>
      <c r="I214" s="192"/>
      <c r="J214" s="213" t="str">
        <f>基本登録!$B$2</f>
        <v>基本登録シートの学校番号に入力して下さい</v>
      </c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X214" s="205"/>
      <c r="Y214" s="206"/>
      <c r="Z214" s="206"/>
      <c r="AA214" s="207"/>
      <c r="AC214" s="11"/>
      <c r="AF214" s="11"/>
    </row>
    <row r="215" spans="1:32" ht="9.75" customHeight="1">
      <c r="A215" s="214">
        <f>基本登録!$B$1</f>
        <v>0</v>
      </c>
      <c r="B215" s="215"/>
      <c r="C215" s="216"/>
      <c r="D215" s="209"/>
      <c r="E215" s="223" t="s">
        <v>108</v>
      </c>
      <c r="F215" s="211"/>
      <c r="G215" s="226" t="s">
        <v>124</v>
      </c>
      <c r="H215" s="227"/>
      <c r="I215" s="228"/>
      <c r="J215" s="213">
        <f>基本登録!$B$3</f>
        <v>0</v>
      </c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36"/>
      <c r="X215" s="36"/>
      <c r="AC215" s="11"/>
      <c r="AF215" s="11"/>
    </row>
    <row r="216" spans="1:32" ht="16.5" customHeight="1">
      <c r="A216" s="217"/>
      <c r="B216" s="218"/>
      <c r="C216" s="219"/>
      <c r="D216" s="209"/>
      <c r="E216" s="224"/>
      <c r="F216" s="211"/>
      <c r="G216" s="229"/>
      <c r="H216" s="230"/>
      <c r="I216" s="231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X216" s="182" t="s">
        <v>125</v>
      </c>
      <c r="Y216" s="184" t="s">
        <v>126</v>
      </c>
      <c r="Z216" s="185"/>
      <c r="AA216" s="186"/>
      <c r="AC216" s="11"/>
      <c r="AF216" s="11"/>
    </row>
    <row r="217" spans="1:32" ht="27" customHeight="1">
      <c r="A217" s="220"/>
      <c r="B217" s="221"/>
      <c r="C217" s="222"/>
      <c r="D217" s="210"/>
      <c r="E217" s="225"/>
      <c r="F217" s="212"/>
      <c r="G217" s="190" t="s">
        <v>127</v>
      </c>
      <c r="H217" s="191"/>
      <c r="I217" s="192"/>
      <c r="J217" s="28"/>
      <c r="K217" s="29"/>
      <c r="L217" s="29"/>
      <c r="M217" s="29"/>
      <c r="N217" s="29"/>
      <c r="O217" s="29"/>
      <c r="P217" s="22"/>
      <c r="Q217" s="22"/>
      <c r="R217" s="22" t="s">
        <v>128</v>
      </c>
      <c r="S217" s="193" t="str">
        <f t="shared" ref="S217" si="2">AC220</f>
        <v/>
      </c>
      <c r="T217" s="194"/>
      <c r="U217" s="194"/>
      <c r="V217" s="23" t="s">
        <v>129</v>
      </c>
      <c r="X217" s="183"/>
      <c r="Y217" s="187"/>
      <c r="Z217" s="188"/>
      <c r="AA217" s="189"/>
      <c r="AC217" s="11"/>
      <c r="AF217" s="11"/>
    </row>
    <row r="218" spans="1:32" ht="4.5" customHeight="1">
      <c r="AC218" s="11"/>
      <c r="AF218" s="11"/>
    </row>
    <row r="219" spans="1:32" ht="21.75" customHeight="1">
      <c r="A219" s="24" t="s">
        <v>130</v>
      </c>
      <c r="B219" s="174" t="s">
        <v>131</v>
      </c>
      <c r="C219" s="195"/>
      <c r="D219" s="195"/>
      <c r="E219" s="195"/>
      <c r="F219" s="176"/>
      <c r="G219" s="32" t="s">
        <v>102</v>
      </c>
      <c r="H219" s="196" t="str">
        <f ca="1">IFERROR(VLOOKUP(D212,基本登録!$B$8:$I$14,5,FALSE),"")</f>
        <v>1次予選（個人予選）</v>
      </c>
      <c r="I219" s="197"/>
      <c r="J219" s="197"/>
      <c r="K219" s="197"/>
      <c r="L219" s="198"/>
      <c r="M219" s="196" t="str">
        <f ca="1">IFERROR(VLOOKUP(D212,基本登録!$B$8:$I$14,6,FALSE),"")</f>
        <v>2次予選（個人決勝）</v>
      </c>
      <c r="N219" s="197"/>
      <c r="O219" s="197"/>
      <c r="P219" s="197"/>
      <c r="Q219" s="198"/>
      <c r="R219" s="196" t="str">
        <f ca="1">IFERROR(IF(VLOOKUP(D212,基本登録!$B$8:$I$14,7,FALSE)="","",VLOOKUP(D212,基本登録!$B$8:$I$14,7,FALSE)),"")</f>
        <v/>
      </c>
      <c r="S219" s="197"/>
      <c r="T219" s="197"/>
      <c r="U219" s="197"/>
      <c r="V219" s="198"/>
      <c r="W219" s="196" t="str">
        <f ca="1">IFERROR(IF(VLOOKUP(D212,基本登録!$B$8:$I$14,8,FALSE)="","",VLOOKUP(D212,基本登録!$B$8:$I$14,8,FALSE)),"")</f>
        <v/>
      </c>
      <c r="X219" s="197"/>
      <c r="Y219" s="197"/>
      <c r="Z219" s="197"/>
      <c r="AA219" s="198"/>
      <c r="AC219" s="11"/>
      <c r="AF219" s="11"/>
    </row>
    <row r="220" spans="1:32" ht="21.75" customHeight="1">
      <c r="A220" s="25" t="str">
        <f>基本登録!$A$17</f>
        <v>１</v>
      </c>
      <c r="B220" s="179" t="str">
        <f>IF(AC220="","",VLOOKUP(AC220,関東予選!$B:$G,4,FALSE))</f>
        <v/>
      </c>
      <c r="C220" s="180"/>
      <c r="D220" s="180"/>
      <c r="E220" s="180"/>
      <c r="F220" s="181"/>
      <c r="G220" s="26" t="str">
        <f>IF(AC220="","",VLOOKUP(AC220,関東予選!$B:$G,5,FALSE))</f>
        <v/>
      </c>
      <c r="H220" s="31"/>
      <c r="I220" s="31"/>
      <c r="J220" s="31"/>
      <c r="K220" s="21"/>
      <c r="L220" s="34"/>
      <c r="M220" s="31"/>
      <c r="N220" s="31"/>
      <c r="O220" s="31"/>
      <c r="P220" s="21"/>
      <c r="Q220" s="34"/>
      <c r="R220" s="31"/>
      <c r="S220" s="31"/>
      <c r="T220" s="31"/>
      <c r="U220" s="21"/>
      <c r="V220" s="34"/>
      <c r="W220" s="31"/>
      <c r="X220" s="31"/>
      <c r="Y220" s="31"/>
      <c r="Z220" s="21"/>
      <c r="AA220" s="34"/>
      <c r="AC220" s="11" t="str">
        <f>関東予選!B$18</f>
        <v/>
      </c>
      <c r="AF220" s="11"/>
    </row>
    <row r="221" spans="1:32" ht="21.75" customHeight="1">
      <c r="A221" s="24" t="str">
        <f>基本登録!$A$18</f>
        <v>２</v>
      </c>
      <c r="B221" s="179" t="str">
        <f>IF(AC221="","",VLOOKUP(AC221,関東予選!$B:$G,4,FALSE))</f>
        <v/>
      </c>
      <c r="C221" s="180"/>
      <c r="D221" s="180"/>
      <c r="E221" s="180"/>
      <c r="F221" s="181"/>
      <c r="G221" s="26" t="str">
        <f>IF(AC221="","",VLOOKUP(AC221,関東予選!$B:$G,5,FALSE))</f>
        <v/>
      </c>
      <c r="H221" s="31"/>
      <c r="I221" s="31"/>
      <c r="J221" s="31"/>
      <c r="K221" s="21"/>
      <c r="L221" s="34"/>
      <c r="M221" s="31"/>
      <c r="N221" s="31"/>
      <c r="O221" s="31"/>
      <c r="P221" s="21"/>
      <c r="Q221" s="34"/>
      <c r="R221" s="31"/>
      <c r="S221" s="31"/>
      <c r="T221" s="31"/>
      <c r="U221" s="21"/>
      <c r="V221" s="34"/>
      <c r="W221" s="31"/>
      <c r="X221" s="31"/>
      <c r="Y221" s="31"/>
      <c r="Z221" s="21"/>
      <c r="AA221" s="34"/>
      <c r="AC221" s="11"/>
      <c r="AF221" s="11"/>
    </row>
    <row r="222" spans="1:32" ht="21.75" customHeight="1">
      <c r="A222" s="24" t="str">
        <f>基本登録!$A$19</f>
        <v>３</v>
      </c>
      <c r="B222" s="179" t="str">
        <f>IF(AC222="","",VLOOKUP(AC222,関東予選!$B:$G,4,FALSE))</f>
        <v/>
      </c>
      <c r="C222" s="180"/>
      <c r="D222" s="180"/>
      <c r="E222" s="180"/>
      <c r="F222" s="181"/>
      <c r="G222" s="26" t="str">
        <f>IF(AC222="","",VLOOKUP(AC222,関東予選!$B:$G,5,FALSE))</f>
        <v/>
      </c>
      <c r="H222" s="31"/>
      <c r="I222" s="31"/>
      <c r="J222" s="31"/>
      <c r="K222" s="21"/>
      <c r="L222" s="34"/>
      <c r="M222" s="31"/>
      <c r="N222" s="31"/>
      <c r="O222" s="31"/>
      <c r="P222" s="21"/>
      <c r="Q222" s="34"/>
      <c r="R222" s="31"/>
      <c r="S222" s="31"/>
      <c r="T222" s="31"/>
      <c r="U222" s="21"/>
      <c r="V222" s="34"/>
      <c r="W222" s="31"/>
      <c r="X222" s="31"/>
      <c r="Y222" s="31"/>
      <c r="Z222" s="21"/>
      <c r="AA222" s="34"/>
      <c r="AC222" s="11"/>
      <c r="AF222" s="11"/>
    </row>
    <row r="223" spans="1:32" ht="21.75" customHeight="1">
      <c r="A223" s="24" t="str">
        <f>基本登録!$A$20</f>
        <v>４</v>
      </c>
      <c r="B223" s="179" t="str">
        <f>IF(AC223="","",VLOOKUP(AC223,関東予選!$B:$G,4,FALSE))</f>
        <v/>
      </c>
      <c r="C223" s="180"/>
      <c r="D223" s="180"/>
      <c r="E223" s="180"/>
      <c r="F223" s="181"/>
      <c r="G223" s="26" t="str">
        <f>IF(AC223="","",VLOOKUP(AC223,関東予選!$B:$G,5,FALSE))</f>
        <v/>
      </c>
      <c r="H223" s="31"/>
      <c r="I223" s="31"/>
      <c r="J223" s="31"/>
      <c r="K223" s="21"/>
      <c r="L223" s="34"/>
      <c r="M223" s="31"/>
      <c r="N223" s="31"/>
      <c r="O223" s="31"/>
      <c r="P223" s="21"/>
      <c r="Q223" s="34"/>
      <c r="R223" s="31"/>
      <c r="S223" s="31"/>
      <c r="T223" s="31"/>
      <c r="U223" s="21"/>
      <c r="V223" s="34"/>
      <c r="W223" s="31"/>
      <c r="X223" s="31"/>
      <c r="Y223" s="31"/>
      <c r="Z223" s="21"/>
      <c r="AA223" s="34"/>
      <c r="AC223" s="11"/>
      <c r="AF223" s="11"/>
    </row>
    <row r="224" spans="1:32" ht="21.75" customHeight="1">
      <c r="A224" s="24" t="str">
        <f>基本登録!$A$21</f>
        <v>５</v>
      </c>
      <c r="B224" s="179" t="str">
        <f>IF(AC224="","",VLOOKUP(AC224,関東予選!$B:$G,4,FALSE))</f>
        <v/>
      </c>
      <c r="C224" s="180"/>
      <c r="D224" s="180"/>
      <c r="E224" s="180"/>
      <c r="F224" s="181"/>
      <c r="G224" s="26" t="str">
        <f>IF(AC224="","",VLOOKUP(AC224,関東予選!$B:$G,5,FALSE))</f>
        <v/>
      </c>
      <c r="H224" s="31"/>
      <c r="I224" s="31"/>
      <c r="J224" s="31"/>
      <c r="K224" s="21"/>
      <c r="L224" s="34"/>
      <c r="M224" s="31"/>
      <c r="N224" s="31"/>
      <c r="O224" s="31"/>
      <c r="P224" s="21"/>
      <c r="Q224" s="34"/>
      <c r="R224" s="31"/>
      <c r="S224" s="31"/>
      <c r="T224" s="31"/>
      <c r="U224" s="21"/>
      <c r="V224" s="34"/>
      <c r="W224" s="31"/>
      <c r="X224" s="31"/>
      <c r="Y224" s="31"/>
      <c r="Z224" s="21"/>
      <c r="AA224" s="34"/>
      <c r="AC224" s="11"/>
      <c r="AF224" s="11"/>
    </row>
    <row r="225" spans="1:32" ht="21.75" customHeight="1">
      <c r="A225" s="24" t="str">
        <f>基本登録!$A$22</f>
        <v>補</v>
      </c>
      <c r="B225" s="179" t="str">
        <f>IF(AC225="","",VLOOKUP(AC225,関東予選!$B:$G,4,FALSE))</f>
        <v/>
      </c>
      <c r="C225" s="180"/>
      <c r="D225" s="180"/>
      <c r="E225" s="180"/>
      <c r="F225" s="181"/>
      <c r="G225" s="26" t="str">
        <f>IF(AC225="","",VLOOKUP(AC225,関東予選!$B:$G,5,FALSE))</f>
        <v/>
      </c>
      <c r="H225" s="24"/>
      <c r="I225" s="24"/>
      <c r="J225" s="24"/>
      <c r="K225" s="33"/>
      <c r="L225" s="34"/>
      <c r="M225" s="24"/>
      <c r="N225" s="24"/>
      <c r="O225" s="24"/>
      <c r="P225" s="33"/>
      <c r="Q225" s="34"/>
      <c r="R225" s="24"/>
      <c r="S225" s="24"/>
      <c r="T225" s="24"/>
      <c r="U225" s="33"/>
      <c r="V225" s="34"/>
      <c r="W225" s="24"/>
      <c r="X225" s="24"/>
      <c r="Y225" s="24"/>
      <c r="Z225" s="33"/>
      <c r="AA225" s="34"/>
      <c r="AC225" s="11"/>
      <c r="AF225" s="11"/>
    </row>
    <row r="226" spans="1:32" ht="19.5" customHeight="1">
      <c r="A226" s="169"/>
      <c r="B226" s="170"/>
      <c r="C226" s="170"/>
      <c r="D226" s="170"/>
      <c r="E226" s="170"/>
      <c r="F226" s="170"/>
      <c r="G226" s="171"/>
      <c r="H226" s="172" t="s">
        <v>132</v>
      </c>
      <c r="I226" s="173"/>
      <c r="J226" s="173"/>
      <c r="K226" s="173"/>
      <c r="L226" s="34"/>
      <c r="M226" s="172" t="s">
        <v>132</v>
      </c>
      <c r="N226" s="173"/>
      <c r="O226" s="173"/>
      <c r="P226" s="173"/>
      <c r="Q226" s="34"/>
      <c r="R226" s="172" t="s">
        <v>132</v>
      </c>
      <c r="S226" s="173"/>
      <c r="T226" s="173"/>
      <c r="U226" s="173"/>
      <c r="V226" s="34"/>
      <c r="W226" s="172" t="s">
        <v>132</v>
      </c>
      <c r="X226" s="173"/>
      <c r="Y226" s="173"/>
      <c r="Z226" s="173"/>
      <c r="AA226" s="34"/>
      <c r="AC226" s="11"/>
      <c r="AF226" s="11"/>
    </row>
    <row r="227" spans="1:32" ht="24.75" customHeight="1">
      <c r="A227" s="174"/>
      <c r="B227" s="175"/>
      <c r="C227" s="175"/>
      <c r="D227" s="175"/>
      <c r="E227" s="175"/>
      <c r="F227" s="175"/>
      <c r="G227" s="176"/>
      <c r="H227" s="169"/>
      <c r="I227" s="177"/>
      <c r="J227" s="177"/>
      <c r="K227" s="177"/>
      <c r="L227" s="178"/>
      <c r="M227" s="169"/>
      <c r="N227" s="177"/>
      <c r="O227" s="177"/>
      <c r="P227" s="177"/>
      <c r="Q227" s="178"/>
      <c r="R227" s="169"/>
      <c r="S227" s="177"/>
      <c r="T227" s="177"/>
      <c r="U227" s="177"/>
      <c r="V227" s="178"/>
      <c r="W227" s="169"/>
      <c r="X227" s="177"/>
      <c r="Y227" s="177"/>
      <c r="Z227" s="177"/>
      <c r="AA227" s="178"/>
      <c r="AC227" s="11"/>
      <c r="AF227" s="11"/>
    </row>
    <row r="228" spans="1:32" ht="4.5" customHeight="1">
      <c r="A228" s="165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AC228" s="11"/>
      <c r="AF228" s="11"/>
    </row>
    <row r="229" spans="1:32">
      <c r="A229" s="167" t="s">
        <v>136</v>
      </c>
      <c r="B229" s="167"/>
      <c r="C229" s="47" t="str">
        <f>基本登録!$A$23</f>
        <v>①（　）内の大会の個人の部は一人１枚使用すること（関東予選・総合体育大会・個人選手権大会）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4"/>
      <c r="R229" s="45"/>
      <c r="S229" s="44"/>
      <c r="T229" s="44"/>
      <c r="U229" s="40"/>
      <c r="V229" s="40"/>
      <c r="W229" s="40"/>
      <c r="X229" s="40"/>
      <c r="Y229" s="40"/>
      <c r="Z229" s="40"/>
      <c r="AA229" s="40"/>
    </row>
    <row r="230" spans="1:32">
      <c r="A230" s="43"/>
      <c r="B230" s="43"/>
      <c r="C230" s="47" t="str">
        <f>基本登録!$A$24</f>
        <v>②顧問の捺印のないものは無効</v>
      </c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6"/>
      <c r="R230" s="44"/>
      <c r="S230" s="44"/>
      <c r="T230" s="44"/>
      <c r="U230" s="168" t="s">
        <v>139</v>
      </c>
      <c r="V230" s="168"/>
      <c r="W230" s="168"/>
      <c r="X230" s="168"/>
      <c r="Y230" s="168"/>
      <c r="Z230" s="168"/>
      <c r="AA230" s="168"/>
    </row>
    <row r="231" spans="1:32" s="37" customFormat="1">
      <c r="A231" s="41"/>
      <c r="B231" s="41"/>
      <c r="C231" s="42" t="str">
        <f>基本登録!$A$25</f>
        <v>③A4用紙に印刷すること（A4用紙1枚につき立順票は二部出力。切り取って使用すること）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168"/>
      <c r="V231" s="168"/>
      <c r="W231" s="168"/>
      <c r="X231" s="168"/>
      <c r="Y231" s="168"/>
      <c r="Z231" s="168"/>
      <c r="AA231" s="168"/>
    </row>
    <row r="232" spans="1:32" ht="34.5" customHeight="1">
      <c r="AC232" s="11"/>
      <c r="AF232" s="11"/>
    </row>
    <row r="233" spans="1:32" ht="24.75" customHeight="1">
      <c r="A233" s="199" t="s">
        <v>119</v>
      </c>
      <c r="B233" s="199"/>
      <c r="C233" s="199"/>
      <c r="D233" s="201" t="str">
        <f ca="1">基本登録!$B$8</f>
        <v>令和8年度　関東大会東京都予選　立順票</v>
      </c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190" t="s">
        <v>120</v>
      </c>
      <c r="Y233" s="191"/>
      <c r="Z233" s="191"/>
      <c r="AA233" s="192"/>
      <c r="AC233" s="11"/>
      <c r="AF233" s="11"/>
    </row>
    <row r="234" spans="1:32" ht="26.25" customHeight="1">
      <c r="A234" s="200"/>
      <c r="B234" s="200"/>
      <c r="C234" s="200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2" t="str">
        <f>IF(VLOOKUP(AC241,関東予選!$B:$G,2,FALSE)="","",VLOOKUP(AC241,関東予選!$B:$G,2,FALSE))</f>
        <v/>
      </c>
      <c r="Y234" s="203"/>
      <c r="Z234" s="203"/>
      <c r="AA234" s="204"/>
      <c r="AC234" s="11"/>
      <c r="AF234" s="11"/>
    </row>
    <row r="235" spans="1:32" ht="27" customHeight="1">
      <c r="A235" s="169" t="s">
        <v>121</v>
      </c>
      <c r="B235" s="177"/>
      <c r="C235" s="178"/>
      <c r="D235" s="208"/>
      <c r="E235" s="30" t="s">
        <v>122</v>
      </c>
      <c r="F235" s="208"/>
      <c r="G235" s="190" t="s">
        <v>123</v>
      </c>
      <c r="H235" s="191"/>
      <c r="I235" s="192"/>
      <c r="J235" s="213" t="str">
        <f>基本登録!$B$2</f>
        <v>基本登録シートの学校番号に入力して下さい</v>
      </c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X235" s="205"/>
      <c r="Y235" s="206"/>
      <c r="Z235" s="206"/>
      <c r="AA235" s="207"/>
      <c r="AC235" s="11"/>
      <c r="AF235" s="11"/>
    </row>
    <row r="236" spans="1:32" ht="9.75" customHeight="1">
      <c r="A236" s="214">
        <f>基本登録!$B$1</f>
        <v>0</v>
      </c>
      <c r="B236" s="215"/>
      <c r="C236" s="216"/>
      <c r="D236" s="209"/>
      <c r="E236" s="223" t="s">
        <v>108</v>
      </c>
      <c r="F236" s="211"/>
      <c r="G236" s="226" t="s">
        <v>124</v>
      </c>
      <c r="H236" s="227"/>
      <c r="I236" s="228"/>
      <c r="J236" s="213">
        <f>基本登録!$B$3</f>
        <v>0</v>
      </c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36"/>
      <c r="X236" s="36"/>
      <c r="AC236" s="11"/>
      <c r="AF236" s="11"/>
    </row>
    <row r="237" spans="1:32" ht="16.5" customHeight="1">
      <c r="A237" s="217"/>
      <c r="B237" s="218"/>
      <c r="C237" s="219"/>
      <c r="D237" s="209"/>
      <c r="E237" s="224"/>
      <c r="F237" s="211"/>
      <c r="G237" s="229"/>
      <c r="H237" s="230"/>
      <c r="I237" s="231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X237" s="182" t="s">
        <v>125</v>
      </c>
      <c r="Y237" s="184" t="s">
        <v>126</v>
      </c>
      <c r="Z237" s="185"/>
      <c r="AA237" s="186"/>
      <c r="AC237" s="11"/>
      <c r="AF237" s="11"/>
    </row>
    <row r="238" spans="1:32" ht="27" customHeight="1">
      <c r="A238" s="220"/>
      <c r="B238" s="221"/>
      <c r="C238" s="222"/>
      <c r="D238" s="210"/>
      <c r="E238" s="225"/>
      <c r="F238" s="212"/>
      <c r="G238" s="190" t="s">
        <v>127</v>
      </c>
      <c r="H238" s="191"/>
      <c r="I238" s="192"/>
      <c r="J238" s="28"/>
      <c r="K238" s="29"/>
      <c r="L238" s="29"/>
      <c r="M238" s="29"/>
      <c r="N238" s="29"/>
      <c r="O238" s="29"/>
      <c r="P238" s="22"/>
      <c r="Q238" s="22"/>
      <c r="R238" s="22" t="s">
        <v>128</v>
      </c>
      <c r="S238" s="193" t="str">
        <f t="shared" ref="S238" si="3">AC241</f>
        <v/>
      </c>
      <c r="T238" s="194"/>
      <c r="U238" s="194"/>
      <c r="V238" s="23" t="s">
        <v>129</v>
      </c>
      <c r="X238" s="183"/>
      <c r="Y238" s="187"/>
      <c r="Z238" s="188"/>
      <c r="AA238" s="189"/>
      <c r="AC238" s="11"/>
      <c r="AF238" s="11"/>
    </row>
    <row r="239" spans="1:32" ht="4.5" customHeight="1">
      <c r="AC239" s="11"/>
      <c r="AF239" s="11"/>
    </row>
    <row r="240" spans="1:32" ht="21.75" customHeight="1">
      <c r="A240" s="24" t="s">
        <v>130</v>
      </c>
      <c r="B240" s="174" t="s">
        <v>131</v>
      </c>
      <c r="C240" s="195"/>
      <c r="D240" s="195"/>
      <c r="E240" s="195"/>
      <c r="F240" s="176"/>
      <c r="G240" s="32" t="s">
        <v>102</v>
      </c>
      <c r="H240" s="196" t="str">
        <f ca="1">IFERROR(VLOOKUP(D233,基本登録!$B$8:$I$14,5,FALSE),"")</f>
        <v>1次予選（個人予選）</v>
      </c>
      <c r="I240" s="197"/>
      <c r="J240" s="197"/>
      <c r="K240" s="197"/>
      <c r="L240" s="198"/>
      <c r="M240" s="196" t="str">
        <f ca="1">IFERROR(VLOOKUP(D233,基本登録!$B$8:$I$14,6,FALSE),"")</f>
        <v>2次予選（個人決勝）</v>
      </c>
      <c r="N240" s="197"/>
      <c r="O240" s="197"/>
      <c r="P240" s="197"/>
      <c r="Q240" s="198"/>
      <c r="R240" s="196" t="str">
        <f ca="1">IFERROR(IF(VLOOKUP(D233,基本登録!$B$8:$I$14,7,FALSE)="","",VLOOKUP(D233,基本登録!$B$8:$I$14,7,FALSE)),"")</f>
        <v/>
      </c>
      <c r="S240" s="197"/>
      <c r="T240" s="197"/>
      <c r="U240" s="197"/>
      <c r="V240" s="198"/>
      <c r="W240" s="196" t="str">
        <f ca="1">IFERROR(IF(VLOOKUP(D233,基本登録!$B$8:$I$14,8,FALSE)="","",VLOOKUP(D233,基本登録!$B$8:$I$14,8,FALSE)),"")</f>
        <v/>
      </c>
      <c r="X240" s="197"/>
      <c r="Y240" s="197"/>
      <c r="Z240" s="197"/>
      <c r="AA240" s="198"/>
      <c r="AC240" s="11"/>
      <c r="AF240" s="11"/>
    </row>
    <row r="241" spans="1:32" ht="21.75" customHeight="1">
      <c r="A241" s="25" t="str">
        <f>基本登録!$A$17</f>
        <v>１</v>
      </c>
      <c r="B241" s="179" t="str">
        <f>IF(AC241="","",VLOOKUP(AC241,関東予選!$B:$G,4,FALSE))</f>
        <v/>
      </c>
      <c r="C241" s="180"/>
      <c r="D241" s="180"/>
      <c r="E241" s="180"/>
      <c r="F241" s="181"/>
      <c r="G241" s="26" t="str">
        <f>IF(AC241="","",VLOOKUP(AC241,関東予選!$B:$G,5,FALSE))</f>
        <v/>
      </c>
      <c r="H241" s="31"/>
      <c r="I241" s="31"/>
      <c r="J241" s="31"/>
      <c r="K241" s="21"/>
      <c r="L241" s="34"/>
      <c r="M241" s="31"/>
      <c r="N241" s="31"/>
      <c r="O241" s="31"/>
      <c r="P241" s="21"/>
      <c r="Q241" s="34"/>
      <c r="R241" s="31"/>
      <c r="S241" s="31"/>
      <c r="T241" s="31"/>
      <c r="U241" s="21"/>
      <c r="V241" s="34"/>
      <c r="W241" s="31"/>
      <c r="X241" s="31"/>
      <c r="Y241" s="31"/>
      <c r="Z241" s="21"/>
      <c r="AA241" s="34"/>
      <c r="AC241" s="11" t="str">
        <f>関東予選!B$19</f>
        <v/>
      </c>
      <c r="AF241" s="11"/>
    </row>
    <row r="242" spans="1:32" ht="21.75" customHeight="1">
      <c r="A242" s="24" t="str">
        <f>基本登録!$A$18</f>
        <v>２</v>
      </c>
      <c r="B242" s="179" t="str">
        <f>IF(AC242="","",VLOOKUP(AC242,関東予選!$B:$G,4,FALSE))</f>
        <v/>
      </c>
      <c r="C242" s="180"/>
      <c r="D242" s="180"/>
      <c r="E242" s="180"/>
      <c r="F242" s="181"/>
      <c r="G242" s="26" t="str">
        <f>IF(AC242="","",VLOOKUP(AC242,関東予選!$B:$G,5,FALSE))</f>
        <v/>
      </c>
      <c r="H242" s="31"/>
      <c r="I242" s="31"/>
      <c r="J242" s="31"/>
      <c r="K242" s="21"/>
      <c r="L242" s="34"/>
      <c r="M242" s="31"/>
      <c r="N242" s="31"/>
      <c r="O242" s="31"/>
      <c r="P242" s="21"/>
      <c r="Q242" s="34"/>
      <c r="R242" s="31"/>
      <c r="S242" s="31"/>
      <c r="T242" s="31"/>
      <c r="U242" s="21"/>
      <c r="V242" s="34"/>
      <c r="W242" s="31"/>
      <c r="X242" s="31"/>
      <c r="Y242" s="31"/>
      <c r="Z242" s="21"/>
      <c r="AA242" s="34"/>
      <c r="AC242" s="11"/>
      <c r="AF242" s="11"/>
    </row>
    <row r="243" spans="1:32" ht="21.75" customHeight="1">
      <c r="A243" s="24" t="str">
        <f>基本登録!$A$19</f>
        <v>３</v>
      </c>
      <c r="B243" s="179" t="str">
        <f>IF(AC243="","",VLOOKUP(AC243,関東予選!$B:$G,4,FALSE))</f>
        <v/>
      </c>
      <c r="C243" s="180"/>
      <c r="D243" s="180"/>
      <c r="E243" s="180"/>
      <c r="F243" s="181"/>
      <c r="G243" s="26" t="str">
        <f>IF(AC243="","",VLOOKUP(AC243,関東予選!$B:$G,5,FALSE))</f>
        <v/>
      </c>
      <c r="H243" s="31"/>
      <c r="I243" s="31"/>
      <c r="J243" s="31"/>
      <c r="K243" s="21"/>
      <c r="L243" s="34"/>
      <c r="M243" s="31"/>
      <c r="N243" s="31"/>
      <c r="O243" s="31"/>
      <c r="P243" s="21"/>
      <c r="Q243" s="34"/>
      <c r="R243" s="31"/>
      <c r="S243" s="31"/>
      <c r="T243" s="31"/>
      <c r="U243" s="21"/>
      <c r="V243" s="34"/>
      <c r="W243" s="31"/>
      <c r="X243" s="31"/>
      <c r="Y243" s="31"/>
      <c r="Z243" s="21"/>
      <c r="AA243" s="34"/>
      <c r="AC243" s="11"/>
      <c r="AF243" s="11"/>
    </row>
    <row r="244" spans="1:32" ht="21.75" customHeight="1">
      <c r="A244" s="24" t="str">
        <f>基本登録!$A$20</f>
        <v>４</v>
      </c>
      <c r="B244" s="179" t="str">
        <f>IF(AC244="","",VLOOKUP(AC244,関東予選!$B:$G,4,FALSE))</f>
        <v/>
      </c>
      <c r="C244" s="180"/>
      <c r="D244" s="180"/>
      <c r="E244" s="180"/>
      <c r="F244" s="181"/>
      <c r="G244" s="26" t="str">
        <f>IF(AC244="","",VLOOKUP(AC244,関東予選!$B:$G,5,FALSE))</f>
        <v/>
      </c>
      <c r="H244" s="31"/>
      <c r="I244" s="31"/>
      <c r="J244" s="31"/>
      <c r="K244" s="21"/>
      <c r="L244" s="34"/>
      <c r="M244" s="31"/>
      <c r="N244" s="31"/>
      <c r="O244" s="31"/>
      <c r="P244" s="21"/>
      <c r="Q244" s="34"/>
      <c r="R244" s="31"/>
      <c r="S244" s="31"/>
      <c r="T244" s="31"/>
      <c r="U244" s="21"/>
      <c r="V244" s="34"/>
      <c r="W244" s="31"/>
      <c r="X244" s="31"/>
      <c r="Y244" s="31"/>
      <c r="Z244" s="21"/>
      <c r="AA244" s="34"/>
      <c r="AC244" s="11"/>
      <c r="AF244" s="11"/>
    </row>
    <row r="245" spans="1:32" ht="21.75" customHeight="1">
      <c r="A245" s="24" t="str">
        <f>基本登録!$A$21</f>
        <v>５</v>
      </c>
      <c r="B245" s="179" t="str">
        <f>IF(AC245="","",VLOOKUP(AC245,関東予選!$B:$G,4,FALSE))</f>
        <v/>
      </c>
      <c r="C245" s="180"/>
      <c r="D245" s="180"/>
      <c r="E245" s="180"/>
      <c r="F245" s="181"/>
      <c r="G245" s="26" t="str">
        <f>IF(AC245="","",VLOOKUP(AC245,関東予選!$B:$G,5,FALSE))</f>
        <v/>
      </c>
      <c r="H245" s="31"/>
      <c r="I245" s="31"/>
      <c r="J245" s="31"/>
      <c r="K245" s="21"/>
      <c r="L245" s="34"/>
      <c r="M245" s="31"/>
      <c r="N245" s="31"/>
      <c r="O245" s="31"/>
      <c r="P245" s="21"/>
      <c r="Q245" s="34"/>
      <c r="R245" s="31"/>
      <c r="S245" s="31"/>
      <c r="T245" s="31"/>
      <c r="U245" s="21"/>
      <c r="V245" s="34"/>
      <c r="W245" s="31"/>
      <c r="X245" s="31"/>
      <c r="Y245" s="31"/>
      <c r="Z245" s="21"/>
      <c r="AA245" s="34"/>
      <c r="AC245" s="11"/>
      <c r="AF245" s="11"/>
    </row>
    <row r="246" spans="1:32" ht="21.75" customHeight="1">
      <c r="A246" s="24" t="str">
        <f>基本登録!$A$22</f>
        <v>補</v>
      </c>
      <c r="B246" s="179" t="str">
        <f>IF(AC246="","",VLOOKUP(AC246,関東予選!$B:$G,4,FALSE))</f>
        <v/>
      </c>
      <c r="C246" s="180"/>
      <c r="D246" s="180"/>
      <c r="E246" s="180"/>
      <c r="F246" s="181"/>
      <c r="G246" s="26" t="str">
        <f>IF(AC246="","",VLOOKUP(AC246,関東予選!$B:$G,5,FALSE))</f>
        <v/>
      </c>
      <c r="H246" s="24"/>
      <c r="I246" s="24"/>
      <c r="J246" s="24"/>
      <c r="K246" s="33"/>
      <c r="L246" s="34"/>
      <c r="M246" s="24"/>
      <c r="N246" s="24"/>
      <c r="O246" s="24"/>
      <c r="P246" s="33"/>
      <c r="Q246" s="34"/>
      <c r="R246" s="24"/>
      <c r="S246" s="24"/>
      <c r="T246" s="24"/>
      <c r="U246" s="33"/>
      <c r="V246" s="34"/>
      <c r="W246" s="24"/>
      <c r="X246" s="24"/>
      <c r="Y246" s="24"/>
      <c r="Z246" s="33"/>
      <c r="AA246" s="34"/>
      <c r="AC246" s="11"/>
      <c r="AF246" s="11"/>
    </row>
    <row r="247" spans="1:32" ht="19.5" customHeight="1">
      <c r="A247" s="169"/>
      <c r="B247" s="170"/>
      <c r="C247" s="170"/>
      <c r="D247" s="170"/>
      <c r="E247" s="170"/>
      <c r="F247" s="170"/>
      <c r="G247" s="171"/>
      <c r="H247" s="172" t="s">
        <v>132</v>
      </c>
      <c r="I247" s="173"/>
      <c r="J247" s="173"/>
      <c r="K247" s="173"/>
      <c r="L247" s="34"/>
      <c r="M247" s="172" t="s">
        <v>132</v>
      </c>
      <c r="N247" s="173"/>
      <c r="O247" s="173"/>
      <c r="P247" s="173"/>
      <c r="Q247" s="34"/>
      <c r="R247" s="172" t="s">
        <v>132</v>
      </c>
      <c r="S247" s="173"/>
      <c r="T247" s="173"/>
      <c r="U247" s="173"/>
      <c r="V247" s="34"/>
      <c r="W247" s="172" t="s">
        <v>132</v>
      </c>
      <c r="X247" s="173"/>
      <c r="Y247" s="173"/>
      <c r="Z247" s="173"/>
      <c r="AA247" s="34"/>
      <c r="AC247" s="11"/>
      <c r="AF247" s="11"/>
    </row>
    <row r="248" spans="1:32" ht="24.75" customHeight="1">
      <c r="A248" s="174"/>
      <c r="B248" s="175"/>
      <c r="C248" s="175"/>
      <c r="D248" s="175"/>
      <c r="E248" s="175"/>
      <c r="F248" s="175"/>
      <c r="G248" s="176"/>
      <c r="H248" s="169"/>
      <c r="I248" s="177"/>
      <c r="J248" s="177"/>
      <c r="K248" s="177"/>
      <c r="L248" s="178"/>
      <c r="M248" s="169"/>
      <c r="N248" s="177"/>
      <c r="O248" s="177"/>
      <c r="P248" s="177"/>
      <c r="Q248" s="178"/>
      <c r="R248" s="169"/>
      <c r="S248" s="177"/>
      <c r="T248" s="177"/>
      <c r="U248" s="177"/>
      <c r="V248" s="178"/>
      <c r="W248" s="169"/>
      <c r="X248" s="177"/>
      <c r="Y248" s="177"/>
      <c r="Z248" s="177"/>
      <c r="AA248" s="178"/>
      <c r="AC248" s="11"/>
      <c r="AF248" s="11"/>
    </row>
    <row r="249" spans="1:32" ht="4.5" customHeight="1">
      <c r="A249" s="165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AC249" s="11"/>
      <c r="AF249" s="11"/>
    </row>
    <row r="250" spans="1:32">
      <c r="A250" s="167" t="s">
        <v>136</v>
      </c>
      <c r="B250" s="167"/>
      <c r="C250" s="47" t="str">
        <f>基本登録!$A$23</f>
        <v>①（　）内の大会の個人の部は一人１枚使用すること（関東予選・総合体育大会・個人選手権大会）</v>
      </c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4"/>
      <c r="R250" s="45"/>
      <c r="S250" s="44"/>
      <c r="T250" s="44"/>
      <c r="U250" s="40"/>
      <c r="V250" s="40"/>
      <c r="W250" s="40"/>
      <c r="X250" s="40"/>
      <c r="Y250" s="40"/>
      <c r="Z250" s="40"/>
      <c r="AA250" s="40"/>
    </row>
    <row r="251" spans="1:32">
      <c r="A251" s="43"/>
      <c r="B251" s="43"/>
      <c r="C251" s="47" t="str">
        <f>基本登録!$A$24</f>
        <v>②顧問の捺印のないものは無効</v>
      </c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6"/>
      <c r="R251" s="44"/>
      <c r="S251" s="44"/>
      <c r="T251" s="44"/>
      <c r="U251" s="168" t="s">
        <v>139</v>
      </c>
      <c r="V251" s="168"/>
      <c r="W251" s="168"/>
      <c r="X251" s="168"/>
      <c r="Y251" s="168"/>
      <c r="Z251" s="168"/>
      <c r="AA251" s="168"/>
    </row>
    <row r="252" spans="1:32" s="37" customFormat="1">
      <c r="A252" s="41"/>
      <c r="B252" s="41"/>
      <c r="C252" s="42" t="str">
        <f>基本登録!$A$25</f>
        <v>③A4用紙に印刷すること（A4用紙1枚につき立順票は二部出力。切り取って使用すること）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168"/>
      <c r="V252" s="168"/>
      <c r="W252" s="168"/>
      <c r="X252" s="168"/>
      <c r="Y252" s="168"/>
      <c r="Z252" s="168"/>
      <c r="AA252" s="168"/>
    </row>
    <row r="253" spans="1:32" ht="34.5" customHeight="1">
      <c r="AC253" s="11"/>
      <c r="AF253" s="11"/>
    </row>
    <row r="254" spans="1:32" ht="24.75" customHeight="1">
      <c r="A254" s="199" t="s">
        <v>119</v>
      </c>
      <c r="B254" s="199"/>
      <c r="C254" s="199"/>
      <c r="D254" s="201" t="str">
        <f ca="1">基本登録!$B$8</f>
        <v>令和8年度　関東大会東京都予選　立順票</v>
      </c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190" t="s">
        <v>120</v>
      </c>
      <c r="Y254" s="191"/>
      <c r="Z254" s="191"/>
      <c r="AA254" s="192"/>
      <c r="AC254" s="11"/>
      <c r="AF254" s="11"/>
    </row>
    <row r="255" spans="1:32" ht="26.25" customHeight="1">
      <c r="A255" s="200"/>
      <c r="B255" s="200"/>
      <c r="C255" s="200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2" t="str">
        <f>IF(VLOOKUP(AC262,関東予選!$B:$G,2,FALSE)="","",VLOOKUP(AC262,関東予選!$B:$G,2,FALSE))</f>
        <v/>
      </c>
      <c r="Y255" s="203"/>
      <c r="Z255" s="203"/>
      <c r="AA255" s="204"/>
      <c r="AC255" s="11"/>
      <c r="AF255" s="11"/>
    </row>
    <row r="256" spans="1:32" ht="27" customHeight="1">
      <c r="A256" s="169" t="s">
        <v>121</v>
      </c>
      <c r="B256" s="177"/>
      <c r="C256" s="178"/>
      <c r="D256" s="208"/>
      <c r="E256" s="30" t="s">
        <v>122</v>
      </c>
      <c r="F256" s="208"/>
      <c r="G256" s="190" t="s">
        <v>123</v>
      </c>
      <c r="H256" s="191"/>
      <c r="I256" s="192"/>
      <c r="J256" s="213" t="str">
        <f>基本登録!$B$2</f>
        <v>基本登録シートの学校番号に入力して下さい</v>
      </c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X256" s="205"/>
      <c r="Y256" s="206"/>
      <c r="Z256" s="206"/>
      <c r="AA256" s="207"/>
      <c r="AC256" s="11"/>
      <c r="AF256" s="11"/>
    </row>
    <row r="257" spans="1:32" ht="9.75" customHeight="1">
      <c r="A257" s="214">
        <f>基本登録!$B$1</f>
        <v>0</v>
      </c>
      <c r="B257" s="215"/>
      <c r="C257" s="216"/>
      <c r="D257" s="209"/>
      <c r="E257" s="223" t="s">
        <v>108</v>
      </c>
      <c r="F257" s="211"/>
      <c r="G257" s="226" t="s">
        <v>124</v>
      </c>
      <c r="H257" s="227"/>
      <c r="I257" s="228"/>
      <c r="J257" s="213">
        <f>基本登録!$B$3</f>
        <v>0</v>
      </c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36"/>
      <c r="X257" s="36"/>
      <c r="AC257" s="11"/>
      <c r="AF257" s="11"/>
    </row>
    <row r="258" spans="1:32" ht="16.5" customHeight="1">
      <c r="A258" s="217"/>
      <c r="B258" s="218"/>
      <c r="C258" s="219"/>
      <c r="D258" s="209"/>
      <c r="E258" s="224"/>
      <c r="F258" s="211"/>
      <c r="G258" s="229"/>
      <c r="H258" s="230"/>
      <c r="I258" s="231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X258" s="182" t="s">
        <v>125</v>
      </c>
      <c r="Y258" s="184" t="s">
        <v>126</v>
      </c>
      <c r="Z258" s="185"/>
      <c r="AA258" s="186"/>
      <c r="AC258" s="11"/>
      <c r="AF258" s="11"/>
    </row>
    <row r="259" spans="1:32" ht="27" customHeight="1">
      <c r="A259" s="220"/>
      <c r="B259" s="221"/>
      <c r="C259" s="222"/>
      <c r="D259" s="210"/>
      <c r="E259" s="225"/>
      <c r="F259" s="212"/>
      <c r="G259" s="190" t="s">
        <v>127</v>
      </c>
      <c r="H259" s="191"/>
      <c r="I259" s="192"/>
      <c r="J259" s="28"/>
      <c r="K259" s="29"/>
      <c r="L259" s="29"/>
      <c r="M259" s="29"/>
      <c r="N259" s="29"/>
      <c r="O259" s="29"/>
      <c r="P259" s="22"/>
      <c r="Q259" s="22"/>
      <c r="R259" s="22" t="s">
        <v>128</v>
      </c>
      <c r="S259" s="193" t="str">
        <f t="shared" ref="S259" si="4">AC262</f>
        <v/>
      </c>
      <c r="T259" s="194"/>
      <c r="U259" s="194"/>
      <c r="V259" s="23" t="s">
        <v>129</v>
      </c>
      <c r="X259" s="183"/>
      <c r="Y259" s="187"/>
      <c r="Z259" s="188"/>
      <c r="AA259" s="189"/>
      <c r="AC259" s="11"/>
      <c r="AF259" s="11"/>
    </row>
    <row r="260" spans="1:32" ht="4.5" customHeight="1">
      <c r="AC260" s="11"/>
      <c r="AF260" s="11"/>
    </row>
    <row r="261" spans="1:32" ht="21.75" customHeight="1">
      <c r="A261" s="24" t="s">
        <v>130</v>
      </c>
      <c r="B261" s="174" t="s">
        <v>131</v>
      </c>
      <c r="C261" s="195"/>
      <c r="D261" s="195"/>
      <c r="E261" s="195"/>
      <c r="F261" s="176"/>
      <c r="G261" s="32" t="s">
        <v>102</v>
      </c>
      <c r="H261" s="196" t="str">
        <f ca="1">IFERROR(VLOOKUP(D254,基本登録!$B$8:$I$14,5,FALSE),"")</f>
        <v>1次予選（個人予選）</v>
      </c>
      <c r="I261" s="197"/>
      <c r="J261" s="197"/>
      <c r="K261" s="197"/>
      <c r="L261" s="198"/>
      <c r="M261" s="196" t="str">
        <f ca="1">IFERROR(VLOOKUP(D254,基本登録!$B$8:$I$14,6,FALSE),"")</f>
        <v>2次予選（個人決勝）</v>
      </c>
      <c r="N261" s="197"/>
      <c r="O261" s="197"/>
      <c r="P261" s="197"/>
      <c r="Q261" s="198"/>
      <c r="R261" s="196" t="str">
        <f ca="1">IFERROR(IF(VLOOKUP(D254,基本登録!$B$8:$I$14,7,FALSE)="","",VLOOKUP(D254,基本登録!$B$8:$I$14,7,FALSE)),"")</f>
        <v/>
      </c>
      <c r="S261" s="197"/>
      <c r="T261" s="197"/>
      <c r="U261" s="197"/>
      <c r="V261" s="198"/>
      <c r="W261" s="196" t="str">
        <f ca="1">IFERROR(IF(VLOOKUP(D254,基本登録!$B$8:$I$14,8,FALSE)="","",VLOOKUP(D254,基本登録!$B$8:$I$14,8,FALSE)),"")</f>
        <v/>
      </c>
      <c r="X261" s="197"/>
      <c r="Y261" s="197"/>
      <c r="Z261" s="197"/>
      <c r="AA261" s="198"/>
      <c r="AC261" s="11"/>
      <c r="AF261" s="11"/>
    </row>
    <row r="262" spans="1:32" ht="21.75" customHeight="1">
      <c r="A262" s="25" t="str">
        <f>基本登録!$A$17</f>
        <v>１</v>
      </c>
      <c r="B262" s="179" t="str">
        <f>IF(AC262="","",VLOOKUP(AC262,関東予選!$B:$G,4,FALSE))</f>
        <v/>
      </c>
      <c r="C262" s="180"/>
      <c r="D262" s="180"/>
      <c r="E262" s="180"/>
      <c r="F262" s="181"/>
      <c r="G262" s="26" t="str">
        <f>IF(AC262="","",VLOOKUP(AC262,関東予選!$B:$G,5,FALSE))</f>
        <v/>
      </c>
      <c r="H262" s="31"/>
      <c r="I262" s="31"/>
      <c r="J262" s="31"/>
      <c r="K262" s="21"/>
      <c r="L262" s="34"/>
      <c r="M262" s="31"/>
      <c r="N262" s="31"/>
      <c r="O262" s="31"/>
      <c r="P262" s="21"/>
      <c r="Q262" s="34"/>
      <c r="R262" s="31"/>
      <c r="S262" s="31"/>
      <c r="T262" s="31"/>
      <c r="U262" s="21"/>
      <c r="V262" s="34"/>
      <c r="W262" s="31"/>
      <c r="X262" s="31"/>
      <c r="Y262" s="31"/>
      <c r="Z262" s="21"/>
      <c r="AA262" s="34"/>
      <c r="AC262" s="11" t="str">
        <f>関東予選!B$20</f>
        <v/>
      </c>
      <c r="AF262" s="11"/>
    </row>
    <row r="263" spans="1:32" ht="21.75" customHeight="1">
      <c r="A263" s="24" t="str">
        <f>基本登録!$A$18</f>
        <v>２</v>
      </c>
      <c r="B263" s="179" t="str">
        <f>IF(AC263="","",VLOOKUP(AC263,関東予選!$B:$G,4,FALSE))</f>
        <v/>
      </c>
      <c r="C263" s="180"/>
      <c r="D263" s="180"/>
      <c r="E263" s="180"/>
      <c r="F263" s="181"/>
      <c r="G263" s="26" t="str">
        <f>IF(AC263="","",VLOOKUP(AC263,関東予選!$B:$G,5,FALSE))</f>
        <v/>
      </c>
      <c r="H263" s="31"/>
      <c r="I263" s="31"/>
      <c r="J263" s="31"/>
      <c r="K263" s="21"/>
      <c r="L263" s="34"/>
      <c r="M263" s="31"/>
      <c r="N263" s="31"/>
      <c r="O263" s="31"/>
      <c r="P263" s="21"/>
      <c r="Q263" s="34"/>
      <c r="R263" s="31"/>
      <c r="S263" s="31"/>
      <c r="T263" s="31"/>
      <c r="U263" s="21"/>
      <c r="V263" s="34"/>
      <c r="W263" s="31"/>
      <c r="X263" s="31"/>
      <c r="Y263" s="31"/>
      <c r="Z263" s="21"/>
      <c r="AA263" s="34"/>
      <c r="AC263" s="11"/>
      <c r="AF263" s="11"/>
    </row>
    <row r="264" spans="1:32" ht="21.75" customHeight="1">
      <c r="A264" s="24" t="str">
        <f>基本登録!$A$19</f>
        <v>３</v>
      </c>
      <c r="B264" s="179" t="str">
        <f>IF(AC264="","",VLOOKUP(AC264,関東予選!$B:$G,4,FALSE))</f>
        <v/>
      </c>
      <c r="C264" s="180"/>
      <c r="D264" s="180"/>
      <c r="E264" s="180"/>
      <c r="F264" s="181"/>
      <c r="G264" s="26" t="str">
        <f>IF(AC264="","",VLOOKUP(AC264,関東予選!$B:$G,5,FALSE))</f>
        <v/>
      </c>
      <c r="H264" s="31"/>
      <c r="I264" s="31"/>
      <c r="J264" s="31"/>
      <c r="K264" s="21"/>
      <c r="L264" s="34"/>
      <c r="M264" s="31"/>
      <c r="N264" s="31"/>
      <c r="O264" s="31"/>
      <c r="P264" s="21"/>
      <c r="Q264" s="34"/>
      <c r="R264" s="31"/>
      <c r="S264" s="31"/>
      <c r="T264" s="31"/>
      <c r="U264" s="21"/>
      <c r="V264" s="34"/>
      <c r="W264" s="31"/>
      <c r="X264" s="31"/>
      <c r="Y264" s="31"/>
      <c r="Z264" s="21"/>
      <c r="AA264" s="34"/>
      <c r="AC264" s="11"/>
      <c r="AF264" s="11"/>
    </row>
    <row r="265" spans="1:32" ht="21.75" customHeight="1">
      <c r="A265" s="24" t="str">
        <f>基本登録!$A$20</f>
        <v>４</v>
      </c>
      <c r="B265" s="179" t="str">
        <f>IF(AC265="","",VLOOKUP(AC265,関東予選!$B:$G,4,FALSE))</f>
        <v/>
      </c>
      <c r="C265" s="180"/>
      <c r="D265" s="180"/>
      <c r="E265" s="180"/>
      <c r="F265" s="181"/>
      <c r="G265" s="26" t="str">
        <f>IF(AC265="","",VLOOKUP(AC265,関東予選!$B:$G,5,FALSE))</f>
        <v/>
      </c>
      <c r="H265" s="31"/>
      <c r="I265" s="31"/>
      <c r="J265" s="31"/>
      <c r="K265" s="21"/>
      <c r="L265" s="34"/>
      <c r="M265" s="31"/>
      <c r="N265" s="31"/>
      <c r="O265" s="31"/>
      <c r="P265" s="21"/>
      <c r="Q265" s="34"/>
      <c r="R265" s="31"/>
      <c r="S265" s="31"/>
      <c r="T265" s="31"/>
      <c r="U265" s="21"/>
      <c r="V265" s="34"/>
      <c r="W265" s="31"/>
      <c r="X265" s="31"/>
      <c r="Y265" s="31"/>
      <c r="Z265" s="21"/>
      <c r="AA265" s="34"/>
      <c r="AC265" s="11"/>
      <c r="AF265" s="11"/>
    </row>
    <row r="266" spans="1:32" ht="21.75" customHeight="1">
      <c r="A266" s="24" t="str">
        <f>基本登録!$A$21</f>
        <v>５</v>
      </c>
      <c r="B266" s="179" t="str">
        <f>IF(AC266="","",VLOOKUP(AC266,関東予選!$B:$G,4,FALSE))</f>
        <v/>
      </c>
      <c r="C266" s="180"/>
      <c r="D266" s="180"/>
      <c r="E266" s="180"/>
      <c r="F266" s="181"/>
      <c r="G266" s="26" t="str">
        <f>IF(AC266="","",VLOOKUP(AC266,関東予選!$B:$G,5,FALSE))</f>
        <v/>
      </c>
      <c r="H266" s="31"/>
      <c r="I266" s="31"/>
      <c r="J266" s="31"/>
      <c r="K266" s="21"/>
      <c r="L266" s="34"/>
      <c r="M266" s="31"/>
      <c r="N266" s="31"/>
      <c r="O266" s="31"/>
      <c r="P266" s="21"/>
      <c r="Q266" s="34"/>
      <c r="R266" s="31"/>
      <c r="S266" s="31"/>
      <c r="T266" s="31"/>
      <c r="U266" s="21"/>
      <c r="V266" s="34"/>
      <c r="W266" s="31"/>
      <c r="X266" s="31"/>
      <c r="Y266" s="31"/>
      <c r="Z266" s="21"/>
      <c r="AA266" s="34"/>
      <c r="AC266" s="11"/>
      <c r="AF266" s="11"/>
    </row>
    <row r="267" spans="1:32" ht="21.75" customHeight="1">
      <c r="A267" s="24" t="str">
        <f>基本登録!$A$22</f>
        <v>補</v>
      </c>
      <c r="B267" s="179" t="str">
        <f>IF(AC267="","",VLOOKUP(AC267,関東予選!$B:$G,4,FALSE))</f>
        <v/>
      </c>
      <c r="C267" s="180"/>
      <c r="D267" s="180"/>
      <c r="E267" s="180"/>
      <c r="F267" s="181"/>
      <c r="G267" s="26" t="str">
        <f>IF(AC267="","",VLOOKUP(AC267,関東予選!$B:$G,5,FALSE))</f>
        <v/>
      </c>
      <c r="H267" s="24"/>
      <c r="I267" s="24"/>
      <c r="J267" s="24"/>
      <c r="K267" s="33"/>
      <c r="L267" s="34"/>
      <c r="M267" s="24"/>
      <c r="N267" s="24"/>
      <c r="O267" s="24"/>
      <c r="P267" s="33"/>
      <c r="Q267" s="34"/>
      <c r="R267" s="24"/>
      <c r="S267" s="24"/>
      <c r="T267" s="24"/>
      <c r="U267" s="33"/>
      <c r="V267" s="34"/>
      <c r="W267" s="24"/>
      <c r="X267" s="24"/>
      <c r="Y267" s="24"/>
      <c r="Z267" s="33"/>
      <c r="AA267" s="34"/>
      <c r="AC267" s="11"/>
      <c r="AF267" s="11"/>
    </row>
    <row r="268" spans="1:32" ht="19.5" customHeight="1">
      <c r="A268" s="169"/>
      <c r="B268" s="170"/>
      <c r="C268" s="170"/>
      <c r="D268" s="170"/>
      <c r="E268" s="170"/>
      <c r="F268" s="170"/>
      <c r="G268" s="171"/>
      <c r="H268" s="172" t="s">
        <v>132</v>
      </c>
      <c r="I268" s="173"/>
      <c r="J268" s="173"/>
      <c r="K268" s="173"/>
      <c r="L268" s="34"/>
      <c r="M268" s="172" t="s">
        <v>132</v>
      </c>
      <c r="N268" s="173"/>
      <c r="O268" s="173"/>
      <c r="P268" s="173"/>
      <c r="Q268" s="34"/>
      <c r="R268" s="172" t="s">
        <v>132</v>
      </c>
      <c r="S268" s="173"/>
      <c r="T268" s="173"/>
      <c r="U268" s="173"/>
      <c r="V268" s="34"/>
      <c r="W268" s="172" t="s">
        <v>132</v>
      </c>
      <c r="X268" s="173"/>
      <c r="Y268" s="173"/>
      <c r="Z268" s="173"/>
      <c r="AA268" s="34"/>
      <c r="AC268" s="11"/>
      <c r="AF268" s="11"/>
    </row>
    <row r="269" spans="1:32" ht="24.75" customHeight="1">
      <c r="A269" s="174"/>
      <c r="B269" s="175"/>
      <c r="C269" s="175"/>
      <c r="D269" s="175"/>
      <c r="E269" s="175"/>
      <c r="F269" s="175"/>
      <c r="G269" s="176"/>
      <c r="H269" s="169"/>
      <c r="I269" s="177"/>
      <c r="J269" s="177"/>
      <c r="K269" s="177"/>
      <c r="L269" s="178"/>
      <c r="M269" s="169"/>
      <c r="N269" s="177"/>
      <c r="O269" s="177"/>
      <c r="P269" s="177"/>
      <c r="Q269" s="178"/>
      <c r="R269" s="169"/>
      <c r="S269" s="177"/>
      <c r="T269" s="177"/>
      <c r="U269" s="177"/>
      <c r="V269" s="178"/>
      <c r="W269" s="169"/>
      <c r="X269" s="177"/>
      <c r="Y269" s="177"/>
      <c r="Z269" s="177"/>
      <c r="AA269" s="178"/>
      <c r="AC269" s="11"/>
      <c r="AF269" s="11"/>
    </row>
    <row r="270" spans="1:32" ht="4.5" customHeight="1">
      <c r="A270" s="165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AC270" s="11"/>
      <c r="AF270" s="11"/>
    </row>
    <row r="271" spans="1:32">
      <c r="A271" s="167" t="s">
        <v>136</v>
      </c>
      <c r="B271" s="167"/>
      <c r="C271" s="47" t="str">
        <f>基本登録!$A$23</f>
        <v>①（　）内の大会の個人の部は一人１枚使用すること（関東予選・総合体育大会・個人選手権大会）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4"/>
      <c r="R271" s="45"/>
      <c r="S271" s="44"/>
      <c r="T271" s="44"/>
      <c r="U271" s="40"/>
      <c r="V271" s="40"/>
      <c r="W271" s="40"/>
      <c r="X271" s="40"/>
      <c r="Y271" s="40"/>
      <c r="Z271" s="40"/>
      <c r="AA271" s="40"/>
    </row>
    <row r="272" spans="1:32">
      <c r="A272" s="43"/>
      <c r="B272" s="43"/>
      <c r="C272" s="47" t="str">
        <f>基本登録!$A$24</f>
        <v>②顧問の捺印のないものは無効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6"/>
      <c r="R272" s="44"/>
      <c r="S272" s="44"/>
      <c r="T272" s="44"/>
      <c r="U272" s="168" t="s">
        <v>139</v>
      </c>
      <c r="V272" s="168"/>
      <c r="W272" s="168"/>
      <c r="X272" s="168"/>
      <c r="Y272" s="168"/>
      <c r="Z272" s="168"/>
      <c r="AA272" s="168"/>
    </row>
    <row r="273" spans="1:32" s="37" customFormat="1">
      <c r="A273" s="41"/>
      <c r="B273" s="41"/>
      <c r="C273" s="42" t="str">
        <f>基本登録!$A$25</f>
        <v>③A4用紙に印刷すること（A4用紙1枚につき立順票は二部出力。切り取って使用すること）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168"/>
      <c r="V273" s="168"/>
      <c r="W273" s="168"/>
      <c r="X273" s="168"/>
      <c r="Y273" s="168"/>
      <c r="Z273" s="168"/>
      <c r="AA273" s="168"/>
    </row>
    <row r="274" spans="1:32" ht="34.5" customHeight="1">
      <c r="AC274" s="11"/>
      <c r="AF274" s="11"/>
    </row>
    <row r="275" spans="1:32" ht="24.75" customHeight="1">
      <c r="A275" s="199" t="s">
        <v>119</v>
      </c>
      <c r="B275" s="199"/>
      <c r="C275" s="199"/>
      <c r="D275" s="201" t="str">
        <f ca="1">基本登録!$B$8</f>
        <v>令和8年度　関東大会東京都予選　立順票</v>
      </c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190" t="s">
        <v>120</v>
      </c>
      <c r="Y275" s="191"/>
      <c r="Z275" s="191"/>
      <c r="AA275" s="192"/>
      <c r="AC275" s="11"/>
      <c r="AF275" s="11"/>
    </row>
    <row r="276" spans="1:32" ht="26.25" customHeight="1">
      <c r="A276" s="200"/>
      <c r="B276" s="200"/>
      <c r="C276" s="200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2" t="str">
        <f>IF(VLOOKUP(AC283,関東予選!$B:$G,2,FALSE)="","",VLOOKUP(AC283,関東予選!$B:$G,2,FALSE))</f>
        <v/>
      </c>
      <c r="Y276" s="203"/>
      <c r="Z276" s="203"/>
      <c r="AA276" s="204"/>
      <c r="AC276" s="11"/>
      <c r="AF276" s="11"/>
    </row>
    <row r="277" spans="1:32" ht="27" customHeight="1">
      <c r="A277" s="169" t="s">
        <v>121</v>
      </c>
      <c r="B277" s="177"/>
      <c r="C277" s="178"/>
      <c r="D277" s="208"/>
      <c r="E277" s="30" t="s">
        <v>122</v>
      </c>
      <c r="F277" s="208"/>
      <c r="G277" s="190" t="s">
        <v>123</v>
      </c>
      <c r="H277" s="191"/>
      <c r="I277" s="192"/>
      <c r="J277" s="213" t="str">
        <f>基本登録!$B$2</f>
        <v>基本登録シートの学校番号に入力して下さい</v>
      </c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X277" s="205"/>
      <c r="Y277" s="206"/>
      <c r="Z277" s="206"/>
      <c r="AA277" s="207"/>
      <c r="AC277" s="11"/>
      <c r="AF277" s="11"/>
    </row>
    <row r="278" spans="1:32" ht="9.75" customHeight="1">
      <c r="A278" s="214">
        <f>基本登録!$B$1</f>
        <v>0</v>
      </c>
      <c r="B278" s="215"/>
      <c r="C278" s="216"/>
      <c r="D278" s="209"/>
      <c r="E278" s="223" t="s">
        <v>108</v>
      </c>
      <c r="F278" s="211"/>
      <c r="G278" s="226" t="s">
        <v>124</v>
      </c>
      <c r="H278" s="227"/>
      <c r="I278" s="228"/>
      <c r="J278" s="213">
        <f>基本登録!$B$3</f>
        <v>0</v>
      </c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36"/>
      <c r="X278" s="36"/>
      <c r="AC278" s="11"/>
      <c r="AF278" s="11"/>
    </row>
    <row r="279" spans="1:32" ht="16.5" customHeight="1">
      <c r="A279" s="217"/>
      <c r="B279" s="218"/>
      <c r="C279" s="219"/>
      <c r="D279" s="209"/>
      <c r="E279" s="224"/>
      <c r="F279" s="211"/>
      <c r="G279" s="229"/>
      <c r="H279" s="230"/>
      <c r="I279" s="231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X279" s="182" t="s">
        <v>125</v>
      </c>
      <c r="Y279" s="184" t="s">
        <v>126</v>
      </c>
      <c r="Z279" s="185"/>
      <c r="AA279" s="186"/>
      <c r="AC279" s="11"/>
      <c r="AF279" s="11"/>
    </row>
    <row r="280" spans="1:32" ht="27" customHeight="1">
      <c r="A280" s="220"/>
      <c r="B280" s="221"/>
      <c r="C280" s="222"/>
      <c r="D280" s="210"/>
      <c r="E280" s="225"/>
      <c r="F280" s="212"/>
      <c r="G280" s="190" t="s">
        <v>127</v>
      </c>
      <c r="H280" s="191"/>
      <c r="I280" s="192"/>
      <c r="J280" s="28"/>
      <c r="K280" s="29"/>
      <c r="L280" s="29"/>
      <c r="M280" s="29"/>
      <c r="N280" s="29"/>
      <c r="O280" s="29"/>
      <c r="P280" s="22"/>
      <c r="Q280" s="22"/>
      <c r="R280" s="22" t="s">
        <v>128</v>
      </c>
      <c r="S280" s="193" t="str">
        <f t="shared" ref="S280" si="5">AC283</f>
        <v/>
      </c>
      <c r="T280" s="194"/>
      <c r="U280" s="194"/>
      <c r="V280" s="23" t="s">
        <v>129</v>
      </c>
      <c r="X280" s="183"/>
      <c r="Y280" s="187"/>
      <c r="Z280" s="188"/>
      <c r="AA280" s="189"/>
      <c r="AC280" s="11"/>
      <c r="AF280" s="11"/>
    </row>
    <row r="281" spans="1:32" ht="4.5" customHeight="1">
      <c r="AC281" s="11"/>
      <c r="AF281" s="11"/>
    </row>
    <row r="282" spans="1:32" ht="21.75" customHeight="1">
      <c r="A282" s="24" t="s">
        <v>130</v>
      </c>
      <c r="B282" s="174" t="s">
        <v>131</v>
      </c>
      <c r="C282" s="195"/>
      <c r="D282" s="195"/>
      <c r="E282" s="195"/>
      <c r="F282" s="176"/>
      <c r="G282" s="32" t="s">
        <v>102</v>
      </c>
      <c r="H282" s="196" t="str">
        <f ca="1">IFERROR(VLOOKUP(D275,基本登録!$B$8:$I$14,5,FALSE),"")</f>
        <v>1次予選（個人予選）</v>
      </c>
      <c r="I282" s="197"/>
      <c r="J282" s="197"/>
      <c r="K282" s="197"/>
      <c r="L282" s="198"/>
      <c r="M282" s="196" t="str">
        <f ca="1">IFERROR(VLOOKUP(D275,基本登録!$B$8:$I$14,6,FALSE),"")</f>
        <v>2次予選（個人決勝）</v>
      </c>
      <c r="N282" s="197"/>
      <c r="O282" s="197"/>
      <c r="P282" s="197"/>
      <c r="Q282" s="198"/>
      <c r="R282" s="196" t="str">
        <f ca="1">IFERROR(IF(VLOOKUP(D275,基本登録!$B$8:$I$14,7,FALSE)="","",VLOOKUP(D275,基本登録!$B$8:$I$14,7,FALSE)),"")</f>
        <v/>
      </c>
      <c r="S282" s="197"/>
      <c r="T282" s="197"/>
      <c r="U282" s="197"/>
      <c r="V282" s="198"/>
      <c r="W282" s="196" t="str">
        <f ca="1">IFERROR(IF(VLOOKUP(D275,基本登録!$B$8:$I$14,8,FALSE)="","",VLOOKUP(D275,基本登録!$B$8:$I$14,8,FALSE)),"")</f>
        <v/>
      </c>
      <c r="X282" s="197"/>
      <c r="Y282" s="197"/>
      <c r="Z282" s="197"/>
      <c r="AA282" s="198"/>
      <c r="AC282" s="11"/>
      <c r="AF282" s="11"/>
    </row>
    <row r="283" spans="1:32" ht="21.75" customHeight="1">
      <c r="A283" s="25" t="str">
        <f>基本登録!$A$17</f>
        <v>１</v>
      </c>
      <c r="B283" s="179" t="str">
        <f>IF(AC283="","",VLOOKUP(AC283,関東予選!$B:$G,4,FALSE))</f>
        <v/>
      </c>
      <c r="C283" s="180"/>
      <c r="D283" s="180"/>
      <c r="E283" s="180"/>
      <c r="F283" s="181"/>
      <c r="G283" s="26" t="str">
        <f>IF(AC283="","",VLOOKUP(AC283,関東予選!$B:$G,5,FALSE))</f>
        <v/>
      </c>
      <c r="H283" s="31"/>
      <c r="I283" s="31"/>
      <c r="J283" s="31"/>
      <c r="K283" s="21"/>
      <c r="L283" s="34"/>
      <c r="M283" s="31"/>
      <c r="N283" s="31"/>
      <c r="O283" s="31"/>
      <c r="P283" s="21"/>
      <c r="Q283" s="34"/>
      <c r="R283" s="31"/>
      <c r="S283" s="31"/>
      <c r="T283" s="31"/>
      <c r="U283" s="21"/>
      <c r="V283" s="34"/>
      <c r="W283" s="31"/>
      <c r="X283" s="31"/>
      <c r="Y283" s="31"/>
      <c r="Z283" s="21"/>
      <c r="AA283" s="34"/>
      <c r="AC283" s="11" t="str">
        <f>関東予選!B$21</f>
        <v/>
      </c>
      <c r="AF283" s="11"/>
    </row>
    <row r="284" spans="1:32" ht="21.75" customHeight="1">
      <c r="A284" s="24" t="str">
        <f>基本登録!$A$18</f>
        <v>２</v>
      </c>
      <c r="B284" s="179" t="str">
        <f>IF(AC284="","",VLOOKUP(AC284,関東予選!$B:$G,4,FALSE))</f>
        <v/>
      </c>
      <c r="C284" s="180"/>
      <c r="D284" s="180"/>
      <c r="E284" s="180"/>
      <c r="F284" s="181"/>
      <c r="G284" s="26" t="str">
        <f>IF(AC284="","",VLOOKUP(AC284,関東予選!$B:$G,5,FALSE))</f>
        <v/>
      </c>
      <c r="H284" s="31"/>
      <c r="I284" s="31"/>
      <c r="J284" s="31"/>
      <c r="K284" s="21"/>
      <c r="L284" s="34"/>
      <c r="M284" s="31"/>
      <c r="N284" s="31"/>
      <c r="O284" s="31"/>
      <c r="P284" s="21"/>
      <c r="Q284" s="34"/>
      <c r="R284" s="31"/>
      <c r="S284" s="31"/>
      <c r="T284" s="31"/>
      <c r="U284" s="21"/>
      <c r="V284" s="34"/>
      <c r="W284" s="31"/>
      <c r="X284" s="31"/>
      <c r="Y284" s="31"/>
      <c r="Z284" s="21"/>
      <c r="AA284" s="34"/>
      <c r="AC284" s="11"/>
      <c r="AF284" s="11"/>
    </row>
    <row r="285" spans="1:32" ht="21.75" customHeight="1">
      <c r="A285" s="24" t="str">
        <f>基本登録!$A$19</f>
        <v>３</v>
      </c>
      <c r="B285" s="179" t="str">
        <f>IF(AC285="","",VLOOKUP(AC285,関東予選!$B:$G,4,FALSE))</f>
        <v/>
      </c>
      <c r="C285" s="180"/>
      <c r="D285" s="180"/>
      <c r="E285" s="180"/>
      <c r="F285" s="181"/>
      <c r="G285" s="26" t="str">
        <f>IF(AC285="","",VLOOKUP(AC285,関東予選!$B:$G,5,FALSE))</f>
        <v/>
      </c>
      <c r="H285" s="31"/>
      <c r="I285" s="31"/>
      <c r="J285" s="31"/>
      <c r="K285" s="21"/>
      <c r="L285" s="34"/>
      <c r="M285" s="31"/>
      <c r="N285" s="31"/>
      <c r="O285" s="31"/>
      <c r="P285" s="21"/>
      <c r="Q285" s="34"/>
      <c r="R285" s="31"/>
      <c r="S285" s="31"/>
      <c r="T285" s="31"/>
      <c r="U285" s="21"/>
      <c r="V285" s="34"/>
      <c r="W285" s="31"/>
      <c r="X285" s="31"/>
      <c r="Y285" s="31"/>
      <c r="Z285" s="21"/>
      <c r="AA285" s="34"/>
      <c r="AC285" s="11"/>
      <c r="AF285" s="11"/>
    </row>
    <row r="286" spans="1:32" ht="21.75" customHeight="1">
      <c r="A286" s="24" t="str">
        <f>基本登録!$A$20</f>
        <v>４</v>
      </c>
      <c r="B286" s="179" t="str">
        <f>IF(AC286="","",VLOOKUP(AC286,関東予選!$B:$G,4,FALSE))</f>
        <v/>
      </c>
      <c r="C286" s="180"/>
      <c r="D286" s="180"/>
      <c r="E286" s="180"/>
      <c r="F286" s="181"/>
      <c r="G286" s="26" t="str">
        <f>IF(AC286="","",VLOOKUP(AC286,関東予選!$B:$G,5,FALSE))</f>
        <v/>
      </c>
      <c r="H286" s="31"/>
      <c r="I286" s="31"/>
      <c r="J286" s="31"/>
      <c r="K286" s="21"/>
      <c r="L286" s="34"/>
      <c r="M286" s="31"/>
      <c r="N286" s="31"/>
      <c r="O286" s="31"/>
      <c r="P286" s="21"/>
      <c r="Q286" s="34"/>
      <c r="R286" s="31"/>
      <c r="S286" s="31"/>
      <c r="T286" s="31"/>
      <c r="U286" s="21"/>
      <c r="V286" s="34"/>
      <c r="W286" s="31"/>
      <c r="X286" s="31"/>
      <c r="Y286" s="31"/>
      <c r="Z286" s="21"/>
      <c r="AA286" s="34"/>
      <c r="AC286" s="11"/>
      <c r="AF286" s="11"/>
    </row>
    <row r="287" spans="1:32" ht="21.75" customHeight="1">
      <c r="A287" s="24" t="str">
        <f>基本登録!$A$21</f>
        <v>５</v>
      </c>
      <c r="B287" s="179" t="str">
        <f>IF(AC287="","",VLOOKUP(AC287,関東予選!$B:$G,4,FALSE))</f>
        <v/>
      </c>
      <c r="C287" s="180"/>
      <c r="D287" s="180"/>
      <c r="E287" s="180"/>
      <c r="F287" s="181"/>
      <c r="G287" s="26" t="str">
        <f>IF(AC287="","",VLOOKUP(AC287,関東予選!$B:$G,5,FALSE))</f>
        <v/>
      </c>
      <c r="H287" s="31"/>
      <c r="I287" s="31"/>
      <c r="J287" s="31"/>
      <c r="K287" s="21"/>
      <c r="L287" s="34"/>
      <c r="M287" s="31"/>
      <c r="N287" s="31"/>
      <c r="O287" s="31"/>
      <c r="P287" s="21"/>
      <c r="Q287" s="34"/>
      <c r="R287" s="31"/>
      <c r="S287" s="31"/>
      <c r="T287" s="31"/>
      <c r="U287" s="21"/>
      <c r="V287" s="34"/>
      <c r="W287" s="31"/>
      <c r="X287" s="31"/>
      <c r="Y287" s="31"/>
      <c r="Z287" s="21"/>
      <c r="AA287" s="34"/>
      <c r="AC287" s="11"/>
      <c r="AF287" s="11"/>
    </row>
    <row r="288" spans="1:32" ht="21.75" customHeight="1">
      <c r="A288" s="24" t="str">
        <f>基本登録!$A$22</f>
        <v>補</v>
      </c>
      <c r="B288" s="179" t="str">
        <f>IF(AC288="","",VLOOKUP(AC288,関東予選!$B:$G,4,FALSE))</f>
        <v/>
      </c>
      <c r="C288" s="180"/>
      <c r="D288" s="180"/>
      <c r="E288" s="180"/>
      <c r="F288" s="181"/>
      <c r="G288" s="26" t="str">
        <f>IF(AC288="","",VLOOKUP(AC288,関東予選!$B:$G,5,FALSE))</f>
        <v/>
      </c>
      <c r="H288" s="24"/>
      <c r="I288" s="24"/>
      <c r="J288" s="24"/>
      <c r="K288" s="33"/>
      <c r="L288" s="34"/>
      <c r="M288" s="24"/>
      <c r="N288" s="24"/>
      <c r="O288" s="24"/>
      <c r="P288" s="33"/>
      <c r="Q288" s="34"/>
      <c r="R288" s="24"/>
      <c r="S288" s="24"/>
      <c r="T288" s="24"/>
      <c r="U288" s="33"/>
      <c r="V288" s="34"/>
      <c r="W288" s="24"/>
      <c r="X288" s="24"/>
      <c r="Y288" s="24"/>
      <c r="Z288" s="33"/>
      <c r="AA288" s="34"/>
      <c r="AC288" s="11"/>
      <c r="AF288" s="11"/>
    </row>
    <row r="289" spans="1:32" ht="19.5" customHeight="1">
      <c r="A289" s="169"/>
      <c r="B289" s="170"/>
      <c r="C289" s="170"/>
      <c r="D289" s="170"/>
      <c r="E289" s="170"/>
      <c r="F289" s="170"/>
      <c r="G289" s="171"/>
      <c r="H289" s="172" t="s">
        <v>132</v>
      </c>
      <c r="I289" s="173"/>
      <c r="J289" s="173"/>
      <c r="K289" s="173"/>
      <c r="L289" s="34"/>
      <c r="M289" s="172" t="s">
        <v>132</v>
      </c>
      <c r="N289" s="173"/>
      <c r="O289" s="173"/>
      <c r="P289" s="173"/>
      <c r="Q289" s="34"/>
      <c r="R289" s="172" t="s">
        <v>132</v>
      </c>
      <c r="S289" s="173"/>
      <c r="T289" s="173"/>
      <c r="U289" s="173"/>
      <c r="V289" s="34"/>
      <c r="W289" s="172" t="s">
        <v>132</v>
      </c>
      <c r="X289" s="173"/>
      <c r="Y289" s="173"/>
      <c r="Z289" s="173"/>
      <c r="AA289" s="34"/>
      <c r="AC289" s="11"/>
      <c r="AF289" s="11"/>
    </row>
    <row r="290" spans="1:32" ht="24.75" customHeight="1">
      <c r="A290" s="174"/>
      <c r="B290" s="175"/>
      <c r="C290" s="175"/>
      <c r="D290" s="175"/>
      <c r="E290" s="175"/>
      <c r="F290" s="175"/>
      <c r="G290" s="176"/>
      <c r="H290" s="169"/>
      <c r="I290" s="177"/>
      <c r="J290" s="177"/>
      <c r="K290" s="177"/>
      <c r="L290" s="178"/>
      <c r="M290" s="169"/>
      <c r="N290" s="177"/>
      <c r="O290" s="177"/>
      <c r="P290" s="177"/>
      <c r="Q290" s="178"/>
      <c r="R290" s="169"/>
      <c r="S290" s="177"/>
      <c r="T290" s="177"/>
      <c r="U290" s="177"/>
      <c r="V290" s="178"/>
      <c r="W290" s="169"/>
      <c r="X290" s="177"/>
      <c r="Y290" s="177"/>
      <c r="Z290" s="177"/>
      <c r="AA290" s="178"/>
      <c r="AC290" s="11"/>
      <c r="AF290" s="11"/>
    </row>
    <row r="291" spans="1:32" ht="4.5" customHeight="1">
      <c r="A291" s="165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AC291" s="11"/>
      <c r="AF291" s="11"/>
    </row>
    <row r="292" spans="1:32">
      <c r="A292" s="167" t="s">
        <v>136</v>
      </c>
      <c r="B292" s="167"/>
      <c r="C292" s="47" t="str">
        <f>基本登録!$A$23</f>
        <v>①（　）内の大会の個人の部は一人１枚使用すること（関東予選・総合体育大会・個人選手権大会）</v>
      </c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4"/>
      <c r="R292" s="45"/>
      <c r="S292" s="44"/>
      <c r="T292" s="44"/>
      <c r="U292" s="40"/>
      <c r="V292" s="40"/>
      <c r="W292" s="40"/>
      <c r="X292" s="40"/>
      <c r="Y292" s="40"/>
      <c r="Z292" s="40"/>
      <c r="AA292" s="40"/>
    </row>
    <row r="293" spans="1:32">
      <c r="A293" s="43"/>
      <c r="B293" s="43"/>
      <c r="C293" s="47" t="str">
        <f>基本登録!$A$24</f>
        <v>②顧問の捺印のないものは無効</v>
      </c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6"/>
      <c r="R293" s="44"/>
      <c r="S293" s="44"/>
      <c r="T293" s="44"/>
      <c r="U293" s="168" t="s">
        <v>139</v>
      </c>
      <c r="V293" s="168"/>
      <c r="W293" s="168"/>
      <c r="X293" s="168"/>
      <c r="Y293" s="168"/>
      <c r="Z293" s="168"/>
      <c r="AA293" s="168"/>
    </row>
    <row r="294" spans="1:32" s="37" customFormat="1">
      <c r="A294" s="41"/>
      <c r="B294" s="41"/>
      <c r="C294" s="42" t="str">
        <f>基本登録!$A$25</f>
        <v>③A4用紙に印刷すること（A4用紙1枚につき立順票は二部出力。切り取って使用すること）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168"/>
      <c r="V294" s="168"/>
      <c r="W294" s="168"/>
      <c r="X294" s="168"/>
      <c r="Y294" s="168"/>
      <c r="Z294" s="168"/>
      <c r="AA294" s="168"/>
    </row>
    <row r="295" spans="1:32" ht="34.5" customHeight="1">
      <c r="AC295" s="11"/>
      <c r="AF295" s="11"/>
    </row>
    <row r="296" spans="1:32" ht="24.75" customHeight="1">
      <c r="A296" s="199" t="s">
        <v>119</v>
      </c>
      <c r="B296" s="199"/>
      <c r="C296" s="199"/>
      <c r="D296" s="201" t="str">
        <f ca="1">基本登録!$B$8</f>
        <v>令和8年度　関東大会東京都予選　立順票</v>
      </c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190" t="s">
        <v>120</v>
      </c>
      <c r="Y296" s="191"/>
      <c r="Z296" s="191"/>
      <c r="AA296" s="192"/>
      <c r="AC296" s="11"/>
      <c r="AF296" s="11"/>
    </row>
    <row r="297" spans="1:32" ht="26.25" customHeight="1">
      <c r="A297" s="200"/>
      <c r="B297" s="200"/>
      <c r="C297" s="200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2" t="str">
        <f>IF(VLOOKUP(AC304,関東予選!$B:$G,2,FALSE)="","",VLOOKUP(AC304,関東予選!$B:$G,2,FALSE))</f>
        <v/>
      </c>
      <c r="Y297" s="203"/>
      <c r="Z297" s="203"/>
      <c r="AA297" s="204"/>
      <c r="AC297" s="11"/>
      <c r="AF297" s="11"/>
    </row>
    <row r="298" spans="1:32" ht="27" customHeight="1">
      <c r="A298" s="169" t="s">
        <v>121</v>
      </c>
      <c r="B298" s="177"/>
      <c r="C298" s="178"/>
      <c r="D298" s="208"/>
      <c r="E298" s="30" t="s">
        <v>122</v>
      </c>
      <c r="F298" s="208"/>
      <c r="G298" s="190" t="s">
        <v>123</v>
      </c>
      <c r="H298" s="191"/>
      <c r="I298" s="192"/>
      <c r="J298" s="213" t="str">
        <f>基本登録!$B$2</f>
        <v>基本登録シートの学校番号に入力して下さい</v>
      </c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X298" s="205"/>
      <c r="Y298" s="206"/>
      <c r="Z298" s="206"/>
      <c r="AA298" s="207"/>
      <c r="AC298" s="11"/>
      <c r="AF298" s="11"/>
    </row>
    <row r="299" spans="1:32" ht="9.75" customHeight="1">
      <c r="A299" s="214">
        <f>基本登録!$B$1</f>
        <v>0</v>
      </c>
      <c r="B299" s="215"/>
      <c r="C299" s="216"/>
      <c r="D299" s="209"/>
      <c r="E299" s="223" t="s">
        <v>108</v>
      </c>
      <c r="F299" s="211"/>
      <c r="G299" s="226" t="s">
        <v>124</v>
      </c>
      <c r="H299" s="227"/>
      <c r="I299" s="228"/>
      <c r="J299" s="213">
        <f>基本登録!$B$3</f>
        <v>0</v>
      </c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36"/>
      <c r="X299" s="36"/>
      <c r="AC299" s="11"/>
      <c r="AF299" s="11"/>
    </row>
    <row r="300" spans="1:32" ht="16.5" customHeight="1">
      <c r="A300" s="217"/>
      <c r="B300" s="218"/>
      <c r="C300" s="219"/>
      <c r="D300" s="209"/>
      <c r="E300" s="224"/>
      <c r="F300" s="211"/>
      <c r="G300" s="229"/>
      <c r="H300" s="230"/>
      <c r="I300" s="231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X300" s="182" t="s">
        <v>125</v>
      </c>
      <c r="Y300" s="184" t="s">
        <v>126</v>
      </c>
      <c r="Z300" s="185"/>
      <c r="AA300" s="186"/>
      <c r="AC300" s="11"/>
      <c r="AF300" s="11"/>
    </row>
    <row r="301" spans="1:32" ht="27" customHeight="1">
      <c r="A301" s="220"/>
      <c r="B301" s="221"/>
      <c r="C301" s="222"/>
      <c r="D301" s="210"/>
      <c r="E301" s="225"/>
      <c r="F301" s="212"/>
      <c r="G301" s="190" t="s">
        <v>127</v>
      </c>
      <c r="H301" s="191"/>
      <c r="I301" s="192"/>
      <c r="J301" s="28"/>
      <c r="K301" s="29"/>
      <c r="L301" s="29"/>
      <c r="M301" s="29"/>
      <c r="N301" s="29"/>
      <c r="O301" s="29"/>
      <c r="P301" s="22"/>
      <c r="Q301" s="22"/>
      <c r="R301" s="22" t="s">
        <v>128</v>
      </c>
      <c r="S301" s="193" t="str">
        <f t="shared" ref="S301" si="6">AC304</f>
        <v/>
      </c>
      <c r="T301" s="194"/>
      <c r="U301" s="194"/>
      <c r="V301" s="23" t="s">
        <v>129</v>
      </c>
      <c r="X301" s="183"/>
      <c r="Y301" s="187"/>
      <c r="Z301" s="188"/>
      <c r="AA301" s="189"/>
      <c r="AC301" s="11"/>
      <c r="AF301" s="11"/>
    </row>
    <row r="302" spans="1:32" ht="4.5" customHeight="1">
      <c r="AC302" s="11"/>
      <c r="AF302" s="11"/>
    </row>
    <row r="303" spans="1:32" ht="21.75" customHeight="1">
      <c r="A303" s="24" t="s">
        <v>130</v>
      </c>
      <c r="B303" s="174" t="s">
        <v>131</v>
      </c>
      <c r="C303" s="195"/>
      <c r="D303" s="195"/>
      <c r="E303" s="195"/>
      <c r="F303" s="176"/>
      <c r="G303" s="32" t="s">
        <v>102</v>
      </c>
      <c r="H303" s="196" t="str">
        <f ca="1">IFERROR(VLOOKUP(D296,基本登録!$B$8:$I$14,5,FALSE),"")</f>
        <v>1次予選（個人予選）</v>
      </c>
      <c r="I303" s="197"/>
      <c r="J303" s="197"/>
      <c r="K303" s="197"/>
      <c r="L303" s="198"/>
      <c r="M303" s="196" t="str">
        <f ca="1">IFERROR(VLOOKUP(D296,基本登録!$B$8:$I$14,6,FALSE),"")</f>
        <v>2次予選（個人決勝）</v>
      </c>
      <c r="N303" s="197"/>
      <c r="O303" s="197"/>
      <c r="P303" s="197"/>
      <c r="Q303" s="198"/>
      <c r="R303" s="196" t="str">
        <f ca="1">IFERROR(IF(VLOOKUP(D296,基本登録!$B$8:$I$14,7,FALSE)="","",VLOOKUP(D296,基本登録!$B$8:$I$14,7,FALSE)),"")</f>
        <v/>
      </c>
      <c r="S303" s="197"/>
      <c r="T303" s="197"/>
      <c r="U303" s="197"/>
      <c r="V303" s="198"/>
      <c r="W303" s="196" t="str">
        <f ca="1">IFERROR(IF(VLOOKUP(D296,基本登録!$B$8:$I$14,8,FALSE)="","",VLOOKUP(D296,基本登録!$B$8:$I$14,8,FALSE)),"")</f>
        <v/>
      </c>
      <c r="X303" s="197"/>
      <c r="Y303" s="197"/>
      <c r="Z303" s="197"/>
      <c r="AA303" s="198"/>
      <c r="AC303" s="11"/>
      <c r="AF303" s="11"/>
    </row>
    <row r="304" spans="1:32" ht="21.75" customHeight="1">
      <c r="A304" s="25" t="str">
        <f>基本登録!$A$17</f>
        <v>１</v>
      </c>
      <c r="B304" s="179" t="str">
        <f>IF(AC304="","",VLOOKUP(AC304,関東予選!$B:$G,4,FALSE))</f>
        <v/>
      </c>
      <c r="C304" s="180"/>
      <c r="D304" s="180"/>
      <c r="E304" s="180"/>
      <c r="F304" s="181"/>
      <c r="G304" s="26" t="str">
        <f>IF(AC304="","",VLOOKUP(AC304,関東予選!$B:$G,5,FALSE))</f>
        <v/>
      </c>
      <c r="H304" s="31"/>
      <c r="I304" s="31"/>
      <c r="J304" s="31"/>
      <c r="K304" s="21"/>
      <c r="L304" s="34"/>
      <c r="M304" s="31"/>
      <c r="N304" s="31"/>
      <c r="O304" s="31"/>
      <c r="P304" s="21"/>
      <c r="Q304" s="34"/>
      <c r="R304" s="31"/>
      <c r="S304" s="31"/>
      <c r="T304" s="31"/>
      <c r="U304" s="21"/>
      <c r="V304" s="34"/>
      <c r="W304" s="31"/>
      <c r="X304" s="31"/>
      <c r="Y304" s="31"/>
      <c r="Z304" s="21"/>
      <c r="AA304" s="34"/>
      <c r="AC304" s="11" t="str">
        <f>関東予選!B$22</f>
        <v/>
      </c>
      <c r="AF304" s="11"/>
    </row>
    <row r="305" spans="1:32" ht="21.75" customHeight="1">
      <c r="A305" s="24" t="str">
        <f>基本登録!$A$18</f>
        <v>２</v>
      </c>
      <c r="B305" s="179" t="str">
        <f>IF(AC305="","",VLOOKUP(AC305,関東予選!$B:$G,4,FALSE))</f>
        <v/>
      </c>
      <c r="C305" s="180"/>
      <c r="D305" s="180"/>
      <c r="E305" s="180"/>
      <c r="F305" s="181"/>
      <c r="G305" s="26" t="str">
        <f>IF(AC305="","",VLOOKUP(AC305,関東予選!$B:$G,5,FALSE))</f>
        <v/>
      </c>
      <c r="H305" s="31"/>
      <c r="I305" s="31"/>
      <c r="J305" s="31"/>
      <c r="K305" s="21"/>
      <c r="L305" s="34"/>
      <c r="M305" s="31"/>
      <c r="N305" s="31"/>
      <c r="O305" s="31"/>
      <c r="P305" s="21"/>
      <c r="Q305" s="34"/>
      <c r="R305" s="31"/>
      <c r="S305" s="31"/>
      <c r="T305" s="31"/>
      <c r="U305" s="21"/>
      <c r="V305" s="34"/>
      <c r="W305" s="31"/>
      <c r="X305" s="31"/>
      <c r="Y305" s="31"/>
      <c r="Z305" s="21"/>
      <c r="AA305" s="34"/>
      <c r="AC305" s="11"/>
      <c r="AF305" s="11"/>
    </row>
    <row r="306" spans="1:32" ht="21.75" customHeight="1">
      <c r="A306" s="24" t="str">
        <f>基本登録!$A$19</f>
        <v>３</v>
      </c>
      <c r="B306" s="179" t="str">
        <f>IF(AC306="","",VLOOKUP(AC306,関東予選!$B:$G,4,FALSE))</f>
        <v/>
      </c>
      <c r="C306" s="180"/>
      <c r="D306" s="180"/>
      <c r="E306" s="180"/>
      <c r="F306" s="181"/>
      <c r="G306" s="26" t="str">
        <f>IF(AC306="","",VLOOKUP(AC306,関東予選!$B:$G,5,FALSE))</f>
        <v/>
      </c>
      <c r="H306" s="31"/>
      <c r="I306" s="31"/>
      <c r="J306" s="31"/>
      <c r="K306" s="21"/>
      <c r="L306" s="34"/>
      <c r="M306" s="31"/>
      <c r="N306" s="31"/>
      <c r="O306" s="31"/>
      <c r="P306" s="21"/>
      <c r="Q306" s="34"/>
      <c r="R306" s="31"/>
      <c r="S306" s="31"/>
      <c r="T306" s="31"/>
      <c r="U306" s="21"/>
      <c r="V306" s="34"/>
      <c r="W306" s="31"/>
      <c r="X306" s="31"/>
      <c r="Y306" s="31"/>
      <c r="Z306" s="21"/>
      <c r="AA306" s="34"/>
      <c r="AC306" s="11"/>
      <c r="AF306" s="11"/>
    </row>
    <row r="307" spans="1:32" ht="21.75" customHeight="1">
      <c r="A307" s="24" t="str">
        <f>基本登録!$A$20</f>
        <v>４</v>
      </c>
      <c r="B307" s="179" t="str">
        <f>IF(AC307="","",VLOOKUP(AC307,関東予選!$B:$G,4,FALSE))</f>
        <v/>
      </c>
      <c r="C307" s="180"/>
      <c r="D307" s="180"/>
      <c r="E307" s="180"/>
      <c r="F307" s="181"/>
      <c r="G307" s="26" t="str">
        <f>IF(AC307="","",VLOOKUP(AC307,関東予選!$B:$G,5,FALSE))</f>
        <v/>
      </c>
      <c r="H307" s="31"/>
      <c r="I307" s="31"/>
      <c r="J307" s="31"/>
      <c r="K307" s="21"/>
      <c r="L307" s="34"/>
      <c r="M307" s="31"/>
      <c r="N307" s="31"/>
      <c r="O307" s="31"/>
      <c r="P307" s="21"/>
      <c r="Q307" s="34"/>
      <c r="R307" s="31"/>
      <c r="S307" s="31"/>
      <c r="T307" s="31"/>
      <c r="U307" s="21"/>
      <c r="V307" s="34"/>
      <c r="W307" s="31"/>
      <c r="X307" s="31"/>
      <c r="Y307" s="31"/>
      <c r="Z307" s="21"/>
      <c r="AA307" s="34"/>
      <c r="AC307" s="11"/>
      <c r="AF307" s="11"/>
    </row>
    <row r="308" spans="1:32" ht="21.75" customHeight="1">
      <c r="A308" s="24" t="str">
        <f>基本登録!$A$21</f>
        <v>５</v>
      </c>
      <c r="B308" s="179" t="str">
        <f>IF(AC308="","",VLOOKUP(AC308,関東予選!$B:$G,4,FALSE))</f>
        <v/>
      </c>
      <c r="C308" s="180"/>
      <c r="D308" s="180"/>
      <c r="E308" s="180"/>
      <c r="F308" s="181"/>
      <c r="G308" s="26" t="str">
        <f>IF(AC308="","",VLOOKUP(AC308,関東予選!$B:$G,5,FALSE))</f>
        <v/>
      </c>
      <c r="H308" s="31"/>
      <c r="I308" s="31"/>
      <c r="J308" s="31"/>
      <c r="K308" s="21"/>
      <c r="L308" s="34"/>
      <c r="M308" s="31"/>
      <c r="N308" s="31"/>
      <c r="O308" s="31"/>
      <c r="P308" s="21"/>
      <c r="Q308" s="34"/>
      <c r="R308" s="31"/>
      <c r="S308" s="31"/>
      <c r="T308" s="31"/>
      <c r="U308" s="21"/>
      <c r="V308" s="34"/>
      <c r="W308" s="31"/>
      <c r="X308" s="31"/>
      <c r="Y308" s="31"/>
      <c r="Z308" s="21"/>
      <c r="AA308" s="34"/>
      <c r="AC308" s="11"/>
      <c r="AF308" s="11"/>
    </row>
    <row r="309" spans="1:32" ht="21.75" customHeight="1">
      <c r="A309" s="24" t="str">
        <f>基本登録!$A$22</f>
        <v>補</v>
      </c>
      <c r="B309" s="179" t="str">
        <f>IF(AC309="","",VLOOKUP(AC309,関東予選!$B:$G,4,FALSE))</f>
        <v/>
      </c>
      <c r="C309" s="180"/>
      <c r="D309" s="180"/>
      <c r="E309" s="180"/>
      <c r="F309" s="181"/>
      <c r="G309" s="26" t="str">
        <f>IF(AC309="","",VLOOKUP(AC309,関東予選!$B:$G,5,FALSE))</f>
        <v/>
      </c>
      <c r="H309" s="24"/>
      <c r="I309" s="24"/>
      <c r="J309" s="24"/>
      <c r="K309" s="33"/>
      <c r="L309" s="34"/>
      <c r="M309" s="24"/>
      <c r="N309" s="24"/>
      <c r="O309" s="24"/>
      <c r="P309" s="33"/>
      <c r="Q309" s="34"/>
      <c r="R309" s="24"/>
      <c r="S309" s="24"/>
      <c r="T309" s="24"/>
      <c r="U309" s="33"/>
      <c r="V309" s="34"/>
      <c r="W309" s="24"/>
      <c r="X309" s="24"/>
      <c r="Y309" s="24"/>
      <c r="Z309" s="33"/>
      <c r="AA309" s="34"/>
      <c r="AC309" s="11"/>
      <c r="AF309" s="11"/>
    </row>
    <row r="310" spans="1:32" ht="19.5" customHeight="1">
      <c r="A310" s="169"/>
      <c r="B310" s="170"/>
      <c r="C310" s="170"/>
      <c r="D310" s="170"/>
      <c r="E310" s="170"/>
      <c r="F310" s="170"/>
      <c r="G310" s="171"/>
      <c r="H310" s="172" t="s">
        <v>132</v>
      </c>
      <c r="I310" s="173"/>
      <c r="J310" s="173"/>
      <c r="K310" s="173"/>
      <c r="L310" s="34"/>
      <c r="M310" s="172" t="s">
        <v>132</v>
      </c>
      <c r="N310" s="173"/>
      <c r="O310" s="173"/>
      <c r="P310" s="173"/>
      <c r="Q310" s="34"/>
      <c r="R310" s="172" t="s">
        <v>132</v>
      </c>
      <c r="S310" s="173"/>
      <c r="T310" s="173"/>
      <c r="U310" s="173"/>
      <c r="V310" s="34"/>
      <c r="W310" s="172" t="s">
        <v>132</v>
      </c>
      <c r="X310" s="173"/>
      <c r="Y310" s="173"/>
      <c r="Z310" s="173"/>
      <c r="AA310" s="34"/>
      <c r="AC310" s="11"/>
      <c r="AF310" s="11"/>
    </row>
    <row r="311" spans="1:32" ht="24.75" customHeight="1">
      <c r="A311" s="174"/>
      <c r="B311" s="175"/>
      <c r="C311" s="175"/>
      <c r="D311" s="175"/>
      <c r="E311" s="175"/>
      <c r="F311" s="175"/>
      <c r="G311" s="176"/>
      <c r="H311" s="169"/>
      <c r="I311" s="177"/>
      <c r="J311" s="177"/>
      <c r="K311" s="177"/>
      <c r="L311" s="178"/>
      <c r="M311" s="169"/>
      <c r="N311" s="177"/>
      <c r="O311" s="177"/>
      <c r="P311" s="177"/>
      <c r="Q311" s="178"/>
      <c r="R311" s="169"/>
      <c r="S311" s="177"/>
      <c r="T311" s="177"/>
      <c r="U311" s="177"/>
      <c r="V311" s="178"/>
      <c r="W311" s="169"/>
      <c r="X311" s="177"/>
      <c r="Y311" s="177"/>
      <c r="Z311" s="177"/>
      <c r="AA311" s="178"/>
      <c r="AC311" s="11"/>
      <c r="AF311" s="11"/>
    </row>
    <row r="312" spans="1:32" ht="4.5" customHeight="1">
      <c r="A312" s="165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AC312" s="11"/>
      <c r="AF312" s="11"/>
    </row>
    <row r="313" spans="1:32">
      <c r="A313" s="167" t="s">
        <v>136</v>
      </c>
      <c r="B313" s="167"/>
      <c r="C313" s="47" t="str">
        <f>基本登録!$A$23</f>
        <v>①（　）内の大会の個人の部は一人１枚使用すること（関東予選・総合体育大会・個人選手権大会）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4"/>
      <c r="R313" s="45"/>
      <c r="S313" s="44"/>
      <c r="T313" s="44"/>
      <c r="U313" s="40"/>
      <c r="V313" s="40"/>
      <c r="W313" s="40"/>
      <c r="X313" s="40"/>
      <c r="Y313" s="40"/>
      <c r="Z313" s="40"/>
      <c r="AA313" s="40"/>
    </row>
    <row r="314" spans="1:32">
      <c r="A314" s="43"/>
      <c r="B314" s="43"/>
      <c r="C314" s="47" t="str">
        <f>基本登録!$A$24</f>
        <v>②顧問の捺印のないものは無効</v>
      </c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6"/>
      <c r="R314" s="44"/>
      <c r="S314" s="44"/>
      <c r="T314" s="44"/>
      <c r="U314" s="168" t="s">
        <v>139</v>
      </c>
      <c r="V314" s="168"/>
      <c r="W314" s="168"/>
      <c r="X314" s="168"/>
      <c r="Y314" s="168"/>
      <c r="Z314" s="168"/>
      <c r="AA314" s="168"/>
    </row>
    <row r="315" spans="1:32" s="37" customFormat="1">
      <c r="A315" s="41"/>
      <c r="B315" s="41"/>
      <c r="C315" s="42" t="str">
        <f>基本登録!$A$25</f>
        <v>③A4用紙に印刷すること（A4用紙1枚につき立順票は二部出力。切り取って使用すること）</v>
      </c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168"/>
      <c r="V315" s="168"/>
      <c r="W315" s="168"/>
      <c r="X315" s="168"/>
      <c r="Y315" s="168"/>
      <c r="Z315" s="168"/>
      <c r="AA315" s="168"/>
    </row>
    <row r="316" spans="1:32" ht="34.5" customHeight="1">
      <c r="AC316" s="11"/>
      <c r="AF316" s="11"/>
    </row>
    <row r="317" spans="1:32" ht="24.75" customHeight="1">
      <c r="A317" s="199" t="s">
        <v>119</v>
      </c>
      <c r="B317" s="199"/>
      <c r="C317" s="199"/>
      <c r="D317" s="201" t="str">
        <f ca="1">基本登録!$B$8</f>
        <v>令和8年度　関東大会東京都予選　立順票</v>
      </c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190" t="s">
        <v>120</v>
      </c>
      <c r="Y317" s="191"/>
      <c r="Z317" s="191"/>
      <c r="AA317" s="192"/>
      <c r="AC317" s="11"/>
      <c r="AF317" s="11"/>
    </row>
    <row r="318" spans="1:32" ht="26.25" customHeight="1">
      <c r="A318" s="200"/>
      <c r="B318" s="200"/>
      <c r="C318" s="200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2" t="str">
        <f>IF(VLOOKUP(AC325,関東予選!$B:$G,2,FALSE)="","",VLOOKUP(AC325,関東予選!$B:$G,2,FALSE))</f>
        <v/>
      </c>
      <c r="Y318" s="203"/>
      <c r="Z318" s="203"/>
      <c r="AA318" s="204"/>
      <c r="AC318" s="11"/>
      <c r="AF318" s="11"/>
    </row>
    <row r="319" spans="1:32" ht="27" customHeight="1">
      <c r="A319" s="169" t="s">
        <v>121</v>
      </c>
      <c r="B319" s="177"/>
      <c r="C319" s="178"/>
      <c r="D319" s="208"/>
      <c r="E319" s="30" t="s">
        <v>122</v>
      </c>
      <c r="F319" s="208"/>
      <c r="G319" s="190" t="s">
        <v>123</v>
      </c>
      <c r="H319" s="191"/>
      <c r="I319" s="192"/>
      <c r="J319" s="213" t="str">
        <f>基本登録!$B$2</f>
        <v>基本登録シートの学校番号に入力して下さい</v>
      </c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X319" s="205"/>
      <c r="Y319" s="206"/>
      <c r="Z319" s="206"/>
      <c r="AA319" s="207"/>
      <c r="AC319" s="11"/>
      <c r="AF319" s="11"/>
    </row>
    <row r="320" spans="1:32" ht="9.75" customHeight="1">
      <c r="A320" s="214">
        <f>基本登録!$B$1</f>
        <v>0</v>
      </c>
      <c r="B320" s="215"/>
      <c r="C320" s="216"/>
      <c r="D320" s="209"/>
      <c r="E320" s="223" t="s">
        <v>108</v>
      </c>
      <c r="F320" s="211"/>
      <c r="G320" s="226" t="s">
        <v>124</v>
      </c>
      <c r="H320" s="227"/>
      <c r="I320" s="228"/>
      <c r="J320" s="213">
        <f>基本登録!$B$3</f>
        <v>0</v>
      </c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36"/>
      <c r="X320" s="36"/>
      <c r="AC320" s="11"/>
      <c r="AF320" s="11"/>
    </row>
    <row r="321" spans="1:32" ht="16.5" customHeight="1">
      <c r="A321" s="217"/>
      <c r="B321" s="218"/>
      <c r="C321" s="219"/>
      <c r="D321" s="209"/>
      <c r="E321" s="224"/>
      <c r="F321" s="211"/>
      <c r="G321" s="229"/>
      <c r="H321" s="230"/>
      <c r="I321" s="231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X321" s="182" t="s">
        <v>125</v>
      </c>
      <c r="Y321" s="184" t="s">
        <v>126</v>
      </c>
      <c r="Z321" s="185"/>
      <c r="AA321" s="186"/>
      <c r="AC321" s="11"/>
      <c r="AF321" s="11"/>
    </row>
    <row r="322" spans="1:32" ht="27" customHeight="1">
      <c r="A322" s="220"/>
      <c r="B322" s="221"/>
      <c r="C322" s="222"/>
      <c r="D322" s="210"/>
      <c r="E322" s="225"/>
      <c r="F322" s="212"/>
      <c r="G322" s="190" t="s">
        <v>127</v>
      </c>
      <c r="H322" s="191"/>
      <c r="I322" s="192"/>
      <c r="J322" s="28"/>
      <c r="K322" s="29"/>
      <c r="L322" s="29"/>
      <c r="M322" s="29"/>
      <c r="N322" s="29"/>
      <c r="O322" s="29"/>
      <c r="P322" s="22"/>
      <c r="Q322" s="22"/>
      <c r="R322" s="22" t="s">
        <v>128</v>
      </c>
      <c r="S322" s="193" t="str">
        <f t="shared" ref="S322" si="7">AC325</f>
        <v/>
      </c>
      <c r="T322" s="194"/>
      <c r="U322" s="194"/>
      <c r="V322" s="23" t="s">
        <v>129</v>
      </c>
      <c r="X322" s="183"/>
      <c r="Y322" s="187"/>
      <c r="Z322" s="188"/>
      <c r="AA322" s="189"/>
      <c r="AC322" s="11"/>
      <c r="AF322" s="11"/>
    </row>
    <row r="323" spans="1:32" ht="4.5" customHeight="1">
      <c r="AC323" s="11"/>
      <c r="AF323" s="11"/>
    </row>
    <row r="324" spans="1:32" ht="21.75" customHeight="1">
      <c r="A324" s="24" t="s">
        <v>130</v>
      </c>
      <c r="B324" s="174" t="s">
        <v>131</v>
      </c>
      <c r="C324" s="195"/>
      <c r="D324" s="195"/>
      <c r="E324" s="195"/>
      <c r="F324" s="176"/>
      <c r="G324" s="32" t="s">
        <v>102</v>
      </c>
      <c r="H324" s="196" t="str">
        <f ca="1">IFERROR(VLOOKUP(D317,基本登録!$B$8:$I$14,5,FALSE),"")</f>
        <v>1次予選（個人予選）</v>
      </c>
      <c r="I324" s="197"/>
      <c r="J324" s="197"/>
      <c r="K324" s="197"/>
      <c r="L324" s="198"/>
      <c r="M324" s="196" t="str">
        <f ca="1">IFERROR(VLOOKUP(D317,基本登録!$B$8:$I$14,6,FALSE),"")</f>
        <v>2次予選（個人決勝）</v>
      </c>
      <c r="N324" s="197"/>
      <c r="O324" s="197"/>
      <c r="P324" s="197"/>
      <c r="Q324" s="198"/>
      <c r="R324" s="196" t="str">
        <f ca="1">IFERROR(IF(VLOOKUP(D317,基本登録!$B$8:$I$14,7,FALSE)="","",VLOOKUP(D317,基本登録!$B$8:$I$14,7,FALSE)),"")</f>
        <v/>
      </c>
      <c r="S324" s="197"/>
      <c r="T324" s="197"/>
      <c r="U324" s="197"/>
      <c r="V324" s="198"/>
      <c r="W324" s="196" t="str">
        <f ca="1">IFERROR(IF(VLOOKUP(D317,基本登録!$B$8:$I$14,8,FALSE)="","",VLOOKUP(D317,基本登録!$B$8:$I$14,8,FALSE)),"")</f>
        <v/>
      </c>
      <c r="X324" s="197"/>
      <c r="Y324" s="197"/>
      <c r="Z324" s="197"/>
      <c r="AA324" s="198"/>
      <c r="AC324" s="11"/>
      <c r="AF324" s="11"/>
    </row>
    <row r="325" spans="1:32" ht="21.75" customHeight="1">
      <c r="A325" s="25" t="str">
        <f>基本登録!$A$17</f>
        <v>１</v>
      </c>
      <c r="B325" s="179" t="str">
        <f>IF(AC325="","",VLOOKUP(AC325,関東予選!$B:$G,4,FALSE))</f>
        <v/>
      </c>
      <c r="C325" s="180"/>
      <c r="D325" s="180"/>
      <c r="E325" s="180"/>
      <c r="F325" s="181"/>
      <c r="G325" s="26" t="str">
        <f>IF(AC325="","",VLOOKUP(AC325,関東予選!$B:$G,5,FALSE))</f>
        <v/>
      </c>
      <c r="H325" s="31"/>
      <c r="I325" s="31"/>
      <c r="J325" s="31"/>
      <c r="K325" s="21"/>
      <c r="L325" s="34"/>
      <c r="M325" s="31"/>
      <c r="N325" s="31"/>
      <c r="O325" s="31"/>
      <c r="P325" s="21"/>
      <c r="Q325" s="34"/>
      <c r="R325" s="31"/>
      <c r="S325" s="31"/>
      <c r="T325" s="31"/>
      <c r="U325" s="21"/>
      <c r="V325" s="34"/>
      <c r="W325" s="31"/>
      <c r="X325" s="31"/>
      <c r="Y325" s="31"/>
      <c r="Z325" s="21"/>
      <c r="AA325" s="34"/>
      <c r="AC325" s="11" t="str">
        <f>関東予選!B$23</f>
        <v/>
      </c>
      <c r="AF325" s="11"/>
    </row>
    <row r="326" spans="1:32" ht="21.75" customHeight="1">
      <c r="A326" s="24" t="str">
        <f>基本登録!$A$18</f>
        <v>２</v>
      </c>
      <c r="B326" s="179" t="str">
        <f>IF(AC326="","",VLOOKUP(AC326,関東予選!$B:$G,4,FALSE))</f>
        <v/>
      </c>
      <c r="C326" s="180"/>
      <c r="D326" s="180"/>
      <c r="E326" s="180"/>
      <c r="F326" s="181"/>
      <c r="G326" s="26" t="str">
        <f>IF(AC326="","",VLOOKUP(AC326,関東予選!$B:$G,5,FALSE))</f>
        <v/>
      </c>
      <c r="H326" s="31"/>
      <c r="I326" s="31"/>
      <c r="J326" s="31"/>
      <c r="K326" s="21"/>
      <c r="L326" s="34"/>
      <c r="M326" s="31"/>
      <c r="N326" s="31"/>
      <c r="O326" s="31"/>
      <c r="P326" s="21"/>
      <c r="Q326" s="34"/>
      <c r="R326" s="31"/>
      <c r="S326" s="31"/>
      <c r="T326" s="31"/>
      <c r="U326" s="21"/>
      <c r="V326" s="34"/>
      <c r="W326" s="31"/>
      <c r="X326" s="31"/>
      <c r="Y326" s="31"/>
      <c r="Z326" s="21"/>
      <c r="AA326" s="34"/>
      <c r="AC326" s="11"/>
      <c r="AF326" s="11"/>
    </row>
    <row r="327" spans="1:32" ht="21.75" customHeight="1">
      <c r="A327" s="24" t="str">
        <f>基本登録!$A$19</f>
        <v>３</v>
      </c>
      <c r="B327" s="179" t="str">
        <f>IF(AC327="","",VLOOKUP(AC327,関東予選!$B:$G,4,FALSE))</f>
        <v/>
      </c>
      <c r="C327" s="180"/>
      <c r="D327" s="180"/>
      <c r="E327" s="180"/>
      <c r="F327" s="181"/>
      <c r="G327" s="26" t="str">
        <f>IF(AC327="","",VLOOKUP(AC327,関東予選!$B:$G,5,FALSE))</f>
        <v/>
      </c>
      <c r="H327" s="31"/>
      <c r="I327" s="31"/>
      <c r="J327" s="31"/>
      <c r="K327" s="21"/>
      <c r="L327" s="34"/>
      <c r="M327" s="31"/>
      <c r="N327" s="31"/>
      <c r="O327" s="31"/>
      <c r="P327" s="21"/>
      <c r="Q327" s="34"/>
      <c r="R327" s="31"/>
      <c r="S327" s="31"/>
      <c r="T327" s="31"/>
      <c r="U327" s="21"/>
      <c r="V327" s="34"/>
      <c r="W327" s="31"/>
      <c r="X327" s="31"/>
      <c r="Y327" s="31"/>
      <c r="Z327" s="21"/>
      <c r="AA327" s="34"/>
      <c r="AC327" s="11"/>
      <c r="AF327" s="11"/>
    </row>
    <row r="328" spans="1:32" ht="21.75" customHeight="1">
      <c r="A328" s="24" t="str">
        <f>基本登録!$A$20</f>
        <v>４</v>
      </c>
      <c r="B328" s="179" t="str">
        <f>IF(AC328="","",VLOOKUP(AC328,関東予選!$B:$G,4,FALSE))</f>
        <v/>
      </c>
      <c r="C328" s="180"/>
      <c r="D328" s="180"/>
      <c r="E328" s="180"/>
      <c r="F328" s="181"/>
      <c r="G328" s="26" t="str">
        <f>IF(AC328="","",VLOOKUP(AC328,関東予選!$B:$G,5,FALSE))</f>
        <v/>
      </c>
      <c r="H328" s="31"/>
      <c r="I328" s="31"/>
      <c r="J328" s="31"/>
      <c r="K328" s="21"/>
      <c r="L328" s="34"/>
      <c r="M328" s="31"/>
      <c r="N328" s="31"/>
      <c r="O328" s="31"/>
      <c r="P328" s="21"/>
      <c r="Q328" s="34"/>
      <c r="R328" s="31"/>
      <c r="S328" s="31"/>
      <c r="T328" s="31"/>
      <c r="U328" s="21"/>
      <c r="V328" s="34"/>
      <c r="W328" s="31"/>
      <c r="X328" s="31"/>
      <c r="Y328" s="31"/>
      <c r="Z328" s="21"/>
      <c r="AA328" s="34"/>
      <c r="AC328" s="11"/>
      <c r="AF328" s="11"/>
    </row>
    <row r="329" spans="1:32" ht="21.75" customHeight="1">
      <c r="A329" s="24" t="str">
        <f>基本登録!$A$21</f>
        <v>５</v>
      </c>
      <c r="B329" s="179" t="str">
        <f>IF(AC329="","",VLOOKUP(AC329,関東予選!$B:$G,4,FALSE))</f>
        <v/>
      </c>
      <c r="C329" s="180"/>
      <c r="D329" s="180"/>
      <c r="E329" s="180"/>
      <c r="F329" s="181"/>
      <c r="G329" s="26" t="str">
        <f>IF(AC329="","",VLOOKUP(AC329,関東予選!$B:$G,5,FALSE))</f>
        <v/>
      </c>
      <c r="H329" s="31"/>
      <c r="I329" s="31"/>
      <c r="J329" s="31"/>
      <c r="K329" s="21"/>
      <c r="L329" s="34"/>
      <c r="M329" s="31"/>
      <c r="N329" s="31"/>
      <c r="O329" s="31"/>
      <c r="P329" s="21"/>
      <c r="Q329" s="34"/>
      <c r="R329" s="31"/>
      <c r="S329" s="31"/>
      <c r="T329" s="31"/>
      <c r="U329" s="21"/>
      <c r="V329" s="34"/>
      <c r="W329" s="31"/>
      <c r="X329" s="31"/>
      <c r="Y329" s="31"/>
      <c r="Z329" s="21"/>
      <c r="AA329" s="34"/>
      <c r="AC329" s="11"/>
      <c r="AF329" s="11"/>
    </row>
    <row r="330" spans="1:32" ht="21.75" customHeight="1">
      <c r="A330" s="24" t="str">
        <f>基本登録!$A$22</f>
        <v>補</v>
      </c>
      <c r="B330" s="179" t="str">
        <f>IF(AC330="","",VLOOKUP(AC330,関東予選!$B:$G,4,FALSE))</f>
        <v/>
      </c>
      <c r="C330" s="180"/>
      <c r="D330" s="180"/>
      <c r="E330" s="180"/>
      <c r="F330" s="181"/>
      <c r="G330" s="26" t="str">
        <f>IF(AC330="","",VLOOKUP(AC330,関東予選!$B:$G,5,FALSE))</f>
        <v/>
      </c>
      <c r="H330" s="24"/>
      <c r="I330" s="24"/>
      <c r="J330" s="24"/>
      <c r="K330" s="33"/>
      <c r="L330" s="34"/>
      <c r="M330" s="24"/>
      <c r="N330" s="24"/>
      <c r="O330" s="24"/>
      <c r="P330" s="33"/>
      <c r="Q330" s="34"/>
      <c r="R330" s="24"/>
      <c r="S330" s="24"/>
      <c r="T330" s="24"/>
      <c r="U330" s="33"/>
      <c r="V330" s="34"/>
      <c r="W330" s="24"/>
      <c r="X330" s="24"/>
      <c r="Y330" s="24"/>
      <c r="Z330" s="33"/>
      <c r="AA330" s="34"/>
      <c r="AC330" s="11"/>
      <c r="AF330" s="11"/>
    </row>
    <row r="331" spans="1:32" ht="19.5" customHeight="1">
      <c r="A331" s="169"/>
      <c r="B331" s="170"/>
      <c r="C331" s="170"/>
      <c r="D331" s="170"/>
      <c r="E331" s="170"/>
      <c r="F331" s="170"/>
      <c r="G331" s="171"/>
      <c r="H331" s="172" t="s">
        <v>132</v>
      </c>
      <c r="I331" s="173"/>
      <c r="J331" s="173"/>
      <c r="K331" s="173"/>
      <c r="L331" s="34"/>
      <c r="M331" s="172" t="s">
        <v>132</v>
      </c>
      <c r="N331" s="173"/>
      <c r="O331" s="173"/>
      <c r="P331" s="173"/>
      <c r="Q331" s="34"/>
      <c r="R331" s="172" t="s">
        <v>132</v>
      </c>
      <c r="S331" s="173"/>
      <c r="T331" s="173"/>
      <c r="U331" s="173"/>
      <c r="V331" s="34"/>
      <c r="W331" s="172" t="s">
        <v>132</v>
      </c>
      <c r="X331" s="173"/>
      <c r="Y331" s="173"/>
      <c r="Z331" s="173"/>
      <c r="AA331" s="34"/>
      <c r="AC331" s="11"/>
      <c r="AF331" s="11"/>
    </row>
    <row r="332" spans="1:32" ht="24.75" customHeight="1">
      <c r="A332" s="174"/>
      <c r="B332" s="175"/>
      <c r="C332" s="175"/>
      <c r="D332" s="175"/>
      <c r="E332" s="175"/>
      <c r="F332" s="175"/>
      <c r="G332" s="176"/>
      <c r="H332" s="169"/>
      <c r="I332" s="177"/>
      <c r="J332" s="177"/>
      <c r="K332" s="177"/>
      <c r="L332" s="178"/>
      <c r="M332" s="169"/>
      <c r="N332" s="177"/>
      <c r="O332" s="177"/>
      <c r="P332" s="177"/>
      <c r="Q332" s="178"/>
      <c r="R332" s="169"/>
      <c r="S332" s="177"/>
      <c r="T332" s="177"/>
      <c r="U332" s="177"/>
      <c r="V332" s="178"/>
      <c r="W332" s="169"/>
      <c r="X332" s="177"/>
      <c r="Y332" s="177"/>
      <c r="Z332" s="177"/>
      <c r="AA332" s="178"/>
      <c r="AC332" s="11"/>
      <c r="AF332" s="11"/>
    </row>
    <row r="333" spans="1:32" ht="4.5" customHeight="1">
      <c r="A333" s="165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AC333" s="11"/>
      <c r="AF333" s="11"/>
    </row>
    <row r="334" spans="1:32">
      <c r="A334" s="167" t="s">
        <v>136</v>
      </c>
      <c r="B334" s="167"/>
      <c r="C334" s="47" t="str">
        <f>基本登録!$A$23</f>
        <v>①（　）内の大会の個人の部は一人１枚使用すること（関東予選・総合体育大会・個人選手権大会）</v>
      </c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4"/>
      <c r="R334" s="45"/>
      <c r="S334" s="44"/>
      <c r="T334" s="44"/>
      <c r="U334" s="40"/>
      <c r="V334" s="40"/>
      <c r="W334" s="40"/>
      <c r="X334" s="40"/>
      <c r="Y334" s="40"/>
      <c r="Z334" s="40"/>
      <c r="AA334" s="40"/>
    </row>
    <row r="335" spans="1:32">
      <c r="A335" s="43"/>
      <c r="B335" s="43"/>
      <c r="C335" s="47" t="str">
        <f>基本登録!$A$24</f>
        <v>②顧問の捺印のないものは無効</v>
      </c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6"/>
      <c r="R335" s="44"/>
      <c r="S335" s="44"/>
      <c r="T335" s="44"/>
      <c r="U335" s="168" t="s">
        <v>139</v>
      </c>
      <c r="V335" s="168"/>
      <c r="W335" s="168"/>
      <c r="X335" s="168"/>
      <c r="Y335" s="168"/>
      <c r="Z335" s="168"/>
      <c r="AA335" s="168"/>
    </row>
    <row r="336" spans="1:32" s="37" customFormat="1">
      <c r="A336" s="41"/>
      <c r="B336" s="41"/>
      <c r="C336" s="42" t="str">
        <f>基本登録!$A$25</f>
        <v>③A4用紙に印刷すること（A4用紙1枚につき立順票は二部出力。切り取って使用すること）</v>
      </c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168"/>
      <c r="V336" s="168"/>
      <c r="W336" s="168"/>
      <c r="X336" s="168"/>
      <c r="Y336" s="168"/>
      <c r="Z336" s="168"/>
      <c r="AA336" s="168"/>
    </row>
    <row r="337" spans="1:32" ht="34.5" customHeight="1">
      <c r="AC337" s="11"/>
      <c r="AF337" s="11"/>
    </row>
    <row r="338" spans="1:32" ht="24.75" customHeight="1">
      <c r="A338" s="199" t="s">
        <v>119</v>
      </c>
      <c r="B338" s="199"/>
      <c r="C338" s="199"/>
      <c r="D338" s="201" t="str">
        <f ca="1">基本登録!$B$8</f>
        <v>令和8年度　関東大会東京都予選　立順票</v>
      </c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190" t="s">
        <v>120</v>
      </c>
      <c r="Y338" s="191"/>
      <c r="Z338" s="191"/>
      <c r="AA338" s="192"/>
      <c r="AC338" s="11"/>
      <c r="AF338" s="11"/>
    </row>
    <row r="339" spans="1:32" ht="26.25" customHeight="1">
      <c r="A339" s="200"/>
      <c r="B339" s="200"/>
      <c r="C339" s="200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2" t="str">
        <f>IF(VLOOKUP(AC346,関東予選!$B:$G,2,FALSE)="","",VLOOKUP(AC346,関東予選!$B:$G,2,FALSE))</f>
        <v/>
      </c>
      <c r="Y339" s="203"/>
      <c r="Z339" s="203"/>
      <c r="AA339" s="204"/>
      <c r="AC339" s="11"/>
      <c r="AF339" s="11"/>
    </row>
    <row r="340" spans="1:32" ht="27" customHeight="1">
      <c r="A340" s="169" t="s">
        <v>121</v>
      </c>
      <c r="B340" s="177"/>
      <c r="C340" s="178"/>
      <c r="D340" s="208"/>
      <c r="E340" s="30" t="s">
        <v>122</v>
      </c>
      <c r="F340" s="208"/>
      <c r="G340" s="190" t="s">
        <v>123</v>
      </c>
      <c r="H340" s="191"/>
      <c r="I340" s="192"/>
      <c r="J340" s="213" t="str">
        <f>基本登録!$B$2</f>
        <v>基本登録シートの学校番号に入力して下さい</v>
      </c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X340" s="205"/>
      <c r="Y340" s="206"/>
      <c r="Z340" s="206"/>
      <c r="AA340" s="207"/>
      <c r="AC340" s="11"/>
      <c r="AF340" s="11"/>
    </row>
    <row r="341" spans="1:32" ht="9.75" customHeight="1">
      <c r="A341" s="214">
        <f>基本登録!$B$1</f>
        <v>0</v>
      </c>
      <c r="B341" s="215"/>
      <c r="C341" s="216"/>
      <c r="D341" s="209"/>
      <c r="E341" s="223" t="s">
        <v>108</v>
      </c>
      <c r="F341" s="211"/>
      <c r="G341" s="226" t="s">
        <v>124</v>
      </c>
      <c r="H341" s="227"/>
      <c r="I341" s="228"/>
      <c r="J341" s="213">
        <f>基本登録!$B$3</f>
        <v>0</v>
      </c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36"/>
      <c r="X341" s="36"/>
      <c r="AC341" s="11"/>
      <c r="AF341" s="11"/>
    </row>
    <row r="342" spans="1:32" ht="16.5" customHeight="1">
      <c r="A342" s="217"/>
      <c r="B342" s="218"/>
      <c r="C342" s="219"/>
      <c r="D342" s="209"/>
      <c r="E342" s="224"/>
      <c r="F342" s="211"/>
      <c r="G342" s="229"/>
      <c r="H342" s="230"/>
      <c r="I342" s="231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X342" s="182" t="s">
        <v>125</v>
      </c>
      <c r="Y342" s="184" t="s">
        <v>126</v>
      </c>
      <c r="Z342" s="185"/>
      <c r="AA342" s="186"/>
      <c r="AC342" s="11"/>
      <c r="AF342" s="11"/>
    </row>
    <row r="343" spans="1:32" ht="27" customHeight="1">
      <c r="A343" s="220"/>
      <c r="B343" s="221"/>
      <c r="C343" s="222"/>
      <c r="D343" s="210"/>
      <c r="E343" s="225"/>
      <c r="F343" s="212"/>
      <c r="G343" s="190" t="s">
        <v>127</v>
      </c>
      <c r="H343" s="191"/>
      <c r="I343" s="192"/>
      <c r="J343" s="28"/>
      <c r="K343" s="29"/>
      <c r="L343" s="29"/>
      <c r="M343" s="29"/>
      <c r="N343" s="29"/>
      <c r="O343" s="29"/>
      <c r="P343" s="22"/>
      <c r="Q343" s="22"/>
      <c r="R343" s="22" t="s">
        <v>128</v>
      </c>
      <c r="S343" s="193" t="str">
        <f t="shared" ref="S343" si="8">AC346</f>
        <v/>
      </c>
      <c r="T343" s="194"/>
      <c r="U343" s="194"/>
      <c r="V343" s="23" t="s">
        <v>129</v>
      </c>
      <c r="X343" s="183"/>
      <c r="Y343" s="187"/>
      <c r="Z343" s="188"/>
      <c r="AA343" s="189"/>
      <c r="AC343" s="11"/>
      <c r="AF343" s="11"/>
    </row>
    <row r="344" spans="1:32" ht="4.5" customHeight="1">
      <c r="AC344" s="11"/>
      <c r="AF344" s="11"/>
    </row>
    <row r="345" spans="1:32" ht="21.75" customHeight="1">
      <c r="A345" s="24" t="s">
        <v>130</v>
      </c>
      <c r="B345" s="174" t="s">
        <v>131</v>
      </c>
      <c r="C345" s="195"/>
      <c r="D345" s="195"/>
      <c r="E345" s="195"/>
      <c r="F345" s="176"/>
      <c r="G345" s="32" t="s">
        <v>102</v>
      </c>
      <c r="H345" s="196" t="str">
        <f ca="1">IFERROR(VLOOKUP(D338,基本登録!$B$8:$I$14,5,FALSE),"")</f>
        <v>1次予選（個人予選）</v>
      </c>
      <c r="I345" s="197"/>
      <c r="J345" s="197"/>
      <c r="K345" s="197"/>
      <c r="L345" s="198"/>
      <c r="M345" s="196" t="str">
        <f ca="1">IFERROR(VLOOKUP(D338,基本登録!$B$8:$I$14,6,FALSE),"")</f>
        <v>2次予選（個人決勝）</v>
      </c>
      <c r="N345" s="197"/>
      <c r="O345" s="197"/>
      <c r="P345" s="197"/>
      <c r="Q345" s="198"/>
      <c r="R345" s="196" t="str">
        <f ca="1">IFERROR(IF(VLOOKUP(D338,基本登録!$B$8:$I$14,7,FALSE)="","",VLOOKUP(D338,基本登録!$B$8:$I$14,7,FALSE)),"")</f>
        <v/>
      </c>
      <c r="S345" s="197"/>
      <c r="T345" s="197"/>
      <c r="U345" s="197"/>
      <c r="V345" s="198"/>
      <c r="W345" s="196" t="str">
        <f ca="1">IFERROR(IF(VLOOKUP(D338,基本登録!$B$8:$I$14,8,FALSE)="","",VLOOKUP(D338,基本登録!$B$8:$I$14,8,FALSE)),"")</f>
        <v/>
      </c>
      <c r="X345" s="197"/>
      <c r="Y345" s="197"/>
      <c r="Z345" s="197"/>
      <c r="AA345" s="198"/>
      <c r="AC345" s="11"/>
      <c r="AF345" s="11"/>
    </row>
    <row r="346" spans="1:32" ht="21.75" customHeight="1">
      <c r="A346" s="25" t="str">
        <f>基本登録!$A$17</f>
        <v>１</v>
      </c>
      <c r="B346" s="179" t="str">
        <f>IF(AC346="","",VLOOKUP(AC346,関東予選!$B:$G,4,FALSE))</f>
        <v/>
      </c>
      <c r="C346" s="180"/>
      <c r="D346" s="180"/>
      <c r="E346" s="180"/>
      <c r="F346" s="181"/>
      <c r="G346" s="26" t="str">
        <f>IF(AC346="","",VLOOKUP(AC346,関東予選!$B:$G,5,FALSE))</f>
        <v/>
      </c>
      <c r="H346" s="31"/>
      <c r="I346" s="31"/>
      <c r="J346" s="31"/>
      <c r="K346" s="21"/>
      <c r="L346" s="34"/>
      <c r="M346" s="31"/>
      <c r="N346" s="31"/>
      <c r="O346" s="31"/>
      <c r="P346" s="21"/>
      <c r="Q346" s="34"/>
      <c r="R346" s="31"/>
      <c r="S346" s="31"/>
      <c r="T346" s="31"/>
      <c r="U346" s="21"/>
      <c r="V346" s="34"/>
      <c r="W346" s="31"/>
      <c r="X346" s="31"/>
      <c r="Y346" s="31"/>
      <c r="Z346" s="21"/>
      <c r="AA346" s="34"/>
      <c r="AC346" s="11" t="str">
        <f>関東予選!B$24</f>
        <v/>
      </c>
      <c r="AF346" s="11"/>
    </row>
    <row r="347" spans="1:32" ht="21.75" customHeight="1">
      <c r="A347" s="24" t="str">
        <f>基本登録!$A$18</f>
        <v>２</v>
      </c>
      <c r="B347" s="179" t="str">
        <f>IF(AC347="","",VLOOKUP(AC347,関東予選!$B:$G,4,FALSE))</f>
        <v/>
      </c>
      <c r="C347" s="180"/>
      <c r="D347" s="180"/>
      <c r="E347" s="180"/>
      <c r="F347" s="181"/>
      <c r="G347" s="26" t="str">
        <f>IF(AC347="","",VLOOKUP(AC347,関東予選!$B:$G,5,FALSE))</f>
        <v/>
      </c>
      <c r="H347" s="31"/>
      <c r="I347" s="31"/>
      <c r="J347" s="31"/>
      <c r="K347" s="21"/>
      <c r="L347" s="34"/>
      <c r="M347" s="31"/>
      <c r="N347" s="31"/>
      <c r="O347" s="31"/>
      <c r="P347" s="21"/>
      <c r="Q347" s="34"/>
      <c r="R347" s="31"/>
      <c r="S347" s="31"/>
      <c r="T347" s="31"/>
      <c r="U347" s="21"/>
      <c r="V347" s="34"/>
      <c r="W347" s="31"/>
      <c r="X347" s="31"/>
      <c r="Y347" s="31"/>
      <c r="Z347" s="21"/>
      <c r="AA347" s="34"/>
      <c r="AC347" s="11"/>
      <c r="AF347" s="11"/>
    </row>
    <row r="348" spans="1:32" ht="21.75" customHeight="1">
      <c r="A348" s="24" t="str">
        <f>基本登録!$A$19</f>
        <v>３</v>
      </c>
      <c r="B348" s="179" t="str">
        <f>IF(AC348="","",VLOOKUP(AC348,関東予選!$B:$G,4,FALSE))</f>
        <v/>
      </c>
      <c r="C348" s="180"/>
      <c r="D348" s="180"/>
      <c r="E348" s="180"/>
      <c r="F348" s="181"/>
      <c r="G348" s="26" t="str">
        <f>IF(AC348="","",VLOOKUP(AC348,関東予選!$B:$G,5,FALSE))</f>
        <v/>
      </c>
      <c r="H348" s="31"/>
      <c r="I348" s="31"/>
      <c r="J348" s="31"/>
      <c r="K348" s="21"/>
      <c r="L348" s="34"/>
      <c r="M348" s="31"/>
      <c r="N348" s="31"/>
      <c r="O348" s="31"/>
      <c r="P348" s="21"/>
      <c r="Q348" s="34"/>
      <c r="R348" s="31"/>
      <c r="S348" s="31"/>
      <c r="T348" s="31"/>
      <c r="U348" s="21"/>
      <c r="V348" s="34"/>
      <c r="W348" s="31"/>
      <c r="X348" s="31"/>
      <c r="Y348" s="31"/>
      <c r="Z348" s="21"/>
      <c r="AA348" s="34"/>
      <c r="AC348" s="11"/>
      <c r="AF348" s="11"/>
    </row>
    <row r="349" spans="1:32" ht="21.75" customHeight="1">
      <c r="A349" s="24" t="str">
        <f>基本登録!$A$20</f>
        <v>４</v>
      </c>
      <c r="B349" s="179" t="str">
        <f>IF(AC349="","",VLOOKUP(AC349,関東予選!$B:$G,4,FALSE))</f>
        <v/>
      </c>
      <c r="C349" s="180"/>
      <c r="D349" s="180"/>
      <c r="E349" s="180"/>
      <c r="F349" s="181"/>
      <c r="G349" s="26" t="str">
        <f>IF(AC349="","",VLOOKUP(AC349,関東予選!$B:$G,5,FALSE))</f>
        <v/>
      </c>
      <c r="H349" s="31"/>
      <c r="I349" s="31"/>
      <c r="J349" s="31"/>
      <c r="K349" s="21"/>
      <c r="L349" s="34"/>
      <c r="M349" s="31"/>
      <c r="N349" s="31"/>
      <c r="O349" s="31"/>
      <c r="P349" s="21"/>
      <c r="Q349" s="34"/>
      <c r="R349" s="31"/>
      <c r="S349" s="31"/>
      <c r="T349" s="31"/>
      <c r="U349" s="21"/>
      <c r="V349" s="34"/>
      <c r="W349" s="31"/>
      <c r="X349" s="31"/>
      <c r="Y349" s="31"/>
      <c r="Z349" s="21"/>
      <c r="AA349" s="34"/>
      <c r="AC349" s="11"/>
      <c r="AF349" s="11"/>
    </row>
    <row r="350" spans="1:32" ht="21.75" customHeight="1">
      <c r="A350" s="24" t="str">
        <f>基本登録!$A$21</f>
        <v>５</v>
      </c>
      <c r="B350" s="179" t="str">
        <f>IF(AC350="","",VLOOKUP(AC350,関東予選!$B:$G,4,FALSE))</f>
        <v/>
      </c>
      <c r="C350" s="180"/>
      <c r="D350" s="180"/>
      <c r="E350" s="180"/>
      <c r="F350" s="181"/>
      <c r="G350" s="26" t="str">
        <f>IF(AC350="","",VLOOKUP(AC350,関東予選!$B:$G,5,FALSE))</f>
        <v/>
      </c>
      <c r="H350" s="31"/>
      <c r="I350" s="31"/>
      <c r="J350" s="31"/>
      <c r="K350" s="21"/>
      <c r="L350" s="34"/>
      <c r="M350" s="31"/>
      <c r="N350" s="31"/>
      <c r="O350" s="31"/>
      <c r="P350" s="21"/>
      <c r="Q350" s="34"/>
      <c r="R350" s="31"/>
      <c r="S350" s="31"/>
      <c r="T350" s="31"/>
      <c r="U350" s="21"/>
      <c r="V350" s="34"/>
      <c r="W350" s="31"/>
      <c r="X350" s="31"/>
      <c r="Y350" s="31"/>
      <c r="Z350" s="21"/>
      <c r="AA350" s="34"/>
      <c r="AC350" s="11"/>
      <c r="AF350" s="11"/>
    </row>
    <row r="351" spans="1:32" ht="21.75" customHeight="1">
      <c r="A351" s="24" t="str">
        <f>基本登録!$A$22</f>
        <v>補</v>
      </c>
      <c r="B351" s="179" t="str">
        <f>IF(AC351="","",VLOOKUP(AC351,関東予選!$B:$G,4,FALSE))</f>
        <v/>
      </c>
      <c r="C351" s="180"/>
      <c r="D351" s="180"/>
      <c r="E351" s="180"/>
      <c r="F351" s="181"/>
      <c r="G351" s="26" t="str">
        <f>IF(AC351="","",VLOOKUP(AC351,関東予選!$B:$G,5,FALSE))</f>
        <v/>
      </c>
      <c r="H351" s="24"/>
      <c r="I351" s="24"/>
      <c r="J351" s="24"/>
      <c r="K351" s="33"/>
      <c r="L351" s="34"/>
      <c r="M351" s="24"/>
      <c r="N351" s="24"/>
      <c r="O351" s="24"/>
      <c r="P351" s="33"/>
      <c r="Q351" s="34"/>
      <c r="R351" s="24"/>
      <c r="S351" s="24"/>
      <c r="T351" s="24"/>
      <c r="U351" s="33"/>
      <c r="V351" s="34"/>
      <c r="W351" s="24"/>
      <c r="X351" s="24"/>
      <c r="Y351" s="24"/>
      <c r="Z351" s="33"/>
      <c r="AA351" s="34"/>
      <c r="AC351" s="11"/>
      <c r="AF351" s="11"/>
    </row>
    <row r="352" spans="1:32" ht="19.5" customHeight="1">
      <c r="A352" s="169"/>
      <c r="B352" s="170"/>
      <c r="C352" s="170"/>
      <c r="D352" s="170"/>
      <c r="E352" s="170"/>
      <c r="F352" s="170"/>
      <c r="G352" s="171"/>
      <c r="H352" s="172" t="s">
        <v>132</v>
      </c>
      <c r="I352" s="173"/>
      <c r="J352" s="173"/>
      <c r="K352" s="173"/>
      <c r="L352" s="34"/>
      <c r="M352" s="172" t="s">
        <v>132</v>
      </c>
      <c r="N352" s="173"/>
      <c r="O352" s="173"/>
      <c r="P352" s="173"/>
      <c r="Q352" s="34"/>
      <c r="R352" s="172" t="s">
        <v>132</v>
      </c>
      <c r="S352" s="173"/>
      <c r="T352" s="173"/>
      <c r="U352" s="173"/>
      <c r="V352" s="34"/>
      <c r="W352" s="172" t="s">
        <v>132</v>
      </c>
      <c r="X352" s="173"/>
      <c r="Y352" s="173"/>
      <c r="Z352" s="173"/>
      <c r="AA352" s="34"/>
      <c r="AC352" s="11"/>
      <c r="AF352" s="11"/>
    </row>
    <row r="353" spans="1:32" ht="24.75" customHeight="1">
      <c r="A353" s="174"/>
      <c r="B353" s="175"/>
      <c r="C353" s="175"/>
      <c r="D353" s="175"/>
      <c r="E353" s="175"/>
      <c r="F353" s="175"/>
      <c r="G353" s="176"/>
      <c r="H353" s="169"/>
      <c r="I353" s="177"/>
      <c r="J353" s="177"/>
      <c r="K353" s="177"/>
      <c r="L353" s="178"/>
      <c r="M353" s="169"/>
      <c r="N353" s="177"/>
      <c r="O353" s="177"/>
      <c r="P353" s="177"/>
      <c r="Q353" s="178"/>
      <c r="R353" s="169"/>
      <c r="S353" s="177"/>
      <c r="T353" s="177"/>
      <c r="U353" s="177"/>
      <c r="V353" s="178"/>
      <c r="W353" s="169"/>
      <c r="X353" s="177"/>
      <c r="Y353" s="177"/>
      <c r="Z353" s="177"/>
      <c r="AA353" s="178"/>
      <c r="AC353" s="11"/>
      <c r="AF353" s="11"/>
    </row>
    <row r="354" spans="1:32" ht="4.5" customHeight="1">
      <c r="A354" s="165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AC354" s="11"/>
      <c r="AF354" s="11"/>
    </row>
    <row r="355" spans="1:32">
      <c r="A355" s="167" t="s">
        <v>136</v>
      </c>
      <c r="B355" s="167"/>
      <c r="C355" s="47" t="str">
        <f>基本登録!$A$23</f>
        <v>①（　）内の大会の個人の部は一人１枚使用すること（関東予選・総合体育大会・個人選手権大会）</v>
      </c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4"/>
      <c r="R355" s="45"/>
      <c r="S355" s="44"/>
      <c r="T355" s="44"/>
      <c r="U355" s="40"/>
      <c r="V355" s="40"/>
      <c r="W355" s="40"/>
      <c r="X355" s="40"/>
      <c r="Y355" s="40"/>
      <c r="Z355" s="40"/>
      <c r="AA355" s="40"/>
    </row>
    <row r="356" spans="1:32">
      <c r="A356" s="43"/>
      <c r="B356" s="43"/>
      <c r="C356" s="47" t="str">
        <f>基本登録!$A$24</f>
        <v>②顧問の捺印のないものは無効</v>
      </c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6"/>
      <c r="R356" s="44"/>
      <c r="S356" s="44"/>
      <c r="T356" s="44"/>
      <c r="U356" s="168" t="s">
        <v>139</v>
      </c>
      <c r="V356" s="168"/>
      <c r="W356" s="168"/>
      <c r="X356" s="168"/>
      <c r="Y356" s="168"/>
      <c r="Z356" s="168"/>
      <c r="AA356" s="168"/>
    </row>
    <row r="357" spans="1:32" s="37" customFormat="1">
      <c r="A357" s="41"/>
      <c r="B357" s="41"/>
      <c r="C357" s="42" t="str">
        <f>基本登録!$A$25</f>
        <v>③A4用紙に印刷すること（A4用紙1枚につき立順票は二部出力。切り取って使用すること）</v>
      </c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168"/>
      <c r="V357" s="168"/>
      <c r="W357" s="168"/>
      <c r="X357" s="168"/>
      <c r="Y357" s="168"/>
      <c r="Z357" s="168"/>
      <c r="AA357" s="168"/>
    </row>
    <row r="358" spans="1:32" ht="34.5" customHeight="1">
      <c r="AC358" s="11"/>
      <c r="AF358" s="11"/>
    </row>
    <row r="359" spans="1:32" ht="24.75" customHeight="1">
      <c r="A359" s="240" t="s">
        <v>119</v>
      </c>
      <c r="B359" s="240"/>
      <c r="C359" s="240"/>
      <c r="D359" s="201" t="str">
        <f ca="1">基本登録!$B$8</f>
        <v>令和8年度　関東大会東京都予選　立順票</v>
      </c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190" t="s">
        <v>120</v>
      </c>
      <c r="Y359" s="191"/>
      <c r="Z359" s="191"/>
      <c r="AA359" s="192"/>
      <c r="AC359" s="11"/>
      <c r="AF359" s="11"/>
    </row>
    <row r="360" spans="1:32" ht="26.25" customHeight="1">
      <c r="A360" s="241"/>
      <c r="B360" s="241"/>
      <c r="C360" s="24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2" t="str">
        <f>IF(VLOOKUP(AC367,関東予選!$B:$G,2,FALSE)="","",VLOOKUP(AC367,関東予選!$B:$G,2,FALSE))</f>
        <v/>
      </c>
      <c r="Y360" s="203"/>
      <c r="Z360" s="203"/>
      <c r="AA360" s="204"/>
      <c r="AC360" s="11"/>
      <c r="AF360" s="11"/>
    </row>
    <row r="361" spans="1:32" ht="27" customHeight="1">
      <c r="A361" s="169" t="s">
        <v>121</v>
      </c>
      <c r="B361" s="177"/>
      <c r="C361" s="178"/>
      <c r="D361" s="208"/>
      <c r="E361" s="30" t="s">
        <v>122</v>
      </c>
      <c r="F361" s="208"/>
      <c r="G361" s="190" t="s">
        <v>123</v>
      </c>
      <c r="H361" s="191"/>
      <c r="I361" s="192"/>
      <c r="J361" s="213" t="str">
        <f>基本登録!$B$2</f>
        <v>基本登録シートの学校番号に入力して下さい</v>
      </c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X361" s="205"/>
      <c r="Y361" s="206"/>
      <c r="Z361" s="206"/>
      <c r="AA361" s="207"/>
      <c r="AC361" s="11"/>
      <c r="AF361" s="11"/>
    </row>
    <row r="362" spans="1:32" ht="9.75" customHeight="1">
      <c r="A362" s="214">
        <f>基本登録!$B$1</f>
        <v>0</v>
      </c>
      <c r="B362" s="215"/>
      <c r="C362" s="216"/>
      <c r="D362" s="209"/>
      <c r="E362" s="223" t="s">
        <v>108</v>
      </c>
      <c r="F362" s="211"/>
      <c r="G362" s="226" t="s">
        <v>124</v>
      </c>
      <c r="H362" s="227"/>
      <c r="I362" s="228"/>
      <c r="J362" s="213">
        <f>基本登録!$B$3</f>
        <v>0</v>
      </c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36"/>
      <c r="X362" s="36"/>
      <c r="AC362" s="11"/>
      <c r="AF362" s="11"/>
    </row>
    <row r="363" spans="1:32" ht="16.5" customHeight="1">
      <c r="A363" s="217"/>
      <c r="B363" s="218"/>
      <c r="C363" s="219"/>
      <c r="D363" s="209"/>
      <c r="E363" s="224"/>
      <c r="F363" s="211"/>
      <c r="G363" s="229"/>
      <c r="H363" s="230"/>
      <c r="I363" s="231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X363" s="182" t="s">
        <v>125</v>
      </c>
      <c r="Y363" s="184" t="s">
        <v>126</v>
      </c>
      <c r="Z363" s="185"/>
      <c r="AA363" s="186"/>
      <c r="AC363" s="11"/>
      <c r="AF363" s="11"/>
    </row>
    <row r="364" spans="1:32" ht="27" customHeight="1">
      <c r="A364" s="220"/>
      <c r="B364" s="221"/>
      <c r="C364" s="222"/>
      <c r="D364" s="210"/>
      <c r="E364" s="225"/>
      <c r="F364" s="212"/>
      <c r="G364" s="190" t="s">
        <v>127</v>
      </c>
      <c r="H364" s="191"/>
      <c r="I364" s="192"/>
      <c r="J364" s="28"/>
      <c r="K364" s="29"/>
      <c r="L364" s="29"/>
      <c r="M364" s="29"/>
      <c r="N364" s="29"/>
      <c r="O364" s="29"/>
      <c r="P364" s="22"/>
      <c r="Q364" s="22"/>
      <c r="R364" s="22" t="s">
        <v>128</v>
      </c>
      <c r="S364" s="193" t="str">
        <f t="shared" ref="S364" si="9">AC367</f>
        <v/>
      </c>
      <c r="T364" s="194"/>
      <c r="U364" s="194"/>
      <c r="V364" s="23" t="s">
        <v>129</v>
      </c>
      <c r="X364" s="183"/>
      <c r="Y364" s="187"/>
      <c r="Z364" s="188"/>
      <c r="AA364" s="189"/>
      <c r="AC364" s="11"/>
      <c r="AF364" s="11"/>
    </row>
    <row r="365" spans="1:32" ht="4.5" customHeight="1">
      <c r="AC365" s="11"/>
      <c r="AF365" s="11"/>
    </row>
    <row r="366" spans="1:32" ht="21.75" customHeight="1">
      <c r="A366" s="24" t="s">
        <v>130</v>
      </c>
      <c r="B366" s="174" t="s">
        <v>131</v>
      </c>
      <c r="C366" s="195"/>
      <c r="D366" s="195"/>
      <c r="E366" s="195"/>
      <c r="F366" s="176"/>
      <c r="G366" s="32" t="s">
        <v>102</v>
      </c>
      <c r="H366" s="196" t="str">
        <f ca="1">IFERROR(VLOOKUP(D359,基本登録!$B$8:$I$14,5,FALSE),"")</f>
        <v>1次予選（個人予選）</v>
      </c>
      <c r="I366" s="197"/>
      <c r="J366" s="197"/>
      <c r="K366" s="197"/>
      <c r="L366" s="198"/>
      <c r="M366" s="196" t="str">
        <f ca="1">IFERROR(VLOOKUP(D359,基本登録!$B$8:$I$14,6,FALSE),"")</f>
        <v>2次予選（個人決勝）</v>
      </c>
      <c r="N366" s="197"/>
      <c r="O366" s="197"/>
      <c r="P366" s="197"/>
      <c r="Q366" s="198"/>
      <c r="R366" s="196" t="str">
        <f ca="1">IFERROR(IF(VLOOKUP(D359,基本登録!$B$8:$I$14,7,FALSE)="","",VLOOKUP(D359,基本登録!$B$8:$I$14,7,FALSE)),"")</f>
        <v/>
      </c>
      <c r="S366" s="197"/>
      <c r="T366" s="197"/>
      <c r="U366" s="197"/>
      <c r="V366" s="198"/>
      <c r="W366" s="196" t="str">
        <f ca="1">IFERROR(IF(VLOOKUP(D359,基本登録!$B$8:$I$14,8,FALSE)="","",VLOOKUP(D359,基本登録!$B$8:$I$14,8,FALSE)),"")</f>
        <v/>
      </c>
      <c r="X366" s="197"/>
      <c r="Y366" s="197"/>
      <c r="Z366" s="197"/>
      <c r="AA366" s="198"/>
      <c r="AC366" s="11"/>
      <c r="AF366" s="11"/>
    </row>
    <row r="367" spans="1:32" ht="21.75" customHeight="1">
      <c r="A367" s="25" t="str">
        <f>基本登録!$A$17</f>
        <v>１</v>
      </c>
      <c r="B367" s="179" t="str">
        <f>IF(AC367="","",VLOOKUP(AC367,関東予選!$B:$G,4,FALSE))</f>
        <v/>
      </c>
      <c r="C367" s="180"/>
      <c r="D367" s="180"/>
      <c r="E367" s="180"/>
      <c r="F367" s="181"/>
      <c r="G367" s="26" t="str">
        <f>IF(AC367="","",VLOOKUP(AC367,関東予選!$B:$G,5,FALSE))</f>
        <v/>
      </c>
      <c r="H367" s="31"/>
      <c r="I367" s="31"/>
      <c r="J367" s="31"/>
      <c r="K367" s="21"/>
      <c r="L367" s="34"/>
      <c r="M367" s="31"/>
      <c r="N367" s="31"/>
      <c r="O367" s="31"/>
      <c r="P367" s="21"/>
      <c r="Q367" s="34"/>
      <c r="R367" s="31"/>
      <c r="S367" s="31"/>
      <c r="T367" s="31"/>
      <c r="U367" s="21"/>
      <c r="V367" s="34"/>
      <c r="W367" s="31"/>
      <c r="X367" s="31"/>
      <c r="Y367" s="31"/>
      <c r="Z367" s="21"/>
      <c r="AA367" s="34"/>
      <c r="AC367" s="11" t="str">
        <f>関東予選!B$25</f>
        <v/>
      </c>
      <c r="AF367" s="11"/>
    </row>
    <row r="368" spans="1:32" ht="21.75" customHeight="1">
      <c r="A368" s="24" t="str">
        <f>基本登録!$A$18</f>
        <v>２</v>
      </c>
      <c r="B368" s="179" t="str">
        <f>IF(AC368="","",VLOOKUP(AC368,関東予選!$B:$G,4,FALSE))</f>
        <v/>
      </c>
      <c r="C368" s="180"/>
      <c r="D368" s="180"/>
      <c r="E368" s="180"/>
      <c r="F368" s="181"/>
      <c r="G368" s="26" t="str">
        <f>IF(AC368="","",VLOOKUP(AC368,関東予選!$B:$G,5,FALSE))</f>
        <v/>
      </c>
      <c r="H368" s="31"/>
      <c r="I368" s="31"/>
      <c r="J368" s="31"/>
      <c r="K368" s="21"/>
      <c r="L368" s="34"/>
      <c r="M368" s="31"/>
      <c r="N368" s="31"/>
      <c r="O368" s="31"/>
      <c r="P368" s="21"/>
      <c r="Q368" s="34"/>
      <c r="R368" s="31"/>
      <c r="S368" s="31"/>
      <c r="T368" s="31"/>
      <c r="U368" s="21"/>
      <c r="V368" s="34"/>
      <c r="W368" s="31"/>
      <c r="X368" s="31"/>
      <c r="Y368" s="31"/>
      <c r="Z368" s="21"/>
      <c r="AA368" s="34"/>
      <c r="AC368" s="11"/>
      <c r="AF368" s="11"/>
    </row>
    <row r="369" spans="1:32" ht="21.75" customHeight="1">
      <c r="A369" s="24" t="str">
        <f>基本登録!$A$19</f>
        <v>３</v>
      </c>
      <c r="B369" s="179" t="str">
        <f>IF(AC369="","",VLOOKUP(AC369,関東予選!$B:$G,4,FALSE))</f>
        <v/>
      </c>
      <c r="C369" s="180"/>
      <c r="D369" s="180"/>
      <c r="E369" s="180"/>
      <c r="F369" s="181"/>
      <c r="G369" s="26" t="str">
        <f>IF(AC369="","",VLOOKUP(AC369,関東予選!$B:$G,5,FALSE))</f>
        <v/>
      </c>
      <c r="H369" s="31"/>
      <c r="I369" s="31"/>
      <c r="J369" s="31"/>
      <c r="K369" s="21"/>
      <c r="L369" s="34"/>
      <c r="M369" s="31"/>
      <c r="N369" s="31"/>
      <c r="O369" s="31"/>
      <c r="P369" s="21"/>
      <c r="Q369" s="34"/>
      <c r="R369" s="31"/>
      <c r="S369" s="31"/>
      <c r="T369" s="31"/>
      <c r="U369" s="21"/>
      <c r="V369" s="34"/>
      <c r="W369" s="31"/>
      <c r="X369" s="31"/>
      <c r="Y369" s="31"/>
      <c r="Z369" s="21"/>
      <c r="AA369" s="34"/>
      <c r="AC369" s="11"/>
      <c r="AF369" s="11"/>
    </row>
    <row r="370" spans="1:32" ht="21.75" customHeight="1">
      <c r="A370" s="24" t="str">
        <f>基本登録!$A$20</f>
        <v>４</v>
      </c>
      <c r="B370" s="179" t="str">
        <f>IF(AC370="","",VLOOKUP(AC370,関東予選!$B:$G,4,FALSE))</f>
        <v/>
      </c>
      <c r="C370" s="180"/>
      <c r="D370" s="180"/>
      <c r="E370" s="180"/>
      <c r="F370" s="181"/>
      <c r="G370" s="26" t="str">
        <f>IF(AC370="","",VLOOKUP(AC370,関東予選!$B:$G,5,FALSE))</f>
        <v/>
      </c>
      <c r="H370" s="31"/>
      <c r="I370" s="31"/>
      <c r="J370" s="31"/>
      <c r="K370" s="21"/>
      <c r="L370" s="34"/>
      <c r="M370" s="31"/>
      <c r="N370" s="31"/>
      <c r="O370" s="31"/>
      <c r="P370" s="21"/>
      <c r="Q370" s="34"/>
      <c r="R370" s="31"/>
      <c r="S370" s="31"/>
      <c r="T370" s="31"/>
      <c r="U370" s="21"/>
      <c r="V370" s="34"/>
      <c r="W370" s="31"/>
      <c r="X370" s="31"/>
      <c r="Y370" s="31"/>
      <c r="Z370" s="21"/>
      <c r="AA370" s="34"/>
      <c r="AC370" s="11"/>
      <c r="AF370" s="11"/>
    </row>
    <row r="371" spans="1:32" ht="21.75" customHeight="1">
      <c r="A371" s="24" t="str">
        <f>基本登録!$A$21</f>
        <v>５</v>
      </c>
      <c r="B371" s="179" t="str">
        <f>IF(AC371="","",VLOOKUP(AC371,関東予選!$B:$G,4,FALSE))</f>
        <v/>
      </c>
      <c r="C371" s="180"/>
      <c r="D371" s="180"/>
      <c r="E371" s="180"/>
      <c r="F371" s="181"/>
      <c r="G371" s="26" t="str">
        <f>IF(AC371="","",VLOOKUP(AC371,関東予選!$B:$G,5,FALSE))</f>
        <v/>
      </c>
      <c r="H371" s="31"/>
      <c r="I371" s="31"/>
      <c r="J371" s="31"/>
      <c r="K371" s="21"/>
      <c r="L371" s="34"/>
      <c r="M371" s="31"/>
      <c r="N371" s="31"/>
      <c r="O371" s="31"/>
      <c r="P371" s="21"/>
      <c r="Q371" s="34"/>
      <c r="R371" s="31"/>
      <c r="S371" s="31"/>
      <c r="T371" s="31"/>
      <c r="U371" s="21"/>
      <c r="V371" s="34"/>
      <c r="W371" s="31"/>
      <c r="X371" s="31"/>
      <c r="Y371" s="31"/>
      <c r="Z371" s="21"/>
      <c r="AA371" s="34"/>
      <c r="AC371" s="11"/>
      <c r="AF371" s="11"/>
    </row>
    <row r="372" spans="1:32" ht="21.75" customHeight="1">
      <c r="A372" s="24" t="str">
        <f>基本登録!$A$22</f>
        <v>補</v>
      </c>
      <c r="B372" s="179" t="str">
        <f>IF(AC372="","",VLOOKUP(AC372,関東予選!$B:$G,4,FALSE))</f>
        <v/>
      </c>
      <c r="C372" s="180"/>
      <c r="D372" s="180"/>
      <c r="E372" s="180"/>
      <c r="F372" s="181"/>
      <c r="G372" s="26" t="str">
        <f>IF(AC372="","",VLOOKUP(AC372,関東予選!$B:$G,5,FALSE))</f>
        <v/>
      </c>
      <c r="H372" s="24"/>
      <c r="I372" s="24"/>
      <c r="J372" s="24"/>
      <c r="K372" s="33"/>
      <c r="L372" s="34"/>
      <c r="M372" s="24"/>
      <c r="N372" s="24"/>
      <c r="O372" s="24"/>
      <c r="P372" s="33"/>
      <c r="Q372" s="34"/>
      <c r="R372" s="24"/>
      <c r="S372" s="24"/>
      <c r="T372" s="24"/>
      <c r="U372" s="33"/>
      <c r="V372" s="34"/>
      <c r="W372" s="24"/>
      <c r="X372" s="24"/>
      <c r="Y372" s="24"/>
      <c r="Z372" s="33"/>
      <c r="AA372" s="34"/>
      <c r="AC372" s="11"/>
      <c r="AF372" s="11"/>
    </row>
    <row r="373" spans="1:32" ht="19.5" customHeight="1">
      <c r="A373" s="169"/>
      <c r="B373" s="170"/>
      <c r="C373" s="170"/>
      <c r="D373" s="170"/>
      <c r="E373" s="170"/>
      <c r="F373" s="170"/>
      <c r="G373" s="171"/>
      <c r="H373" s="172" t="s">
        <v>132</v>
      </c>
      <c r="I373" s="173"/>
      <c r="J373" s="173"/>
      <c r="K373" s="173"/>
      <c r="L373" s="34"/>
      <c r="M373" s="172" t="s">
        <v>132</v>
      </c>
      <c r="N373" s="173"/>
      <c r="O373" s="173"/>
      <c r="P373" s="173"/>
      <c r="Q373" s="34"/>
      <c r="R373" s="172" t="s">
        <v>132</v>
      </c>
      <c r="S373" s="173"/>
      <c r="T373" s="173"/>
      <c r="U373" s="173"/>
      <c r="V373" s="34"/>
      <c r="W373" s="172" t="s">
        <v>132</v>
      </c>
      <c r="X373" s="173"/>
      <c r="Y373" s="173"/>
      <c r="Z373" s="173"/>
      <c r="AA373" s="34"/>
      <c r="AC373" s="11"/>
      <c r="AF373" s="11"/>
    </row>
    <row r="374" spans="1:32" ht="24.75" customHeight="1">
      <c r="A374" s="174"/>
      <c r="B374" s="175"/>
      <c r="C374" s="175"/>
      <c r="D374" s="175"/>
      <c r="E374" s="175"/>
      <c r="F374" s="175"/>
      <c r="G374" s="176"/>
      <c r="H374" s="169"/>
      <c r="I374" s="177"/>
      <c r="J374" s="177"/>
      <c r="K374" s="177"/>
      <c r="L374" s="178"/>
      <c r="M374" s="169"/>
      <c r="N374" s="177"/>
      <c r="O374" s="177"/>
      <c r="P374" s="177"/>
      <c r="Q374" s="178"/>
      <c r="R374" s="169"/>
      <c r="S374" s="177"/>
      <c r="T374" s="177"/>
      <c r="U374" s="177"/>
      <c r="V374" s="178"/>
      <c r="W374" s="169"/>
      <c r="X374" s="177"/>
      <c r="Y374" s="177"/>
      <c r="Z374" s="177"/>
      <c r="AA374" s="178"/>
      <c r="AC374" s="11"/>
      <c r="AF374" s="11"/>
    </row>
    <row r="375" spans="1:32" ht="4.5" customHeight="1">
      <c r="A375" s="165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AC375" s="11"/>
      <c r="AF375" s="11"/>
    </row>
    <row r="376" spans="1:32">
      <c r="A376" s="167" t="s">
        <v>136</v>
      </c>
      <c r="B376" s="167"/>
      <c r="C376" s="47" t="str">
        <f>基本登録!$A$23</f>
        <v>①（　）内の大会の個人の部は一人１枚使用すること（関東予選・総合体育大会・個人選手権大会）</v>
      </c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4"/>
      <c r="R376" s="45"/>
      <c r="S376" s="44"/>
      <c r="T376" s="44"/>
      <c r="U376" s="40"/>
      <c r="V376" s="40"/>
      <c r="W376" s="40"/>
      <c r="X376" s="40"/>
      <c r="Y376" s="40"/>
      <c r="Z376" s="40"/>
      <c r="AA376" s="40"/>
    </row>
    <row r="377" spans="1:32">
      <c r="A377" s="43"/>
      <c r="B377" s="43"/>
      <c r="C377" s="47" t="str">
        <f>基本登録!$A$24</f>
        <v>②顧問の捺印のないものは無効</v>
      </c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6"/>
      <c r="R377" s="44"/>
      <c r="S377" s="44"/>
      <c r="T377" s="44"/>
      <c r="U377" s="168" t="s">
        <v>139</v>
      </c>
      <c r="V377" s="168"/>
      <c r="W377" s="168"/>
      <c r="X377" s="168"/>
      <c r="Y377" s="168"/>
      <c r="Z377" s="168"/>
      <c r="AA377" s="168"/>
    </row>
    <row r="378" spans="1:32" s="37" customFormat="1">
      <c r="A378" s="41"/>
      <c r="B378" s="41"/>
      <c r="C378" s="42" t="str">
        <f>基本登録!$A$25</f>
        <v>③A4用紙に印刷すること（A4用紙1枚につき立順票は二部出力。切り取って使用すること）</v>
      </c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168"/>
      <c r="V378" s="168"/>
      <c r="W378" s="168"/>
      <c r="X378" s="168"/>
      <c r="Y378" s="168"/>
      <c r="Z378" s="168"/>
      <c r="AA378" s="168"/>
    </row>
    <row r="379" spans="1:32" ht="34.5" customHeight="1">
      <c r="AC379" s="11"/>
      <c r="AF379" s="11"/>
    </row>
    <row r="380" spans="1:32" ht="24.75" customHeight="1">
      <c r="A380" s="240" t="s">
        <v>119</v>
      </c>
      <c r="B380" s="240"/>
      <c r="C380" s="240"/>
      <c r="D380" s="201" t="str">
        <f ca="1">基本登録!$B$8</f>
        <v>令和8年度　関東大会東京都予選　立順票</v>
      </c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190" t="s">
        <v>120</v>
      </c>
      <c r="Y380" s="191"/>
      <c r="Z380" s="191"/>
      <c r="AA380" s="192"/>
      <c r="AC380" s="11"/>
      <c r="AF380" s="11"/>
    </row>
    <row r="381" spans="1:32" ht="26.25" customHeight="1">
      <c r="A381" s="241"/>
      <c r="B381" s="241"/>
      <c r="C381" s="24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2" t="str">
        <f>IF(VLOOKUP(AC388,関東予選!$B:$G,2,FALSE)="","",VLOOKUP(AC388,関東予選!$B:$G,2,FALSE))</f>
        <v/>
      </c>
      <c r="Y381" s="203"/>
      <c r="Z381" s="203"/>
      <c r="AA381" s="204"/>
      <c r="AC381" s="11"/>
      <c r="AF381" s="11"/>
    </row>
    <row r="382" spans="1:32" ht="27" customHeight="1">
      <c r="A382" s="169" t="s">
        <v>121</v>
      </c>
      <c r="B382" s="177"/>
      <c r="C382" s="178"/>
      <c r="D382" s="208"/>
      <c r="E382" s="30" t="s">
        <v>122</v>
      </c>
      <c r="F382" s="208"/>
      <c r="G382" s="190" t="s">
        <v>123</v>
      </c>
      <c r="H382" s="191"/>
      <c r="I382" s="192"/>
      <c r="J382" s="213" t="str">
        <f>基本登録!$B$2</f>
        <v>基本登録シートの学校番号に入力して下さい</v>
      </c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X382" s="205"/>
      <c r="Y382" s="206"/>
      <c r="Z382" s="206"/>
      <c r="AA382" s="207"/>
      <c r="AC382" s="11"/>
      <c r="AF382" s="11"/>
    </row>
    <row r="383" spans="1:32" ht="9.75" customHeight="1">
      <c r="A383" s="214">
        <f>基本登録!$B$1</f>
        <v>0</v>
      </c>
      <c r="B383" s="215"/>
      <c r="C383" s="216"/>
      <c r="D383" s="209"/>
      <c r="E383" s="223" t="s">
        <v>108</v>
      </c>
      <c r="F383" s="211"/>
      <c r="G383" s="226" t="s">
        <v>124</v>
      </c>
      <c r="H383" s="227"/>
      <c r="I383" s="228"/>
      <c r="J383" s="213">
        <f>基本登録!$B$3</f>
        <v>0</v>
      </c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36"/>
      <c r="X383" s="36"/>
      <c r="AC383" s="11"/>
      <c r="AF383" s="11"/>
    </row>
    <row r="384" spans="1:32" ht="16.5" customHeight="1">
      <c r="A384" s="217"/>
      <c r="B384" s="218"/>
      <c r="C384" s="219"/>
      <c r="D384" s="209"/>
      <c r="E384" s="224"/>
      <c r="F384" s="211"/>
      <c r="G384" s="229"/>
      <c r="H384" s="230"/>
      <c r="I384" s="231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X384" s="182" t="s">
        <v>125</v>
      </c>
      <c r="Y384" s="184" t="s">
        <v>126</v>
      </c>
      <c r="Z384" s="185"/>
      <c r="AA384" s="186"/>
      <c r="AC384" s="11"/>
      <c r="AF384" s="11"/>
    </row>
    <row r="385" spans="1:32" ht="27" customHeight="1">
      <c r="A385" s="220"/>
      <c r="B385" s="221"/>
      <c r="C385" s="222"/>
      <c r="D385" s="210"/>
      <c r="E385" s="225"/>
      <c r="F385" s="212"/>
      <c r="G385" s="190" t="s">
        <v>127</v>
      </c>
      <c r="H385" s="191"/>
      <c r="I385" s="192"/>
      <c r="J385" s="28"/>
      <c r="K385" s="29"/>
      <c r="L385" s="29"/>
      <c r="M385" s="29"/>
      <c r="N385" s="29"/>
      <c r="O385" s="29"/>
      <c r="P385" s="22"/>
      <c r="Q385" s="22"/>
      <c r="R385" s="22" t="s">
        <v>128</v>
      </c>
      <c r="S385" s="193" t="str">
        <f t="shared" ref="S385" si="10">AC388</f>
        <v/>
      </c>
      <c r="T385" s="194"/>
      <c r="U385" s="194"/>
      <c r="V385" s="23" t="s">
        <v>129</v>
      </c>
      <c r="X385" s="183"/>
      <c r="Y385" s="187"/>
      <c r="Z385" s="188"/>
      <c r="AA385" s="189"/>
      <c r="AC385" s="11"/>
      <c r="AF385" s="11"/>
    </row>
    <row r="386" spans="1:32" ht="4.5" customHeight="1">
      <c r="AC386" s="11"/>
      <c r="AF386" s="11"/>
    </row>
    <row r="387" spans="1:32" ht="21.75" customHeight="1">
      <c r="A387" s="24" t="s">
        <v>130</v>
      </c>
      <c r="B387" s="174" t="s">
        <v>131</v>
      </c>
      <c r="C387" s="195"/>
      <c r="D387" s="195"/>
      <c r="E387" s="195"/>
      <c r="F387" s="176"/>
      <c r="G387" s="32" t="s">
        <v>102</v>
      </c>
      <c r="H387" s="196" t="str">
        <f ca="1">IFERROR(VLOOKUP(D380,基本登録!$B$8:$I$14,5,FALSE),"")</f>
        <v>1次予選（個人予選）</v>
      </c>
      <c r="I387" s="197"/>
      <c r="J387" s="197"/>
      <c r="K387" s="197"/>
      <c r="L387" s="198"/>
      <c r="M387" s="196" t="str">
        <f ca="1">IFERROR(VLOOKUP(D380,基本登録!$B$8:$I$14,6,FALSE),"")</f>
        <v>2次予選（個人決勝）</v>
      </c>
      <c r="N387" s="197"/>
      <c r="O387" s="197"/>
      <c r="P387" s="197"/>
      <c r="Q387" s="198"/>
      <c r="R387" s="196" t="str">
        <f ca="1">IFERROR(IF(VLOOKUP(D380,基本登録!$B$8:$I$14,7,FALSE)="","",VLOOKUP(D380,基本登録!$B$8:$I$14,7,FALSE)),"")</f>
        <v/>
      </c>
      <c r="S387" s="197"/>
      <c r="T387" s="197"/>
      <c r="U387" s="197"/>
      <c r="V387" s="198"/>
      <c r="W387" s="196" t="str">
        <f ca="1">IFERROR(IF(VLOOKUP(D380,基本登録!$B$8:$I$14,8,FALSE)="","",VLOOKUP(D380,基本登録!$B$8:$I$14,8,FALSE)),"")</f>
        <v/>
      </c>
      <c r="X387" s="197"/>
      <c r="Y387" s="197"/>
      <c r="Z387" s="197"/>
      <c r="AA387" s="198"/>
      <c r="AC387" s="11"/>
      <c r="AF387" s="11"/>
    </row>
    <row r="388" spans="1:32" ht="21.75" customHeight="1">
      <c r="A388" s="25" t="str">
        <f>基本登録!$A$17</f>
        <v>１</v>
      </c>
      <c r="B388" s="179" t="str">
        <f>IF(AC388="","",VLOOKUP(AC388,関東予選!$B:$G,4,FALSE))</f>
        <v/>
      </c>
      <c r="C388" s="180"/>
      <c r="D388" s="180"/>
      <c r="E388" s="180"/>
      <c r="F388" s="181"/>
      <c r="G388" s="26" t="str">
        <f>IF(AC388="","",VLOOKUP(AC388,関東予選!$B:$G,5,FALSE))</f>
        <v/>
      </c>
      <c r="H388" s="31"/>
      <c r="I388" s="31"/>
      <c r="J388" s="31"/>
      <c r="K388" s="21"/>
      <c r="L388" s="34"/>
      <c r="M388" s="31"/>
      <c r="N388" s="31"/>
      <c r="O388" s="31"/>
      <c r="P388" s="21"/>
      <c r="Q388" s="34"/>
      <c r="R388" s="31"/>
      <c r="S388" s="31"/>
      <c r="T388" s="31"/>
      <c r="U388" s="21"/>
      <c r="V388" s="34"/>
      <c r="W388" s="31"/>
      <c r="X388" s="31"/>
      <c r="Y388" s="31"/>
      <c r="Z388" s="21"/>
      <c r="AA388" s="34"/>
      <c r="AC388" s="11" t="str">
        <f>関東予選!B$26</f>
        <v/>
      </c>
      <c r="AF388" s="11"/>
    </row>
    <row r="389" spans="1:32" ht="21.75" customHeight="1">
      <c r="A389" s="24" t="str">
        <f>基本登録!$A$18</f>
        <v>２</v>
      </c>
      <c r="B389" s="179" t="str">
        <f>IF(AC389="","",VLOOKUP(AC389,関東予選!$B:$G,4,FALSE))</f>
        <v/>
      </c>
      <c r="C389" s="180"/>
      <c r="D389" s="180"/>
      <c r="E389" s="180"/>
      <c r="F389" s="181"/>
      <c r="G389" s="26" t="str">
        <f>IF(AC389="","",VLOOKUP(AC389,関東予選!$B:$G,5,FALSE))</f>
        <v/>
      </c>
      <c r="H389" s="31"/>
      <c r="I389" s="31"/>
      <c r="J389" s="31"/>
      <c r="K389" s="21"/>
      <c r="L389" s="34"/>
      <c r="M389" s="31"/>
      <c r="N389" s="31"/>
      <c r="O389" s="31"/>
      <c r="P389" s="21"/>
      <c r="Q389" s="34"/>
      <c r="R389" s="31"/>
      <c r="S389" s="31"/>
      <c r="T389" s="31"/>
      <c r="U389" s="21"/>
      <c r="V389" s="34"/>
      <c r="W389" s="31"/>
      <c r="X389" s="31"/>
      <c r="Y389" s="31"/>
      <c r="Z389" s="21"/>
      <c r="AA389" s="34"/>
      <c r="AC389" s="11"/>
      <c r="AF389" s="11"/>
    </row>
    <row r="390" spans="1:32" ht="21.75" customHeight="1">
      <c r="A390" s="24" t="str">
        <f>基本登録!$A$19</f>
        <v>３</v>
      </c>
      <c r="B390" s="179" t="str">
        <f>IF(AC390="","",VLOOKUP(AC390,関東予選!$B:$G,4,FALSE))</f>
        <v/>
      </c>
      <c r="C390" s="180"/>
      <c r="D390" s="180"/>
      <c r="E390" s="180"/>
      <c r="F390" s="181"/>
      <c r="G390" s="26" t="str">
        <f>IF(AC390="","",VLOOKUP(AC390,関東予選!$B:$G,5,FALSE))</f>
        <v/>
      </c>
      <c r="H390" s="31"/>
      <c r="I390" s="31"/>
      <c r="J390" s="31"/>
      <c r="K390" s="21"/>
      <c r="L390" s="34"/>
      <c r="M390" s="31"/>
      <c r="N390" s="31"/>
      <c r="O390" s="31"/>
      <c r="P390" s="21"/>
      <c r="Q390" s="34"/>
      <c r="R390" s="31"/>
      <c r="S390" s="31"/>
      <c r="T390" s="31"/>
      <c r="U390" s="21"/>
      <c r="V390" s="34"/>
      <c r="W390" s="31"/>
      <c r="X390" s="31"/>
      <c r="Y390" s="31"/>
      <c r="Z390" s="21"/>
      <c r="AA390" s="34"/>
      <c r="AC390" s="11"/>
      <c r="AF390" s="11"/>
    </row>
    <row r="391" spans="1:32" ht="21.75" customHeight="1">
      <c r="A391" s="24" t="str">
        <f>基本登録!$A$20</f>
        <v>４</v>
      </c>
      <c r="B391" s="179" t="str">
        <f>IF(AC391="","",VLOOKUP(AC391,関東予選!$B:$G,4,FALSE))</f>
        <v/>
      </c>
      <c r="C391" s="180"/>
      <c r="D391" s="180"/>
      <c r="E391" s="180"/>
      <c r="F391" s="181"/>
      <c r="G391" s="26" t="str">
        <f>IF(AC391="","",VLOOKUP(AC391,関東予選!$B:$G,5,FALSE))</f>
        <v/>
      </c>
      <c r="H391" s="31"/>
      <c r="I391" s="31"/>
      <c r="J391" s="31"/>
      <c r="K391" s="21"/>
      <c r="L391" s="34"/>
      <c r="M391" s="31"/>
      <c r="N391" s="31"/>
      <c r="O391" s="31"/>
      <c r="P391" s="21"/>
      <c r="Q391" s="34"/>
      <c r="R391" s="31"/>
      <c r="S391" s="31"/>
      <c r="T391" s="31"/>
      <c r="U391" s="21"/>
      <c r="V391" s="34"/>
      <c r="W391" s="31"/>
      <c r="X391" s="31"/>
      <c r="Y391" s="31"/>
      <c r="Z391" s="21"/>
      <c r="AA391" s="34"/>
      <c r="AC391" s="11"/>
      <c r="AF391" s="11"/>
    </row>
    <row r="392" spans="1:32" ht="21.75" customHeight="1">
      <c r="A392" s="24" t="str">
        <f>基本登録!$A$21</f>
        <v>５</v>
      </c>
      <c r="B392" s="179" t="str">
        <f>IF(AC392="","",VLOOKUP(AC392,関東予選!$B:$G,4,FALSE))</f>
        <v/>
      </c>
      <c r="C392" s="180"/>
      <c r="D392" s="180"/>
      <c r="E392" s="180"/>
      <c r="F392" s="181"/>
      <c r="G392" s="26" t="str">
        <f>IF(AC392="","",VLOOKUP(AC392,関東予選!$B:$G,5,FALSE))</f>
        <v/>
      </c>
      <c r="H392" s="31"/>
      <c r="I392" s="31"/>
      <c r="J392" s="31"/>
      <c r="K392" s="21"/>
      <c r="L392" s="34"/>
      <c r="M392" s="31"/>
      <c r="N392" s="31"/>
      <c r="O392" s="31"/>
      <c r="P392" s="21"/>
      <c r="Q392" s="34"/>
      <c r="R392" s="31"/>
      <c r="S392" s="31"/>
      <c r="T392" s="31"/>
      <c r="U392" s="21"/>
      <c r="V392" s="34"/>
      <c r="W392" s="31"/>
      <c r="X392" s="31"/>
      <c r="Y392" s="31"/>
      <c r="Z392" s="21"/>
      <c r="AA392" s="34"/>
      <c r="AC392" s="11"/>
      <c r="AF392" s="11"/>
    </row>
    <row r="393" spans="1:32" ht="21.75" customHeight="1">
      <c r="A393" s="24" t="str">
        <f>基本登録!$A$22</f>
        <v>補</v>
      </c>
      <c r="B393" s="179" t="str">
        <f>IF(AC393="","",VLOOKUP(AC393,関東予選!$B:$G,4,FALSE))</f>
        <v/>
      </c>
      <c r="C393" s="180"/>
      <c r="D393" s="180"/>
      <c r="E393" s="180"/>
      <c r="F393" s="181"/>
      <c r="G393" s="26" t="str">
        <f>IF(AC393="","",VLOOKUP(AC393,関東予選!$B:$G,5,FALSE))</f>
        <v/>
      </c>
      <c r="H393" s="24"/>
      <c r="I393" s="24"/>
      <c r="J393" s="24"/>
      <c r="K393" s="33"/>
      <c r="L393" s="34"/>
      <c r="M393" s="24"/>
      <c r="N393" s="24"/>
      <c r="O393" s="24"/>
      <c r="P393" s="33"/>
      <c r="Q393" s="34"/>
      <c r="R393" s="24"/>
      <c r="S393" s="24"/>
      <c r="T393" s="24"/>
      <c r="U393" s="33"/>
      <c r="V393" s="34"/>
      <c r="W393" s="24"/>
      <c r="X393" s="24"/>
      <c r="Y393" s="24"/>
      <c r="Z393" s="33"/>
      <c r="AA393" s="34"/>
      <c r="AC393" s="11"/>
      <c r="AF393" s="11"/>
    </row>
    <row r="394" spans="1:32" ht="19.5" customHeight="1">
      <c r="A394" s="169"/>
      <c r="B394" s="170"/>
      <c r="C394" s="170"/>
      <c r="D394" s="170"/>
      <c r="E394" s="170"/>
      <c r="F394" s="170"/>
      <c r="G394" s="171"/>
      <c r="H394" s="172" t="s">
        <v>132</v>
      </c>
      <c r="I394" s="173"/>
      <c r="J394" s="173"/>
      <c r="K394" s="173"/>
      <c r="L394" s="34"/>
      <c r="M394" s="172" t="s">
        <v>132</v>
      </c>
      <c r="N394" s="173"/>
      <c r="O394" s="173"/>
      <c r="P394" s="173"/>
      <c r="Q394" s="34"/>
      <c r="R394" s="172" t="s">
        <v>132</v>
      </c>
      <c r="S394" s="173"/>
      <c r="T394" s="173"/>
      <c r="U394" s="173"/>
      <c r="V394" s="34"/>
      <c r="W394" s="172" t="s">
        <v>132</v>
      </c>
      <c r="X394" s="173"/>
      <c r="Y394" s="173"/>
      <c r="Z394" s="173"/>
      <c r="AA394" s="34"/>
      <c r="AC394" s="11"/>
      <c r="AF394" s="11"/>
    </row>
    <row r="395" spans="1:32" ht="24.75" customHeight="1">
      <c r="A395" s="174"/>
      <c r="B395" s="175"/>
      <c r="C395" s="175"/>
      <c r="D395" s="175"/>
      <c r="E395" s="175"/>
      <c r="F395" s="175"/>
      <c r="G395" s="176"/>
      <c r="H395" s="169"/>
      <c r="I395" s="177"/>
      <c r="J395" s="177"/>
      <c r="K395" s="177"/>
      <c r="L395" s="178"/>
      <c r="M395" s="169"/>
      <c r="N395" s="177"/>
      <c r="O395" s="177"/>
      <c r="P395" s="177"/>
      <c r="Q395" s="178"/>
      <c r="R395" s="169"/>
      <c r="S395" s="177"/>
      <c r="T395" s="177"/>
      <c r="U395" s="177"/>
      <c r="V395" s="178"/>
      <c r="W395" s="169"/>
      <c r="X395" s="177"/>
      <c r="Y395" s="177"/>
      <c r="Z395" s="177"/>
      <c r="AA395" s="178"/>
      <c r="AC395" s="11"/>
      <c r="AF395" s="11"/>
    </row>
    <row r="396" spans="1:32" ht="4.5" customHeight="1">
      <c r="A396" s="165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AC396" s="11"/>
      <c r="AF396" s="11"/>
    </row>
    <row r="397" spans="1:32">
      <c r="A397" s="167" t="s">
        <v>136</v>
      </c>
      <c r="B397" s="167"/>
      <c r="C397" s="47" t="str">
        <f>基本登録!$A$23</f>
        <v>①（　）内の大会の個人の部は一人１枚使用すること（関東予選・総合体育大会・個人選手権大会）</v>
      </c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4"/>
      <c r="R397" s="45"/>
      <c r="S397" s="44"/>
      <c r="T397" s="44"/>
      <c r="U397" s="40"/>
      <c r="V397" s="40"/>
      <c r="W397" s="40"/>
      <c r="X397" s="40"/>
      <c r="Y397" s="40"/>
      <c r="Z397" s="40"/>
      <c r="AA397" s="40"/>
    </row>
    <row r="398" spans="1:32">
      <c r="A398" s="43"/>
      <c r="B398" s="43"/>
      <c r="C398" s="47" t="str">
        <f>基本登録!$A$24</f>
        <v>②顧問の捺印のないものは無効</v>
      </c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6"/>
      <c r="R398" s="44"/>
      <c r="S398" s="44"/>
      <c r="T398" s="44"/>
      <c r="U398" s="168" t="s">
        <v>139</v>
      </c>
      <c r="V398" s="168"/>
      <c r="W398" s="168"/>
      <c r="X398" s="168"/>
      <c r="Y398" s="168"/>
      <c r="Z398" s="168"/>
      <c r="AA398" s="168"/>
    </row>
    <row r="399" spans="1:32" s="37" customFormat="1">
      <c r="A399" s="41"/>
      <c r="B399" s="41"/>
      <c r="C399" s="42" t="str">
        <f>基本登録!$A$25</f>
        <v>③A4用紙に印刷すること（A4用紙1枚につき立順票は二部出力。切り取って使用すること）</v>
      </c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168"/>
      <c r="V399" s="168"/>
      <c r="W399" s="168"/>
      <c r="X399" s="168"/>
      <c r="Y399" s="168"/>
      <c r="Z399" s="168"/>
      <c r="AA399" s="168"/>
    </row>
    <row r="400" spans="1:32" ht="34.5" customHeight="1">
      <c r="AC400" s="11"/>
      <c r="AF400" s="11"/>
    </row>
    <row r="401" spans="1:32" ht="24.75" customHeight="1">
      <c r="A401" s="240" t="s">
        <v>119</v>
      </c>
      <c r="B401" s="240"/>
      <c r="C401" s="240"/>
      <c r="D401" s="201" t="str">
        <f ca="1">基本登録!$B$8</f>
        <v>令和8年度　関東大会東京都予選　立順票</v>
      </c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190" t="s">
        <v>120</v>
      </c>
      <c r="Y401" s="191"/>
      <c r="Z401" s="191"/>
      <c r="AA401" s="192"/>
      <c r="AC401" s="11"/>
      <c r="AF401" s="11"/>
    </row>
    <row r="402" spans="1:32" ht="26.25" customHeight="1">
      <c r="A402" s="241"/>
      <c r="B402" s="241"/>
      <c r="C402" s="24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2" t="str">
        <f>IF(VLOOKUP(AC409,関東予選!$B:$G,2,FALSE)="","",VLOOKUP(AC409,関東予選!$B:$G,2,FALSE))</f>
        <v/>
      </c>
      <c r="Y402" s="203"/>
      <c r="Z402" s="203"/>
      <c r="AA402" s="204"/>
      <c r="AC402" s="11"/>
      <c r="AF402" s="11"/>
    </row>
    <row r="403" spans="1:32" ht="27" customHeight="1">
      <c r="A403" s="169" t="s">
        <v>121</v>
      </c>
      <c r="B403" s="177"/>
      <c r="C403" s="178"/>
      <c r="D403" s="208"/>
      <c r="E403" s="30" t="s">
        <v>122</v>
      </c>
      <c r="F403" s="208"/>
      <c r="G403" s="190" t="s">
        <v>123</v>
      </c>
      <c r="H403" s="191"/>
      <c r="I403" s="192"/>
      <c r="J403" s="213" t="str">
        <f>基本登録!$B$2</f>
        <v>基本登録シートの学校番号に入力して下さい</v>
      </c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X403" s="205"/>
      <c r="Y403" s="206"/>
      <c r="Z403" s="206"/>
      <c r="AA403" s="207"/>
      <c r="AC403" s="11"/>
      <c r="AF403" s="11"/>
    </row>
    <row r="404" spans="1:32" ht="9.75" customHeight="1">
      <c r="A404" s="214">
        <f>基本登録!$B$1</f>
        <v>0</v>
      </c>
      <c r="B404" s="215"/>
      <c r="C404" s="216"/>
      <c r="D404" s="209"/>
      <c r="E404" s="223" t="s">
        <v>108</v>
      </c>
      <c r="F404" s="211"/>
      <c r="G404" s="226" t="s">
        <v>124</v>
      </c>
      <c r="H404" s="227"/>
      <c r="I404" s="228"/>
      <c r="J404" s="213">
        <f>基本登録!$B$3</f>
        <v>0</v>
      </c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36"/>
      <c r="X404" s="36"/>
      <c r="AC404" s="11"/>
      <c r="AF404" s="11"/>
    </row>
    <row r="405" spans="1:32" ht="16.5" customHeight="1">
      <c r="A405" s="217"/>
      <c r="B405" s="218"/>
      <c r="C405" s="219"/>
      <c r="D405" s="209"/>
      <c r="E405" s="224"/>
      <c r="F405" s="211"/>
      <c r="G405" s="229"/>
      <c r="H405" s="230"/>
      <c r="I405" s="231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X405" s="182" t="s">
        <v>125</v>
      </c>
      <c r="Y405" s="184" t="s">
        <v>126</v>
      </c>
      <c r="Z405" s="185"/>
      <c r="AA405" s="186"/>
      <c r="AC405" s="11"/>
      <c r="AF405" s="11"/>
    </row>
    <row r="406" spans="1:32" ht="27" customHeight="1">
      <c r="A406" s="220"/>
      <c r="B406" s="221"/>
      <c r="C406" s="222"/>
      <c r="D406" s="210"/>
      <c r="E406" s="225"/>
      <c r="F406" s="212"/>
      <c r="G406" s="190" t="s">
        <v>127</v>
      </c>
      <c r="H406" s="191"/>
      <c r="I406" s="192"/>
      <c r="J406" s="28"/>
      <c r="K406" s="29"/>
      <c r="L406" s="29"/>
      <c r="M406" s="29"/>
      <c r="N406" s="29"/>
      <c r="O406" s="29"/>
      <c r="P406" s="22"/>
      <c r="Q406" s="22"/>
      <c r="R406" s="22" t="s">
        <v>128</v>
      </c>
      <c r="S406" s="193" t="str">
        <f t="shared" ref="S406" si="11">AC409</f>
        <v/>
      </c>
      <c r="T406" s="194"/>
      <c r="U406" s="194"/>
      <c r="V406" s="23" t="s">
        <v>129</v>
      </c>
      <c r="X406" s="183"/>
      <c r="Y406" s="187"/>
      <c r="Z406" s="188"/>
      <c r="AA406" s="189"/>
      <c r="AC406" s="11"/>
      <c r="AF406" s="11"/>
    </row>
    <row r="407" spans="1:32" ht="4.5" customHeight="1">
      <c r="AC407" s="11"/>
      <c r="AF407" s="11"/>
    </row>
    <row r="408" spans="1:32" ht="21.75" customHeight="1">
      <c r="A408" s="24" t="s">
        <v>130</v>
      </c>
      <c r="B408" s="174" t="s">
        <v>131</v>
      </c>
      <c r="C408" s="195"/>
      <c r="D408" s="195"/>
      <c r="E408" s="195"/>
      <c r="F408" s="176"/>
      <c r="G408" s="32" t="s">
        <v>102</v>
      </c>
      <c r="H408" s="196" t="str">
        <f ca="1">IFERROR(VLOOKUP(D401,基本登録!$B$8:$I$14,5,FALSE),"")</f>
        <v>1次予選（個人予選）</v>
      </c>
      <c r="I408" s="197"/>
      <c r="J408" s="197"/>
      <c r="K408" s="197"/>
      <c r="L408" s="198"/>
      <c r="M408" s="196" t="str">
        <f ca="1">IFERROR(VLOOKUP(D401,基本登録!$B$8:$I$14,6,FALSE),"")</f>
        <v>2次予選（個人決勝）</v>
      </c>
      <c r="N408" s="197"/>
      <c r="O408" s="197"/>
      <c r="P408" s="197"/>
      <c r="Q408" s="198"/>
      <c r="R408" s="196" t="str">
        <f ca="1">IFERROR(IF(VLOOKUP(D401,基本登録!$B$8:$I$14,7,FALSE)="","",VLOOKUP(D401,基本登録!$B$8:$I$14,7,FALSE)),"")</f>
        <v/>
      </c>
      <c r="S408" s="197"/>
      <c r="T408" s="197"/>
      <c r="U408" s="197"/>
      <c r="V408" s="198"/>
      <c r="W408" s="196" t="str">
        <f ca="1">IFERROR(IF(VLOOKUP(D401,基本登録!$B$8:$I$14,8,FALSE)="","",VLOOKUP(D401,基本登録!$B$8:$I$14,8,FALSE)),"")</f>
        <v/>
      </c>
      <c r="X408" s="197"/>
      <c r="Y408" s="197"/>
      <c r="Z408" s="197"/>
      <c r="AA408" s="198"/>
      <c r="AC408" s="11"/>
      <c r="AF408" s="11"/>
    </row>
    <row r="409" spans="1:32" ht="21.75" customHeight="1">
      <c r="A409" s="25" t="str">
        <f>基本登録!$A$17</f>
        <v>１</v>
      </c>
      <c r="B409" s="179" t="str">
        <f>IF(AC409="","",VLOOKUP(AC409,関東予選!$B:$G,4,FALSE))</f>
        <v/>
      </c>
      <c r="C409" s="180"/>
      <c r="D409" s="180"/>
      <c r="E409" s="180"/>
      <c r="F409" s="181"/>
      <c r="G409" s="26" t="str">
        <f>IF(AC409="","",VLOOKUP(AC409,関東予選!$B:$G,5,FALSE))</f>
        <v/>
      </c>
      <c r="H409" s="31"/>
      <c r="I409" s="31"/>
      <c r="J409" s="31"/>
      <c r="K409" s="21"/>
      <c r="L409" s="34"/>
      <c r="M409" s="31"/>
      <c r="N409" s="31"/>
      <c r="O409" s="31"/>
      <c r="P409" s="21"/>
      <c r="Q409" s="34"/>
      <c r="R409" s="31"/>
      <c r="S409" s="31"/>
      <c r="T409" s="31"/>
      <c r="U409" s="21"/>
      <c r="V409" s="34"/>
      <c r="W409" s="31"/>
      <c r="X409" s="31"/>
      <c r="Y409" s="31"/>
      <c r="Z409" s="21"/>
      <c r="AA409" s="34"/>
      <c r="AC409" s="11" t="str">
        <f>関東予選!B$27</f>
        <v/>
      </c>
      <c r="AF409" s="11"/>
    </row>
    <row r="410" spans="1:32" ht="21.75" customHeight="1">
      <c r="A410" s="24" t="str">
        <f>基本登録!$A$18</f>
        <v>２</v>
      </c>
      <c r="B410" s="179" t="str">
        <f>IF(AC410="","",VLOOKUP(AC410,関東予選!$B:$G,4,FALSE))</f>
        <v/>
      </c>
      <c r="C410" s="180"/>
      <c r="D410" s="180"/>
      <c r="E410" s="180"/>
      <c r="F410" s="181"/>
      <c r="G410" s="26" t="str">
        <f>IF(AC410="","",VLOOKUP(AC410,関東予選!$B:$G,5,FALSE))</f>
        <v/>
      </c>
      <c r="H410" s="31"/>
      <c r="I410" s="31"/>
      <c r="J410" s="31"/>
      <c r="K410" s="21"/>
      <c r="L410" s="34"/>
      <c r="M410" s="31"/>
      <c r="N410" s="31"/>
      <c r="O410" s="31"/>
      <c r="P410" s="21"/>
      <c r="Q410" s="34"/>
      <c r="R410" s="31"/>
      <c r="S410" s="31"/>
      <c r="T410" s="31"/>
      <c r="U410" s="21"/>
      <c r="V410" s="34"/>
      <c r="W410" s="31"/>
      <c r="X410" s="31"/>
      <c r="Y410" s="31"/>
      <c r="Z410" s="21"/>
      <c r="AA410" s="34"/>
      <c r="AC410" s="11"/>
      <c r="AF410" s="11"/>
    </row>
    <row r="411" spans="1:32" ht="21.75" customHeight="1">
      <c r="A411" s="24" t="str">
        <f>基本登録!$A$19</f>
        <v>３</v>
      </c>
      <c r="B411" s="179" t="str">
        <f>IF(AC411="","",VLOOKUP(AC411,関東予選!$B:$G,4,FALSE))</f>
        <v/>
      </c>
      <c r="C411" s="180"/>
      <c r="D411" s="180"/>
      <c r="E411" s="180"/>
      <c r="F411" s="181"/>
      <c r="G411" s="26" t="str">
        <f>IF(AC411="","",VLOOKUP(AC411,関東予選!$B:$G,5,FALSE))</f>
        <v/>
      </c>
      <c r="H411" s="31"/>
      <c r="I411" s="31"/>
      <c r="J411" s="31"/>
      <c r="K411" s="21"/>
      <c r="L411" s="34"/>
      <c r="M411" s="31"/>
      <c r="N411" s="31"/>
      <c r="O411" s="31"/>
      <c r="P411" s="21"/>
      <c r="Q411" s="34"/>
      <c r="R411" s="31"/>
      <c r="S411" s="31"/>
      <c r="T411" s="31"/>
      <c r="U411" s="21"/>
      <c r="V411" s="34"/>
      <c r="W411" s="31"/>
      <c r="X411" s="31"/>
      <c r="Y411" s="31"/>
      <c r="Z411" s="21"/>
      <c r="AA411" s="34"/>
      <c r="AC411" s="11"/>
      <c r="AF411" s="11"/>
    </row>
    <row r="412" spans="1:32" ht="21.75" customHeight="1">
      <c r="A412" s="24" t="str">
        <f>基本登録!$A$20</f>
        <v>４</v>
      </c>
      <c r="B412" s="179" t="str">
        <f>IF(AC412="","",VLOOKUP(AC412,関東予選!$B:$G,4,FALSE))</f>
        <v/>
      </c>
      <c r="C412" s="180"/>
      <c r="D412" s="180"/>
      <c r="E412" s="180"/>
      <c r="F412" s="181"/>
      <c r="G412" s="26" t="str">
        <f>IF(AC412="","",VLOOKUP(AC412,関東予選!$B:$G,5,FALSE))</f>
        <v/>
      </c>
      <c r="H412" s="31"/>
      <c r="I412" s="31"/>
      <c r="J412" s="31"/>
      <c r="K412" s="21"/>
      <c r="L412" s="34"/>
      <c r="M412" s="31"/>
      <c r="N412" s="31"/>
      <c r="O412" s="31"/>
      <c r="P412" s="21"/>
      <c r="Q412" s="34"/>
      <c r="R412" s="31"/>
      <c r="S412" s="31"/>
      <c r="T412" s="31"/>
      <c r="U412" s="21"/>
      <c r="V412" s="34"/>
      <c r="W412" s="31"/>
      <c r="X412" s="31"/>
      <c r="Y412" s="31"/>
      <c r="Z412" s="21"/>
      <c r="AA412" s="34"/>
      <c r="AC412" s="11"/>
      <c r="AF412" s="11"/>
    </row>
    <row r="413" spans="1:32" ht="21.75" customHeight="1">
      <c r="A413" s="24" t="str">
        <f>基本登録!$A$21</f>
        <v>５</v>
      </c>
      <c r="B413" s="179" t="str">
        <f>IF(AC413="","",VLOOKUP(AC413,関東予選!$B:$G,4,FALSE))</f>
        <v/>
      </c>
      <c r="C413" s="180"/>
      <c r="D413" s="180"/>
      <c r="E413" s="180"/>
      <c r="F413" s="181"/>
      <c r="G413" s="26" t="str">
        <f>IF(AC413="","",VLOOKUP(AC413,関東予選!$B:$G,5,FALSE))</f>
        <v/>
      </c>
      <c r="H413" s="31"/>
      <c r="I413" s="31"/>
      <c r="J413" s="31"/>
      <c r="K413" s="21"/>
      <c r="L413" s="34"/>
      <c r="M413" s="31"/>
      <c r="N413" s="31"/>
      <c r="O413" s="31"/>
      <c r="P413" s="21"/>
      <c r="Q413" s="34"/>
      <c r="R413" s="31"/>
      <c r="S413" s="31"/>
      <c r="T413" s="31"/>
      <c r="U413" s="21"/>
      <c r="V413" s="34"/>
      <c r="W413" s="31"/>
      <c r="X413" s="31"/>
      <c r="Y413" s="31"/>
      <c r="Z413" s="21"/>
      <c r="AA413" s="34"/>
      <c r="AC413" s="11"/>
      <c r="AF413" s="11"/>
    </row>
    <row r="414" spans="1:32" ht="21.75" customHeight="1">
      <c r="A414" s="24" t="str">
        <f>基本登録!$A$22</f>
        <v>補</v>
      </c>
      <c r="B414" s="179" t="str">
        <f>IF(AC414="","",VLOOKUP(AC414,関東予選!$B:$G,4,FALSE))</f>
        <v/>
      </c>
      <c r="C414" s="180"/>
      <c r="D414" s="180"/>
      <c r="E414" s="180"/>
      <c r="F414" s="181"/>
      <c r="G414" s="26" t="str">
        <f>IF(AC414="","",VLOOKUP(AC414,関東予選!$B:$G,5,FALSE))</f>
        <v/>
      </c>
      <c r="H414" s="24"/>
      <c r="I414" s="24"/>
      <c r="J414" s="24"/>
      <c r="K414" s="33"/>
      <c r="L414" s="34"/>
      <c r="M414" s="24"/>
      <c r="N414" s="24"/>
      <c r="O414" s="24"/>
      <c r="P414" s="33"/>
      <c r="Q414" s="34"/>
      <c r="R414" s="24"/>
      <c r="S414" s="24"/>
      <c r="T414" s="24"/>
      <c r="U414" s="33"/>
      <c r="V414" s="34"/>
      <c r="W414" s="24"/>
      <c r="X414" s="24"/>
      <c r="Y414" s="24"/>
      <c r="Z414" s="33"/>
      <c r="AA414" s="34"/>
      <c r="AC414" s="11"/>
      <c r="AF414" s="11"/>
    </row>
    <row r="415" spans="1:32" ht="19.5" customHeight="1">
      <c r="A415" s="169"/>
      <c r="B415" s="170"/>
      <c r="C415" s="170"/>
      <c r="D415" s="170"/>
      <c r="E415" s="170"/>
      <c r="F415" s="170"/>
      <c r="G415" s="171"/>
      <c r="H415" s="172" t="s">
        <v>132</v>
      </c>
      <c r="I415" s="173"/>
      <c r="J415" s="173"/>
      <c r="K415" s="173"/>
      <c r="L415" s="34"/>
      <c r="M415" s="172" t="s">
        <v>132</v>
      </c>
      <c r="N415" s="173"/>
      <c r="O415" s="173"/>
      <c r="P415" s="173"/>
      <c r="Q415" s="34"/>
      <c r="R415" s="172" t="s">
        <v>132</v>
      </c>
      <c r="S415" s="173"/>
      <c r="T415" s="173"/>
      <c r="U415" s="173"/>
      <c r="V415" s="34"/>
      <c r="W415" s="172" t="s">
        <v>132</v>
      </c>
      <c r="X415" s="173"/>
      <c r="Y415" s="173"/>
      <c r="Z415" s="173"/>
      <c r="AA415" s="34"/>
      <c r="AC415" s="11"/>
      <c r="AF415" s="11"/>
    </row>
    <row r="416" spans="1:32" ht="24.75" customHeight="1">
      <c r="A416" s="174"/>
      <c r="B416" s="175"/>
      <c r="C416" s="175"/>
      <c r="D416" s="175"/>
      <c r="E416" s="175"/>
      <c r="F416" s="175"/>
      <c r="G416" s="176"/>
      <c r="H416" s="169"/>
      <c r="I416" s="177"/>
      <c r="J416" s="177"/>
      <c r="K416" s="177"/>
      <c r="L416" s="178"/>
      <c r="M416" s="169"/>
      <c r="N416" s="177"/>
      <c r="O416" s="177"/>
      <c r="P416" s="177"/>
      <c r="Q416" s="178"/>
      <c r="R416" s="169"/>
      <c r="S416" s="177"/>
      <c r="T416" s="177"/>
      <c r="U416" s="177"/>
      <c r="V416" s="178"/>
      <c r="W416" s="169"/>
      <c r="X416" s="177"/>
      <c r="Y416" s="177"/>
      <c r="Z416" s="177"/>
      <c r="AA416" s="178"/>
      <c r="AC416" s="11"/>
      <c r="AF416" s="11"/>
    </row>
    <row r="417" spans="1:32" ht="4.5" customHeight="1">
      <c r="A417" s="165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AC417" s="11"/>
      <c r="AF417" s="11"/>
    </row>
    <row r="418" spans="1:32">
      <c r="A418" s="167" t="s">
        <v>136</v>
      </c>
      <c r="B418" s="167"/>
      <c r="C418" s="47" t="str">
        <f>基本登録!$A$23</f>
        <v>①（　）内の大会の個人の部は一人１枚使用すること（関東予選・総合体育大会・個人選手権大会）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4"/>
      <c r="R418" s="45"/>
      <c r="S418" s="44"/>
      <c r="T418" s="44"/>
      <c r="U418" s="40"/>
      <c r="V418" s="40"/>
      <c r="W418" s="40"/>
      <c r="X418" s="40"/>
      <c r="Y418" s="40"/>
      <c r="Z418" s="40"/>
      <c r="AA418" s="40"/>
    </row>
    <row r="419" spans="1:32">
      <c r="A419" s="43"/>
      <c r="B419" s="43"/>
      <c r="C419" s="47" t="str">
        <f>基本登録!$A$24</f>
        <v>②顧問の捺印のないものは無効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6"/>
      <c r="R419" s="44"/>
      <c r="S419" s="44"/>
      <c r="T419" s="44"/>
      <c r="U419" s="168" t="s">
        <v>139</v>
      </c>
      <c r="V419" s="168"/>
      <c r="W419" s="168"/>
      <c r="X419" s="168"/>
      <c r="Y419" s="168"/>
      <c r="Z419" s="168"/>
      <c r="AA419" s="168"/>
    </row>
    <row r="420" spans="1:32" s="37" customFormat="1">
      <c r="A420" s="41"/>
      <c r="B420" s="41"/>
      <c r="C420" s="42" t="str">
        <f>基本登録!$A$25</f>
        <v>③A4用紙に印刷すること（A4用紙1枚につき立順票は二部出力。切り取って使用すること）</v>
      </c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168"/>
      <c r="V420" s="168"/>
      <c r="W420" s="168"/>
      <c r="X420" s="168"/>
      <c r="Y420" s="168"/>
      <c r="Z420" s="168"/>
      <c r="AA420" s="168"/>
    </row>
    <row r="421" spans="1:32" ht="34.5" customHeight="1">
      <c r="AC421" s="11"/>
      <c r="AF421" s="11"/>
    </row>
    <row r="422" spans="1:32" ht="24.75" customHeight="1">
      <c r="A422" s="240" t="s">
        <v>119</v>
      </c>
      <c r="B422" s="240"/>
      <c r="C422" s="240"/>
      <c r="D422" s="201" t="str">
        <f ca="1">基本登録!$B$8</f>
        <v>令和8年度　関東大会東京都予選　立順票</v>
      </c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190" t="s">
        <v>120</v>
      </c>
      <c r="Y422" s="191"/>
      <c r="Z422" s="191"/>
      <c r="AA422" s="192"/>
      <c r="AC422" s="11"/>
      <c r="AF422" s="11"/>
    </row>
    <row r="423" spans="1:32" ht="26.25" customHeight="1">
      <c r="A423" s="241"/>
      <c r="B423" s="241"/>
      <c r="C423" s="24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2" t="str">
        <f>IF(VLOOKUP(AC430,関東予選!$B:$G,2,FALSE)="","",VLOOKUP(AC430,関東予選!$B:$G,2,FALSE))</f>
        <v/>
      </c>
      <c r="Y423" s="203"/>
      <c r="Z423" s="203"/>
      <c r="AA423" s="204"/>
      <c r="AC423" s="11"/>
      <c r="AF423" s="11"/>
    </row>
    <row r="424" spans="1:32" ht="27" customHeight="1">
      <c r="A424" s="169" t="s">
        <v>121</v>
      </c>
      <c r="B424" s="177"/>
      <c r="C424" s="178"/>
      <c r="D424" s="208"/>
      <c r="E424" s="30" t="s">
        <v>122</v>
      </c>
      <c r="F424" s="208"/>
      <c r="G424" s="190" t="s">
        <v>123</v>
      </c>
      <c r="H424" s="191"/>
      <c r="I424" s="192"/>
      <c r="J424" s="213" t="str">
        <f>基本登録!$B$2</f>
        <v>基本登録シートの学校番号に入力して下さい</v>
      </c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X424" s="205"/>
      <c r="Y424" s="206"/>
      <c r="Z424" s="206"/>
      <c r="AA424" s="207"/>
      <c r="AC424" s="11"/>
      <c r="AF424" s="11"/>
    </row>
    <row r="425" spans="1:32" ht="9.75" customHeight="1">
      <c r="A425" s="214">
        <f>基本登録!$B$1</f>
        <v>0</v>
      </c>
      <c r="B425" s="215"/>
      <c r="C425" s="216"/>
      <c r="D425" s="209"/>
      <c r="E425" s="223" t="s">
        <v>108</v>
      </c>
      <c r="F425" s="211"/>
      <c r="G425" s="226" t="s">
        <v>124</v>
      </c>
      <c r="H425" s="227"/>
      <c r="I425" s="228"/>
      <c r="J425" s="213">
        <f>基本登録!$B$3</f>
        <v>0</v>
      </c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36"/>
      <c r="X425" s="36"/>
      <c r="AC425" s="11"/>
      <c r="AF425" s="11"/>
    </row>
    <row r="426" spans="1:32" ht="16.5" customHeight="1">
      <c r="A426" s="217"/>
      <c r="B426" s="218"/>
      <c r="C426" s="219"/>
      <c r="D426" s="209"/>
      <c r="E426" s="224"/>
      <c r="F426" s="211"/>
      <c r="G426" s="229"/>
      <c r="H426" s="230"/>
      <c r="I426" s="231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X426" s="182" t="s">
        <v>125</v>
      </c>
      <c r="Y426" s="184" t="s">
        <v>126</v>
      </c>
      <c r="Z426" s="185"/>
      <c r="AA426" s="186"/>
      <c r="AC426" s="11"/>
      <c r="AF426" s="11"/>
    </row>
    <row r="427" spans="1:32" ht="27" customHeight="1">
      <c r="A427" s="220"/>
      <c r="B427" s="221"/>
      <c r="C427" s="222"/>
      <c r="D427" s="210"/>
      <c r="E427" s="225"/>
      <c r="F427" s="212"/>
      <c r="G427" s="190" t="s">
        <v>127</v>
      </c>
      <c r="H427" s="191"/>
      <c r="I427" s="192"/>
      <c r="J427" s="28"/>
      <c r="K427" s="29"/>
      <c r="L427" s="29"/>
      <c r="M427" s="29"/>
      <c r="N427" s="29"/>
      <c r="O427" s="29"/>
      <c r="P427" s="22"/>
      <c r="Q427" s="22"/>
      <c r="R427" s="22" t="s">
        <v>128</v>
      </c>
      <c r="S427" s="193" t="str">
        <f t="shared" ref="S427" si="12">AC430</f>
        <v/>
      </c>
      <c r="T427" s="194"/>
      <c r="U427" s="194"/>
      <c r="V427" s="23" t="s">
        <v>129</v>
      </c>
      <c r="X427" s="183"/>
      <c r="Y427" s="187"/>
      <c r="Z427" s="188"/>
      <c r="AA427" s="189"/>
      <c r="AC427" s="11"/>
      <c r="AF427" s="11"/>
    </row>
    <row r="428" spans="1:32" ht="4.5" customHeight="1">
      <c r="AC428" s="11"/>
      <c r="AF428" s="11"/>
    </row>
    <row r="429" spans="1:32" ht="21.75" customHeight="1">
      <c r="A429" s="24" t="s">
        <v>130</v>
      </c>
      <c r="B429" s="174" t="s">
        <v>131</v>
      </c>
      <c r="C429" s="195"/>
      <c r="D429" s="195"/>
      <c r="E429" s="195"/>
      <c r="F429" s="176"/>
      <c r="G429" s="32" t="s">
        <v>102</v>
      </c>
      <c r="H429" s="196" t="str">
        <f ca="1">IFERROR(VLOOKUP(D422,基本登録!$B$8:$I$14,5,FALSE),"")</f>
        <v>1次予選（個人予選）</v>
      </c>
      <c r="I429" s="197"/>
      <c r="J429" s="197"/>
      <c r="K429" s="197"/>
      <c r="L429" s="198"/>
      <c r="M429" s="196" t="str">
        <f ca="1">IFERROR(VLOOKUP(D422,基本登録!$B$8:$I$14,6,FALSE),"")</f>
        <v>2次予選（個人決勝）</v>
      </c>
      <c r="N429" s="197"/>
      <c r="O429" s="197"/>
      <c r="P429" s="197"/>
      <c r="Q429" s="198"/>
      <c r="R429" s="196" t="str">
        <f ca="1">IFERROR(IF(VLOOKUP(D422,基本登録!$B$8:$I$14,7,FALSE)="","",VLOOKUP(D422,基本登録!$B$8:$I$14,7,FALSE)),"")</f>
        <v/>
      </c>
      <c r="S429" s="197"/>
      <c r="T429" s="197"/>
      <c r="U429" s="197"/>
      <c r="V429" s="198"/>
      <c r="W429" s="196" t="str">
        <f ca="1">IFERROR(IF(VLOOKUP(D422,基本登録!$B$8:$I$14,8,FALSE)="","",VLOOKUP(D422,基本登録!$B$8:$I$14,8,FALSE)),"")</f>
        <v/>
      </c>
      <c r="X429" s="197"/>
      <c r="Y429" s="197"/>
      <c r="Z429" s="197"/>
      <c r="AA429" s="198"/>
      <c r="AC429" s="11"/>
      <c r="AF429" s="11"/>
    </row>
    <row r="430" spans="1:32" ht="21.75" customHeight="1">
      <c r="A430" s="25" t="str">
        <f>基本登録!$A$17</f>
        <v>１</v>
      </c>
      <c r="B430" s="179" t="str">
        <f>IF(AC430="","",VLOOKUP(AC430,関東予選!$B:$G,4,FALSE))</f>
        <v/>
      </c>
      <c r="C430" s="180"/>
      <c r="D430" s="180"/>
      <c r="E430" s="180"/>
      <c r="F430" s="181"/>
      <c r="G430" s="26" t="str">
        <f>IF(AC430="","",VLOOKUP(AC430,関東予選!$B:$G,5,FALSE))</f>
        <v/>
      </c>
      <c r="H430" s="31"/>
      <c r="I430" s="31"/>
      <c r="J430" s="31"/>
      <c r="K430" s="21"/>
      <c r="L430" s="34"/>
      <c r="M430" s="31"/>
      <c r="N430" s="31"/>
      <c r="O430" s="31"/>
      <c r="P430" s="21"/>
      <c r="Q430" s="34"/>
      <c r="R430" s="31"/>
      <c r="S430" s="31"/>
      <c r="T430" s="31"/>
      <c r="U430" s="21"/>
      <c r="V430" s="34"/>
      <c r="W430" s="31"/>
      <c r="X430" s="31"/>
      <c r="Y430" s="31"/>
      <c r="Z430" s="21"/>
      <c r="AA430" s="34"/>
      <c r="AC430" s="11" t="str">
        <f>関東予選!B$28</f>
        <v/>
      </c>
      <c r="AF430" s="11"/>
    </row>
    <row r="431" spans="1:32" ht="21.75" customHeight="1">
      <c r="A431" s="24" t="str">
        <f>基本登録!$A$18</f>
        <v>２</v>
      </c>
      <c r="B431" s="179" t="str">
        <f>IF(AC431="","",VLOOKUP(AC431,関東予選!$B:$G,4,FALSE))</f>
        <v/>
      </c>
      <c r="C431" s="180"/>
      <c r="D431" s="180"/>
      <c r="E431" s="180"/>
      <c r="F431" s="181"/>
      <c r="G431" s="26" t="str">
        <f>IF(AC431="","",VLOOKUP(AC431,関東予選!$B:$G,5,FALSE))</f>
        <v/>
      </c>
      <c r="H431" s="31"/>
      <c r="I431" s="31"/>
      <c r="J431" s="31"/>
      <c r="K431" s="21"/>
      <c r="L431" s="34"/>
      <c r="M431" s="31"/>
      <c r="N431" s="31"/>
      <c r="O431" s="31"/>
      <c r="P431" s="21"/>
      <c r="Q431" s="34"/>
      <c r="R431" s="31"/>
      <c r="S431" s="31"/>
      <c r="T431" s="31"/>
      <c r="U431" s="21"/>
      <c r="V431" s="34"/>
      <c r="W431" s="31"/>
      <c r="X431" s="31"/>
      <c r="Y431" s="31"/>
      <c r="Z431" s="21"/>
      <c r="AA431" s="34"/>
      <c r="AC431" s="11"/>
      <c r="AF431" s="11"/>
    </row>
    <row r="432" spans="1:32" ht="21.75" customHeight="1">
      <c r="A432" s="24" t="str">
        <f>基本登録!$A$19</f>
        <v>３</v>
      </c>
      <c r="B432" s="179" t="str">
        <f>IF(AC432="","",VLOOKUP(AC432,関東予選!$B:$G,4,FALSE))</f>
        <v/>
      </c>
      <c r="C432" s="180"/>
      <c r="D432" s="180"/>
      <c r="E432" s="180"/>
      <c r="F432" s="181"/>
      <c r="G432" s="26" t="str">
        <f>IF(AC432="","",VLOOKUP(AC432,関東予選!$B:$G,5,FALSE))</f>
        <v/>
      </c>
      <c r="H432" s="31"/>
      <c r="I432" s="31"/>
      <c r="J432" s="31"/>
      <c r="K432" s="21"/>
      <c r="L432" s="34"/>
      <c r="M432" s="31"/>
      <c r="N432" s="31"/>
      <c r="O432" s="31"/>
      <c r="P432" s="21"/>
      <c r="Q432" s="34"/>
      <c r="R432" s="31"/>
      <c r="S432" s="31"/>
      <c r="T432" s="31"/>
      <c r="U432" s="21"/>
      <c r="V432" s="34"/>
      <c r="W432" s="31"/>
      <c r="X432" s="31"/>
      <c r="Y432" s="31"/>
      <c r="Z432" s="21"/>
      <c r="AA432" s="34"/>
      <c r="AC432" s="11"/>
      <c r="AF432" s="11"/>
    </row>
    <row r="433" spans="1:32" ht="21.75" customHeight="1">
      <c r="A433" s="24" t="str">
        <f>基本登録!$A$20</f>
        <v>４</v>
      </c>
      <c r="B433" s="179" t="str">
        <f>IF(AC433="","",VLOOKUP(AC433,関東予選!$B:$G,4,FALSE))</f>
        <v/>
      </c>
      <c r="C433" s="180"/>
      <c r="D433" s="180"/>
      <c r="E433" s="180"/>
      <c r="F433" s="181"/>
      <c r="G433" s="26" t="str">
        <f>IF(AC433="","",VLOOKUP(AC433,関東予選!$B:$G,5,FALSE))</f>
        <v/>
      </c>
      <c r="H433" s="31"/>
      <c r="I433" s="31"/>
      <c r="J433" s="31"/>
      <c r="K433" s="21"/>
      <c r="L433" s="34"/>
      <c r="M433" s="31"/>
      <c r="N433" s="31"/>
      <c r="O433" s="31"/>
      <c r="P433" s="21"/>
      <c r="Q433" s="34"/>
      <c r="R433" s="31"/>
      <c r="S433" s="31"/>
      <c r="T433" s="31"/>
      <c r="U433" s="21"/>
      <c r="V433" s="34"/>
      <c r="W433" s="31"/>
      <c r="X433" s="31"/>
      <c r="Y433" s="31"/>
      <c r="Z433" s="21"/>
      <c r="AA433" s="34"/>
      <c r="AC433" s="11"/>
      <c r="AF433" s="11"/>
    </row>
    <row r="434" spans="1:32" ht="21.75" customHeight="1">
      <c r="A434" s="24" t="str">
        <f>基本登録!$A$21</f>
        <v>５</v>
      </c>
      <c r="B434" s="179" t="str">
        <f>IF(AC434="","",VLOOKUP(AC434,関東予選!$B:$G,4,FALSE))</f>
        <v/>
      </c>
      <c r="C434" s="180"/>
      <c r="D434" s="180"/>
      <c r="E434" s="180"/>
      <c r="F434" s="181"/>
      <c r="G434" s="26" t="str">
        <f>IF(AC434="","",VLOOKUP(AC434,関東予選!$B:$G,5,FALSE))</f>
        <v/>
      </c>
      <c r="H434" s="31"/>
      <c r="I434" s="31"/>
      <c r="J434" s="31"/>
      <c r="K434" s="21"/>
      <c r="L434" s="34"/>
      <c r="M434" s="31"/>
      <c r="N434" s="31"/>
      <c r="O434" s="31"/>
      <c r="P434" s="21"/>
      <c r="Q434" s="34"/>
      <c r="R434" s="31"/>
      <c r="S434" s="31"/>
      <c r="T434" s="31"/>
      <c r="U434" s="21"/>
      <c r="V434" s="34"/>
      <c r="W434" s="31"/>
      <c r="X434" s="31"/>
      <c r="Y434" s="31"/>
      <c r="Z434" s="21"/>
      <c r="AA434" s="34"/>
      <c r="AC434" s="11"/>
      <c r="AF434" s="11"/>
    </row>
    <row r="435" spans="1:32" ht="21.75" customHeight="1">
      <c r="A435" s="24" t="str">
        <f>基本登録!$A$22</f>
        <v>補</v>
      </c>
      <c r="B435" s="179" t="str">
        <f>IF(AC435="","",VLOOKUP(AC435,関東予選!$B:$G,4,FALSE))</f>
        <v/>
      </c>
      <c r="C435" s="180"/>
      <c r="D435" s="180"/>
      <c r="E435" s="180"/>
      <c r="F435" s="181"/>
      <c r="G435" s="26" t="str">
        <f>IF(AC435="","",VLOOKUP(AC435,関東予選!$B:$G,5,FALSE))</f>
        <v/>
      </c>
      <c r="H435" s="24"/>
      <c r="I435" s="24"/>
      <c r="J435" s="24"/>
      <c r="K435" s="33"/>
      <c r="L435" s="34"/>
      <c r="M435" s="24"/>
      <c r="N435" s="24"/>
      <c r="O435" s="24"/>
      <c r="P435" s="33"/>
      <c r="Q435" s="34"/>
      <c r="R435" s="24"/>
      <c r="S435" s="24"/>
      <c r="T435" s="24"/>
      <c r="U435" s="33"/>
      <c r="V435" s="34"/>
      <c r="W435" s="24"/>
      <c r="X435" s="24"/>
      <c r="Y435" s="24"/>
      <c r="Z435" s="33"/>
      <c r="AA435" s="34"/>
      <c r="AC435" s="11"/>
      <c r="AF435" s="11"/>
    </row>
    <row r="436" spans="1:32" ht="19.5" customHeight="1">
      <c r="A436" s="169"/>
      <c r="B436" s="170"/>
      <c r="C436" s="170"/>
      <c r="D436" s="170"/>
      <c r="E436" s="170"/>
      <c r="F436" s="170"/>
      <c r="G436" s="171"/>
      <c r="H436" s="172" t="s">
        <v>132</v>
      </c>
      <c r="I436" s="173"/>
      <c r="J436" s="173"/>
      <c r="K436" s="173"/>
      <c r="L436" s="34"/>
      <c r="M436" s="172" t="s">
        <v>132</v>
      </c>
      <c r="N436" s="173"/>
      <c r="O436" s="173"/>
      <c r="P436" s="173"/>
      <c r="Q436" s="34"/>
      <c r="R436" s="172" t="s">
        <v>132</v>
      </c>
      <c r="S436" s="173"/>
      <c r="T436" s="173"/>
      <c r="U436" s="173"/>
      <c r="V436" s="34"/>
      <c r="W436" s="172" t="s">
        <v>132</v>
      </c>
      <c r="X436" s="173"/>
      <c r="Y436" s="173"/>
      <c r="Z436" s="173"/>
      <c r="AA436" s="34"/>
      <c r="AC436" s="11"/>
      <c r="AF436" s="11"/>
    </row>
    <row r="437" spans="1:32" ht="24.75" customHeight="1">
      <c r="A437" s="174"/>
      <c r="B437" s="175"/>
      <c r="C437" s="175"/>
      <c r="D437" s="175"/>
      <c r="E437" s="175"/>
      <c r="F437" s="175"/>
      <c r="G437" s="176"/>
      <c r="H437" s="169"/>
      <c r="I437" s="177"/>
      <c r="J437" s="177"/>
      <c r="K437" s="177"/>
      <c r="L437" s="178"/>
      <c r="M437" s="169"/>
      <c r="N437" s="177"/>
      <c r="O437" s="177"/>
      <c r="P437" s="177"/>
      <c r="Q437" s="178"/>
      <c r="R437" s="169"/>
      <c r="S437" s="177"/>
      <c r="T437" s="177"/>
      <c r="U437" s="177"/>
      <c r="V437" s="178"/>
      <c r="W437" s="169"/>
      <c r="X437" s="177"/>
      <c r="Y437" s="177"/>
      <c r="Z437" s="177"/>
      <c r="AA437" s="178"/>
      <c r="AC437" s="11"/>
      <c r="AF437" s="11"/>
    </row>
    <row r="438" spans="1:32" ht="4.5" customHeight="1">
      <c r="A438" s="165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AC438" s="11"/>
      <c r="AF438" s="11"/>
    </row>
    <row r="439" spans="1:32">
      <c r="A439" s="167" t="s">
        <v>136</v>
      </c>
      <c r="B439" s="167"/>
      <c r="C439" s="47" t="str">
        <f>基本登録!$A$23</f>
        <v>①（　）内の大会の個人の部は一人１枚使用すること（関東予選・総合体育大会・個人選手権大会）</v>
      </c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4"/>
      <c r="R439" s="45"/>
      <c r="S439" s="44"/>
      <c r="T439" s="44"/>
      <c r="U439" s="40"/>
      <c r="V439" s="40"/>
      <c r="W439" s="40"/>
      <c r="X439" s="40"/>
      <c r="Y439" s="40"/>
      <c r="Z439" s="40"/>
      <c r="AA439" s="40"/>
    </row>
    <row r="440" spans="1:32">
      <c r="A440" s="43"/>
      <c r="B440" s="43"/>
      <c r="C440" s="47" t="str">
        <f>基本登録!$A$24</f>
        <v>②顧問の捺印のないものは無効</v>
      </c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6"/>
      <c r="R440" s="44"/>
      <c r="S440" s="44"/>
      <c r="T440" s="44"/>
      <c r="U440" s="168" t="s">
        <v>139</v>
      </c>
      <c r="V440" s="168"/>
      <c r="W440" s="168"/>
      <c r="X440" s="168"/>
      <c r="Y440" s="168"/>
      <c r="Z440" s="168"/>
      <c r="AA440" s="168"/>
    </row>
    <row r="441" spans="1:32" s="37" customFormat="1">
      <c r="A441" s="41"/>
      <c r="B441" s="41"/>
      <c r="C441" s="42" t="str">
        <f>基本登録!$A$25</f>
        <v>③A4用紙に印刷すること（A4用紙1枚につき立順票は二部出力。切り取って使用すること）</v>
      </c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168"/>
      <c r="V441" s="168"/>
      <c r="W441" s="168"/>
      <c r="X441" s="168"/>
      <c r="Y441" s="168"/>
      <c r="Z441" s="168"/>
      <c r="AA441" s="168"/>
    </row>
    <row r="442" spans="1:32" ht="34.5" customHeight="1">
      <c r="AC442" s="11"/>
      <c r="AF442" s="11"/>
    </row>
    <row r="443" spans="1:32" ht="24.75" customHeight="1">
      <c r="A443" s="240" t="s">
        <v>119</v>
      </c>
      <c r="B443" s="240"/>
      <c r="C443" s="240"/>
      <c r="D443" s="201" t="str">
        <f ca="1">基本登録!$B$8</f>
        <v>令和8年度　関東大会東京都予選　立順票</v>
      </c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190" t="s">
        <v>120</v>
      </c>
      <c r="Y443" s="191"/>
      <c r="Z443" s="191"/>
      <c r="AA443" s="192"/>
      <c r="AC443" s="11"/>
      <c r="AF443" s="11"/>
    </row>
    <row r="444" spans="1:32" ht="26.25" customHeight="1">
      <c r="A444" s="241"/>
      <c r="B444" s="241"/>
      <c r="C444" s="24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2" t="str">
        <f>IF(VLOOKUP(AC451,関東予選!$B:$G,2,FALSE)="","",VLOOKUP(AC451,関東予選!$B:$G,2,FALSE))</f>
        <v/>
      </c>
      <c r="Y444" s="203"/>
      <c r="Z444" s="203"/>
      <c r="AA444" s="204"/>
      <c r="AC444" s="11"/>
      <c r="AF444" s="11"/>
    </row>
    <row r="445" spans="1:32" ht="27" customHeight="1">
      <c r="A445" s="169" t="s">
        <v>121</v>
      </c>
      <c r="B445" s="177"/>
      <c r="C445" s="178"/>
      <c r="D445" s="208"/>
      <c r="E445" s="30" t="s">
        <v>122</v>
      </c>
      <c r="F445" s="208"/>
      <c r="G445" s="190" t="s">
        <v>123</v>
      </c>
      <c r="H445" s="191"/>
      <c r="I445" s="192"/>
      <c r="J445" s="213" t="str">
        <f>基本登録!$B$2</f>
        <v>基本登録シートの学校番号に入力して下さい</v>
      </c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X445" s="205"/>
      <c r="Y445" s="206"/>
      <c r="Z445" s="206"/>
      <c r="AA445" s="207"/>
      <c r="AC445" s="11"/>
      <c r="AF445" s="11"/>
    </row>
    <row r="446" spans="1:32" ht="9.75" customHeight="1">
      <c r="A446" s="214">
        <f>基本登録!$B$1</f>
        <v>0</v>
      </c>
      <c r="B446" s="215"/>
      <c r="C446" s="216"/>
      <c r="D446" s="209"/>
      <c r="E446" s="223" t="s">
        <v>108</v>
      </c>
      <c r="F446" s="211"/>
      <c r="G446" s="226" t="s">
        <v>124</v>
      </c>
      <c r="H446" s="227"/>
      <c r="I446" s="228"/>
      <c r="J446" s="213">
        <f>基本登録!$B$3</f>
        <v>0</v>
      </c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36"/>
      <c r="X446" s="36"/>
      <c r="AC446" s="11"/>
      <c r="AF446" s="11"/>
    </row>
    <row r="447" spans="1:32" ht="16.5" customHeight="1">
      <c r="A447" s="217"/>
      <c r="B447" s="218"/>
      <c r="C447" s="219"/>
      <c r="D447" s="209"/>
      <c r="E447" s="224"/>
      <c r="F447" s="211"/>
      <c r="G447" s="229"/>
      <c r="H447" s="230"/>
      <c r="I447" s="231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X447" s="182" t="s">
        <v>125</v>
      </c>
      <c r="Y447" s="184" t="s">
        <v>126</v>
      </c>
      <c r="Z447" s="185"/>
      <c r="AA447" s="186"/>
      <c r="AC447" s="11"/>
      <c r="AF447" s="11"/>
    </row>
    <row r="448" spans="1:32" ht="27" customHeight="1">
      <c r="A448" s="220"/>
      <c r="B448" s="221"/>
      <c r="C448" s="222"/>
      <c r="D448" s="210"/>
      <c r="E448" s="225"/>
      <c r="F448" s="212"/>
      <c r="G448" s="190" t="s">
        <v>127</v>
      </c>
      <c r="H448" s="191"/>
      <c r="I448" s="192"/>
      <c r="J448" s="28"/>
      <c r="K448" s="29"/>
      <c r="L448" s="29"/>
      <c r="M448" s="29"/>
      <c r="N448" s="29"/>
      <c r="O448" s="29"/>
      <c r="P448" s="22"/>
      <c r="Q448" s="22"/>
      <c r="R448" s="22" t="s">
        <v>128</v>
      </c>
      <c r="S448" s="193" t="str">
        <f t="shared" ref="S448" si="13">AC451</f>
        <v/>
      </c>
      <c r="T448" s="194"/>
      <c r="U448" s="194"/>
      <c r="V448" s="23" t="s">
        <v>129</v>
      </c>
      <c r="X448" s="183"/>
      <c r="Y448" s="187"/>
      <c r="Z448" s="188"/>
      <c r="AA448" s="189"/>
      <c r="AC448" s="11"/>
      <c r="AF448" s="11"/>
    </row>
    <row r="449" spans="1:32" ht="4.5" customHeight="1">
      <c r="AC449" s="11"/>
      <c r="AF449" s="11"/>
    </row>
    <row r="450" spans="1:32" ht="21.75" customHeight="1">
      <c r="A450" s="24" t="s">
        <v>130</v>
      </c>
      <c r="B450" s="174" t="s">
        <v>131</v>
      </c>
      <c r="C450" s="195"/>
      <c r="D450" s="195"/>
      <c r="E450" s="195"/>
      <c r="F450" s="176"/>
      <c r="G450" s="32" t="s">
        <v>102</v>
      </c>
      <c r="H450" s="196" t="str">
        <f ca="1">IFERROR(VLOOKUP(D443,基本登録!$B$8:$I$14,5,FALSE),"")</f>
        <v>1次予選（個人予選）</v>
      </c>
      <c r="I450" s="197"/>
      <c r="J450" s="197"/>
      <c r="K450" s="197"/>
      <c r="L450" s="198"/>
      <c r="M450" s="196" t="str">
        <f ca="1">IFERROR(VLOOKUP(D443,基本登録!$B$8:$I$14,6,FALSE),"")</f>
        <v>2次予選（個人決勝）</v>
      </c>
      <c r="N450" s="197"/>
      <c r="O450" s="197"/>
      <c r="P450" s="197"/>
      <c r="Q450" s="198"/>
      <c r="R450" s="196" t="str">
        <f ca="1">IFERROR(IF(VLOOKUP(D443,基本登録!$B$8:$I$14,7,FALSE)="","",VLOOKUP(D443,基本登録!$B$8:$I$14,7,FALSE)),"")</f>
        <v/>
      </c>
      <c r="S450" s="197"/>
      <c r="T450" s="197"/>
      <c r="U450" s="197"/>
      <c r="V450" s="198"/>
      <c r="W450" s="196" t="str">
        <f ca="1">IFERROR(IF(VLOOKUP(D443,基本登録!$B$8:$I$14,8,FALSE)="","",VLOOKUP(D443,基本登録!$B$8:$I$14,8,FALSE)),"")</f>
        <v/>
      </c>
      <c r="X450" s="197"/>
      <c r="Y450" s="197"/>
      <c r="Z450" s="197"/>
      <c r="AA450" s="198"/>
      <c r="AC450" s="11"/>
      <c r="AF450" s="11"/>
    </row>
    <row r="451" spans="1:32" ht="21.75" customHeight="1">
      <c r="A451" s="25" t="str">
        <f>基本登録!$A$17</f>
        <v>１</v>
      </c>
      <c r="B451" s="179" t="str">
        <f>IF(AC451="","",VLOOKUP(AC451,関東予選!$B:$G,4,FALSE))</f>
        <v/>
      </c>
      <c r="C451" s="180"/>
      <c r="D451" s="180"/>
      <c r="E451" s="180"/>
      <c r="F451" s="181"/>
      <c r="G451" s="26" t="str">
        <f>IF(AC451="","",VLOOKUP(AC451,関東予選!$B:$G,5,FALSE))</f>
        <v/>
      </c>
      <c r="H451" s="31"/>
      <c r="I451" s="31"/>
      <c r="J451" s="31"/>
      <c r="K451" s="21"/>
      <c r="L451" s="34"/>
      <c r="M451" s="31"/>
      <c r="N451" s="31"/>
      <c r="O451" s="31"/>
      <c r="P451" s="21"/>
      <c r="Q451" s="34"/>
      <c r="R451" s="31"/>
      <c r="S451" s="31"/>
      <c r="T451" s="31"/>
      <c r="U451" s="21"/>
      <c r="V451" s="34"/>
      <c r="W451" s="31"/>
      <c r="X451" s="31"/>
      <c r="Y451" s="31"/>
      <c r="Z451" s="21"/>
      <c r="AA451" s="34"/>
      <c r="AC451" s="11" t="str">
        <f>関東予選!B$29</f>
        <v/>
      </c>
      <c r="AF451" s="11"/>
    </row>
    <row r="452" spans="1:32" ht="21.75" customHeight="1">
      <c r="A452" s="24" t="str">
        <f>基本登録!$A$18</f>
        <v>２</v>
      </c>
      <c r="B452" s="179" t="str">
        <f>IF(AC452="","",VLOOKUP(AC452,関東予選!$B:$G,4,FALSE))</f>
        <v/>
      </c>
      <c r="C452" s="180"/>
      <c r="D452" s="180"/>
      <c r="E452" s="180"/>
      <c r="F452" s="181"/>
      <c r="G452" s="26" t="str">
        <f>IF(AC452="","",VLOOKUP(AC452,関東予選!$B:$G,5,FALSE))</f>
        <v/>
      </c>
      <c r="H452" s="31"/>
      <c r="I452" s="31"/>
      <c r="J452" s="31"/>
      <c r="K452" s="21"/>
      <c r="L452" s="34"/>
      <c r="M452" s="31"/>
      <c r="N452" s="31"/>
      <c r="O452" s="31"/>
      <c r="P452" s="21"/>
      <c r="Q452" s="34"/>
      <c r="R452" s="31"/>
      <c r="S452" s="31"/>
      <c r="T452" s="31"/>
      <c r="U452" s="21"/>
      <c r="V452" s="34"/>
      <c r="W452" s="31"/>
      <c r="X452" s="31"/>
      <c r="Y452" s="31"/>
      <c r="Z452" s="21"/>
      <c r="AA452" s="34"/>
      <c r="AC452" s="11"/>
      <c r="AF452" s="11"/>
    </row>
    <row r="453" spans="1:32" ht="21.75" customHeight="1">
      <c r="A453" s="24" t="str">
        <f>基本登録!$A$19</f>
        <v>３</v>
      </c>
      <c r="B453" s="179" t="str">
        <f>IF(AC453="","",VLOOKUP(AC453,関東予選!$B:$G,4,FALSE))</f>
        <v/>
      </c>
      <c r="C453" s="180"/>
      <c r="D453" s="180"/>
      <c r="E453" s="180"/>
      <c r="F453" s="181"/>
      <c r="G453" s="26" t="str">
        <f>IF(AC453="","",VLOOKUP(AC453,関東予選!$B:$G,5,FALSE))</f>
        <v/>
      </c>
      <c r="H453" s="31"/>
      <c r="I453" s="31"/>
      <c r="J453" s="31"/>
      <c r="K453" s="21"/>
      <c r="L453" s="34"/>
      <c r="M453" s="31"/>
      <c r="N453" s="31"/>
      <c r="O453" s="31"/>
      <c r="P453" s="21"/>
      <c r="Q453" s="34"/>
      <c r="R453" s="31"/>
      <c r="S453" s="31"/>
      <c r="T453" s="31"/>
      <c r="U453" s="21"/>
      <c r="V453" s="34"/>
      <c r="W453" s="31"/>
      <c r="X453" s="31"/>
      <c r="Y453" s="31"/>
      <c r="Z453" s="21"/>
      <c r="AA453" s="34"/>
      <c r="AC453" s="11"/>
      <c r="AF453" s="11"/>
    </row>
    <row r="454" spans="1:32" ht="21.75" customHeight="1">
      <c r="A454" s="24" t="str">
        <f>基本登録!$A$20</f>
        <v>４</v>
      </c>
      <c r="B454" s="179" t="str">
        <f>IF(AC454="","",VLOOKUP(AC454,関東予選!$B:$G,4,FALSE))</f>
        <v/>
      </c>
      <c r="C454" s="180"/>
      <c r="D454" s="180"/>
      <c r="E454" s="180"/>
      <c r="F454" s="181"/>
      <c r="G454" s="26" t="str">
        <f>IF(AC454="","",VLOOKUP(AC454,関東予選!$B:$G,5,FALSE))</f>
        <v/>
      </c>
      <c r="H454" s="31"/>
      <c r="I454" s="31"/>
      <c r="J454" s="31"/>
      <c r="K454" s="21"/>
      <c r="L454" s="34"/>
      <c r="M454" s="31"/>
      <c r="N454" s="31"/>
      <c r="O454" s="31"/>
      <c r="P454" s="21"/>
      <c r="Q454" s="34"/>
      <c r="R454" s="31"/>
      <c r="S454" s="31"/>
      <c r="T454" s="31"/>
      <c r="U454" s="21"/>
      <c r="V454" s="34"/>
      <c r="W454" s="31"/>
      <c r="X454" s="31"/>
      <c r="Y454" s="31"/>
      <c r="Z454" s="21"/>
      <c r="AA454" s="34"/>
      <c r="AC454" s="11"/>
      <c r="AF454" s="11"/>
    </row>
    <row r="455" spans="1:32" ht="21.75" customHeight="1">
      <c r="A455" s="24" t="str">
        <f>基本登録!$A$21</f>
        <v>５</v>
      </c>
      <c r="B455" s="179" t="str">
        <f>IF(AC455="","",VLOOKUP(AC455,関東予選!$B:$G,4,FALSE))</f>
        <v/>
      </c>
      <c r="C455" s="180"/>
      <c r="D455" s="180"/>
      <c r="E455" s="180"/>
      <c r="F455" s="181"/>
      <c r="G455" s="26" t="str">
        <f>IF(AC455="","",VLOOKUP(AC455,関東予選!$B:$G,5,FALSE))</f>
        <v/>
      </c>
      <c r="H455" s="31"/>
      <c r="I455" s="31"/>
      <c r="J455" s="31"/>
      <c r="K455" s="21"/>
      <c r="L455" s="34"/>
      <c r="M455" s="31"/>
      <c r="N455" s="31"/>
      <c r="O455" s="31"/>
      <c r="P455" s="21"/>
      <c r="Q455" s="34"/>
      <c r="R455" s="31"/>
      <c r="S455" s="31"/>
      <c r="T455" s="31"/>
      <c r="U455" s="21"/>
      <c r="V455" s="34"/>
      <c r="W455" s="31"/>
      <c r="X455" s="31"/>
      <c r="Y455" s="31"/>
      <c r="Z455" s="21"/>
      <c r="AA455" s="34"/>
      <c r="AC455" s="11"/>
      <c r="AF455" s="11"/>
    </row>
    <row r="456" spans="1:32" ht="21.75" customHeight="1">
      <c r="A456" s="24" t="str">
        <f>基本登録!$A$22</f>
        <v>補</v>
      </c>
      <c r="B456" s="179" t="str">
        <f>IF(AC456="","",VLOOKUP(AC456,関東予選!$B:$G,4,FALSE))</f>
        <v/>
      </c>
      <c r="C456" s="180"/>
      <c r="D456" s="180"/>
      <c r="E456" s="180"/>
      <c r="F456" s="181"/>
      <c r="G456" s="26" t="str">
        <f>IF(AC456="","",VLOOKUP(AC456,関東予選!$B:$G,5,FALSE))</f>
        <v/>
      </c>
      <c r="H456" s="24"/>
      <c r="I456" s="24"/>
      <c r="J456" s="24"/>
      <c r="K456" s="33"/>
      <c r="L456" s="34"/>
      <c r="M456" s="24"/>
      <c r="N456" s="24"/>
      <c r="O456" s="24"/>
      <c r="P456" s="33"/>
      <c r="Q456" s="34"/>
      <c r="R456" s="24"/>
      <c r="S456" s="24"/>
      <c r="T456" s="24"/>
      <c r="U456" s="33"/>
      <c r="V456" s="34"/>
      <c r="W456" s="24"/>
      <c r="X456" s="24"/>
      <c r="Y456" s="24"/>
      <c r="Z456" s="33"/>
      <c r="AA456" s="34"/>
      <c r="AC456" s="11"/>
      <c r="AF456" s="11"/>
    </row>
    <row r="457" spans="1:32" ht="19.5" customHeight="1">
      <c r="A457" s="169"/>
      <c r="B457" s="170"/>
      <c r="C457" s="170"/>
      <c r="D457" s="170"/>
      <c r="E457" s="170"/>
      <c r="F457" s="170"/>
      <c r="G457" s="171"/>
      <c r="H457" s="172" t="s">
        <v>132</v>
      </c>
      <c r="I457" s="173"/>
      <c r="J457" s="173"/>
      <c r="K457" s="173"/>
      <c r="L457" s="34"/>
      <c r="M457" s="172" t="s">
        <v>132</v>
      </c>
      <c r="N457" s="173"/>
      <c r="O457" s="173"/>
      <c r="P457" s="173"/>
      <c r="Q457" s="34"/>
      <c r="R457" s="172" t="s">
        <v>132</v>
      </c>
      <c r="S457" s="173"/>
      <c r="T457" s="173"/>
      <c r="U457" s="173"/>
      <c r="V457" s="34"/>
      <c r="W457" s="172" t="s">
        <v>132</v>
      </c>
      <c r="X457" s="173"/>
      <c r="Y457" s="173"/>
      <c r="Z457" s="173"/>
      <c r="AA457" s="34"/>
      <c r="AC457" s="11"/>
      <c r="AF457" s="11"/>
    </row>
    <row r="458" spans="1:32" ht="24.75" customHeight="1">
      <c r="A458" s="174"/>
      <c r="B458" s="175"/>
      <c r="C458" s="175"/>
      <c r="D458" s="175"/>
      <c r="E458" s="175"/>
      <c r="F458" s="175"/>
      <c r="G458" s="176"/>
      <c r="H458" s="169"/>
      <c r="I458" s="177"/>
      <c r="J458" s="177"/>
      <c r="K458" s="177"/>
      <c r="L458" s="178"/>
      <c r="M458" s="169"/>
      <c r="N458" s="177"/>
      <c r="O458" s="177"/>
      <c r="P458" s="177"/>
      <c r="Q458" s="178"/>
      <c r="R458" s="169"/>
      <c r="S458" s="177"/>
      <c r="T458" s="177"/>
      <c r="U458" s="177"/>
      <c r="V458" s="178"/>
      <c r="W458" s="169"/>
      <c r="X458" s="177"/>
      <c r="Y458" s="177"/>
      <c r="Z458" s="177"/>
      <c r="AA458" s="178"/>
      <c r="AC458" s="11"/>
      <c r="AF458" s="11"/>
    </row>
    <row r="459" spans="1:32" ht="4.5" customHeight="1">
      <c r="A459" s="165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AC459" s="11"/>
      <c r="AF459" s="11"/>
    </row>
    <row r="460" spans="1:32">
      <c r="A460" s="167" t="s">
        <v>136</v>
      </c>
      <c r="B460" s="167"/>
      <c r="C460" s="47" t="str">
        <f>基本登録!$A$23</f>
        <v>①（　）内の大会の個人の部は一人１枚使用すること（関東予選・総合体育大会・個人選手権大会）</v>
      </c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4"/>
      <c r="R460" s="45"/>
      <c r="S460" s="44"/>
      <c r="T460" s="44"/>
      <c r="U460" s="40"/>
      <c r="V460" s="40"/>
      <c r="W460" s="40"/>
      <c r="X460" s="40"/>
      <c r="Y460" s="40"/>
      <c r="Z460" s="40"/>
      <c r="AA460" s="40"/>
    </row>
    <row r="461" spans="1:32">
      <c r="A461" s="43"/>
      <c r="B461" s="43"/>
      <c r="C461" s="47" t="str">
        <f>基本登録!$A$24</f>
        <v>②顧問の捺印のないものは無効</v>
      </c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6"/>
      <c r="R461" s="44"/>
      <c r="S461" s="44"/>
      <c r="T461" s="44"/>
      <c r="U461" s="168" t="s">
        <v>139</v>
      </c>
      <c r="V461" s="168"/>
      <c r="W461" s="168"/>
      <c r="X461" s="168"/>
      <c r="Y461" s="168"/>
      <c r="Z461" s="168"/>
      <c r="AA461" s="168"/>
    </row>
    <row r="462" spans="1:32" s="37" customFormat="1">
      <c r="A462" s="41"/>
      <c r="B462" s="41"/>
      <c r="C462" s="42" t="str">
        <f>基本登録!$A$25</f>
        <v>③A4用紙に印刷すること（A4用紙1枚につき立順票は二部出力。切り取って使用すること）</v>
      </c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168"/>
      <c r="V462" s="168"/>
      <c r="W462" s="168"/>
      <c r="X462" s="168"/>
      <c r="Y462" s="168"/>
      <c r="Z462" s="168"/>
      <c r="AA462" s="168"/>
    </row>
    <row r="463" spans="1:32" ht="34.5" customHeight="1">
      <c r="AC463" s="11"/>
      <c r="AF463" s="11"/>
    </row>
    <row r="464" spans="1:32" ht="24.75" customHeight="1">
      <c r="A464" s="240" t="s">
        <v>119</v>
      </c>
      <c r="B464" s="240"/>
      <c r="C464" s="240"/>
      <c r="D464" s="201" t="str">
        <f ca="1">基本登録!$B$8</f>
        <v>令和8年度　関東大会東京都予選　立順票</v>
      </c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190" t="s">
        <v>120</v>
      </c>
      <c r="Y464" s="191"/>
      <c r="Z464" s="191"/>
      <c r="AA464" s="192"/>
      <c r="AC464" s="11"/>
      <c r="AF464" s="11"/>
    </row>
    <row r="465" spans="1:32" ht="26.25" customHeight="1">
      <c r="A465" s="241"/>
      <c r="B465" s="241"/>
      <c r="C465" s="24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2" t="str">
        <f>IF(VLOOKUP(AC472,関東予選!$B:$G,2,FALSE)="","",VLOOKUP(AC472,関東予選!$B:$G,2,FALSE))</f>
        <v/>
      </c>
      <c r="Y465" s="203"/>
      <c r="Z465" s="203"/>
      <c r="AA465" s="204"/>
      <c r="AC465" s="11"/>
      <c r="AF465" s="11"/>
    </row>
    <row r="466" spans="1:32" ht="27" customHeight="1">
      <c r="A466" s="169" t="s">
        <v>121</v>
      </c>
      <c r="B466" s="177"/>
      <c r="C466" s="178"/>
      <c r="D466" s="208"/>
      <c r="E466" s="30" t="s">
        <v>122</v>
      </c>
      <c r="F466" s="208"/>
      <c r="G466" s="190" t="s">
        <v>123</v>
      </c>
      <c r="H466" s="191"/>
      <c r="I466" s="192"/>
      <c r="J466" s="213" t="str">
        <f>基本登録!$B$2</f>
        <v>基本登録シートの学校番号に入力して下さい</v>
      </c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X466" s="205"/>
      <c r="Y466" s="206"/>
      <c r="Z466" s="206"/>
      <c r="AA466" s="207"/>
      <c r="AC466" s="11"/>
      <c r="AF466" s="11"/>
    </row>
    <row r="467" spans="1:32" ht="9.75" customHeight="1">
      <c r="A467" s="214">
        <f>基本登録!$B$1</f>
        <v>0</v>
      </c>
      <c r="B467" s="215"/>
      <c r="C467" s="216"/>
      <c r="D467" s="209"/>
      <c r="E467" s="223" t="s">
        <v>108</v>
      </c>
      <c r="F467" s="211"/>
      <c r="G467" s="226" t="s">
        <v>124</v>
      </c>
      <c r="H467" s="227"/>
      <c r="I467" s="228"/>
      <c r="J467" s="213">
        <f>基本登録!$B$3</f>
        <v>0</v>
      </c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36"/>
      <c r="X467" s="36"/>
      <c r="AC467" s="11"/>
      <c r="AF467" s="11"/>
    </row>
    <row r="468" spans="1:32" ht="16.5" customHeight="1">
      <c r="A468" s="217"/>
      <c r="B468" s="218"/>
      <c r="C468" s="219"/>
      <c r="D468" s="209"/>
      <c r="E468" s="224"/>
      <c r="F468" s="211"/>
      <c r="G468" s="229"/>
      <c r="H468" s="230"/>
      <c r="I468" s="231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X468" s="182" t="s">
        <v>125</v>
      </c>
      <c r="Y468" s="184" t="s">
        <v>126</v>
      </c>
      <c r="Z468" s="185"/>
      <c r="AA468" s="186"/>
      <c r="AC468" s="11"/>
      <c r="AF468" s="11"/>
    </row>
    <row r="469" spans="1:32" ht="27" customHeight="1">
      <c r="A469" s="220"/>
      <c r="B469" s="221"/>
      <c r="C469" s="222"/>
      <c r="D469" s="210"/>
      <c r="E469" s="225"/>
      <c r="F469" s="212"/>
      <c r="G469" s="190" t="s">
        <v>127</v>
      </c>
      <c r="H469" s="191"/>
      <c r="I469" s="192"/>
      <c r="J469" s="28"/>
      <c r="K469" s="29"/>
      <c r="L469" s="29"/>
      <c r="M469" s="29"/>
      <c r="N469" s="29"/>
      <c r="O469" s="29"/>
      <c r="P469" s="22"/>
      <c r="Q469" s="22"/>
      <c r="R469" s="22" t="s">
        <v>128</v>
      </c>
      <c r="S469" s="193" t="str">
        <f t="shared" ref="S469" si="14">AC472</f>
        <v/>
      </c>
      <c r="T469" s="194"/>
      <c r="U469" s="194"/>
      <c r="V469" s="23" t="s">
        <v>129</v>
      </c>
      <c r="X469" s="183"/>
      <c r="Y469" s="187"/>
      <c r="Z469" s="188"/>
      <c r="AA469" s="189"/>
      <c r="AC469" s="11"/>
      <c r="AF469" s="11"/>
    </row>
    <row r="470" spans="1:32" ht="4.5" customHeight="1">
      <c r="AC470" s="11"/>
      <c r="AF470" s="11"/>
    </row>
    <row r="471" spans="1:32" ht="21.75" customHeight="1">
      <c r="A471" s="24" t="s">
        <v>130</v>
      </c>
      <c r="B471" s="174" t="s">
        <v>131</v>
      </c>
      <c r="C471" s="195"/>
      <c r="D471" s="195"/>
      <c r="E471" s="195"/>
      <c r="F471" s="176"/>
      <c r="G471" s="32" t="s">
        <v>102</v>
      </c>
      <c r="H471" s="196" t="str">
        <f ca="1">IFERROR(VLOOKUP(D464,基本登録!$B$8:$I$14,5,FALSE),"")</f>
        <v>1次予選（個人予選）</v>
      </c>
      <c r="I471" s="197"/>
      <c r="J471" s="197"/>
      <c r="K471" s="197"/>
      <c r="L471" s="198"/>
      <c r="M471" s="196" t="str">
        <f ca="1">IFERROR(VLOOKUP(D464,基本登録!$B$8:$I$14,6,FALSE),"")</f>
        <v>2次予選（個人決勝）</v>
      </c>
      <c r="N471" s="197"/>
      <c r="O471" s="197"/>
      <c r="P471" s="197"/>
      <c r="Q471" s="198"/>
      <c r="R471" s="196" t="str">
        <f ca="1">IFERROR(IF(VLOOKUP(D464,基本登録!$B$8:$I$14,7,FALSE)="","",VLOOKUP(D464,基本登録!$B$8:$I$14,7,FALSE)),"")</f>
        <v/>
      </c>
      <c r="S471" s="197"/>
      <c r="T471" s="197"/>
      <c r="U471" s="197"/>
      <c r="V471" s="198"/>
      <c r="W471" s="196" t="str">
        <f ca="1">IFERROR(IF(VLOOKUP(D464,基本登録!$B$8:$I$14,8,FALSE)="","",VLOOKUP(D464,基本登録!$B$8:$I$14,8,FALSE)),"")</f>
        <v/>
      </c>
      <c r="X471" s="197"/>
      <c r="Y471" s="197"/>
      <c r="Z471" s="197"/>
      <c r="AA471" s="198"/>
      <c r="AC471" s="11"/>
      <c r="AF471" s="11"/>
    </row>
    <row r="472" spans="1:32" ht="21.75" customHeight="1">
      <c r="A472" s="25" t="str">
        <f>基本登録!$A$17</f>
        <v>１</v>
      </c>
      <c r="B472" s="179" t="str">
        <f>IF(AC472="","",VLOOKUP(AC472,関東予選!$B:$G,4,FALSE))</f>
        <v/>
      </c>
      <c r="C472" s="180"/>
      <c r="D472" s="180"/>
      <c r="E472" s="180"/>
      <c r="F472" s="181"/>
      <c r="G472" s="26" t="str">
        <f>IF(AC472="","",VLOOKUP(AC472,関東予選!$B:$G,5,FALSE))</f>
        <v/>
      </c>
      <c r="H472" s="31"/>
      <c r="I472" s="31"/>
      <c r="J472" s="31"/>
      <c r="K472" s="21"/>
      <c r="L472" s="34"/>
      <c r="M472" s="31"/>
      <c r="N472" s="31"/>
      <c r="O472" s="31"/>
      <c r="P472" s="21"/>
      <c r="Q472" s="34"/>
      <c r="R472" s="31"/>
      <c r="S472" s="31"/>
      <c r="T472" s="31"/>
      <c r="U472" s="21"/>
      <c r="V472" s="34"/>
      <c r="W472" s="31"/>
      <c r="X472" s="31"/>
      <c r="Y472" s="31"/>
      <c r="Z472" s="21"/>
      <c r="AA472" s="34"/>
      <c r="AC472" s="11" t="str">
        <f>関東予選!B$30</f>
        <v/>
      </c>
      <c r="AF472" s="11"/>
    </row>
    <row r="473" spans="1:32" ht="21.75" customHeight="1">
      <c r="A473" s="24" t="str">
        <f>基本登録!$A$18</f>
        <v>２</v>
      </c>
      <c r="B473" s="179" t="str">
        <f>IF(AC473="","",VLOOKUP(AC473,関東予選!$B:$G,4,FALSE))</f>
        <v/>
      </c>
      <c r="C473" s="180"/>
      <c r="D473" s="180"/>
      <c r="E473" s="180"/>
      <c r="F473" s="181"/>
      <c r="G473" s="26" t="str">
        <f>IF(AC473="","",VLOOKUP(AC473,関東予選!$B:$G,5,FALSE))</f>
        <v/>
      </c>
      <c r="H473" s="31"/>
      <c r="I473" s="31"/>
      <c r="J473" s="31"/>
      <c r="K473" s="21"/>
      <c r="L473" s="34"/>
      <c r="M473" s="31"/>
      <c r="N473" s="31"/>
      <c r="O473" s="31"/>
      <c r="P473" s="21"/>
      <c r="Q473" s="34"/>
      <c r="R473" s="31"/>
      <c r="S473" s="31"/>
      <c r="T473" s="31"/>
      <c r="U473" s="21"/>
      <c r="V473" s="34"/>
      <c r="W473" s="31"/>
      <c r="X473" s="31"/>
      <c r="Y473" s="31"/>
      <c r="Z473" s="21"/>
      <c r="AA473" s="34"/>
      <c r="AC473" s="11"/>
      <c r="AF473" s="11"/>
    </row>
    <row r="474" spans="1:32" ht="21.75" customHeight="1">
      <c r="A474" s="24" t="str">
        <f>基本登録!$A$19</f>
        <v>３</v>
      </c>
      <c r="B474" s="179" t="str">
        <f>IF(AC474="","",VLOOKUP(AC474,関東予選!$B:$G,4,FALSE))</f>
        <v/>
      </c>
      <c r="C474" s="180"/>
      <c r="D474" s="180"/>
      <c r="E474" s="180"/>
      <c r="F474" s="181"/>
      <c r="G474" s="26" t="str">
        <f>IF(AC474="","",VLOOKUP(AC474,関東予選!$B:$G,5,FALSE))</f>
        <v/>
      </c>
      <c r="H474" s="31"/>
      <c r="I474" s="31"/>
      <c r="J474" s="31"/>
      <c r="K474" s="21"/>
      <c r="L474" s="34"/>
      <c r="M474" s="31"/>
      <c r="N474" s="31"/>
      <c r="O474" s="31"/>
      <c r="P474" s="21"/>
      <c r="Q474" s="34"/>
      <c r="R474" s="31"/>
      <c r="S474" s="31"/>
      <c r="T474" s="31"/>
      <c r="U474" s="21"/>
      <c r="V474" s="34"/>
      <c r="W474" s="31"/>
      <c r="X474" s="31"/>
      <c r="Y474" s="31"/>
      <c r="Z474" s="21"/>
      <c r="AA474" s="34"/>
      <c r="AC474" s="11"/>
      <c r="AF474" s="11"/>
    </row>
    <row r="475" spans="1:32" ht="21.75" customHeight="1">
      <c r="A475" s="24" t="str">
        <f>基本登録!$A$20</f>
        <v>４</v>
      </c>
      <c r="B475" s="179" t="str">
        <f>IF(AC475="","",VLOOKUP(AC475,関東予選!$B:$G,4,FALSE))</f>
        <v/>
      </c>
      <c r="C475" s="180"/>
      <c r="D475" s="180"/>
      <c r="E475" s="180"/>
      <c r="F475" s="181"/>
      <c r="G475" s="26" t="str">
        <f>IF(AC475="","",VLOOKUP(AC475,関東予選!$B:$G,5,FALSE))</f>
        <v/>
      </c>
      <c r="H475" s="31"/>
      <c r="I475" s="31"/>
      <c r="J475" s="31"/>
      <c r="K475" s="21"/>
      <c r="L475" s="34"/>
      <c r="M475" s="31"/>
      <c r="N475" s="31"/>
      <c r="O475" s="31"/>
      <c r="P475" s="21"/>
      <c r="Q475" s="34"/>
      <c r="R475" s="31"/>
      <c r="S475" s="31"/>
      <c r="T475" s="31"/>
      <c r="U475" s="21"/>
      <c r="V475" s="34"/>
      <c r="W475" s="31"/>
      <c r="X475" s="31"/>
      <c r="Y475" s="31"/>
      <c r="Z475" s="21"/>
      <c r="AA475" s="34"/>
      <c r="AC475" s="11"/>
      <c r="AF475" s="11"/>
    </row>
    <row r="476" spans="1:32" ht="21.75" customHeight="1">
      <c r="A476" s="24" t="str">
        <f>基本登録!$A$21</f>
        <v>５</v>
      </c>
      <c r="B476" s="179" t="str">
        <f>IF(AC476="","",VLOOKUP(AC476,関東予選!$B:$G,4,FALSE))</f>
        <v/>
      </c>
      <c r="C476" s="180"/>
      <c r="D476" s="180"/>
      <c r="E476" s="180"/>
      <c r="F476" s="181"/>
      <c r="G476" s="26" t="str">
        <f>IF(AC476="","",VLOOKUP(AC476,関東予選!$B:$G,5,FALSE))</f>
        <v/>
      </c>
      <c r="H476" s="31"/>
      <c r="I476" s="31"/>
      <c r="J476" s="31"/>
      <c r="K476" s="21"/>
      <c r="L476" s="34"/>
      <c r="M476" s="31"/>
      <c r="N476" s="31"/>
      <c r="O476" s="31"/>
      <c r="P476" s="21"/>
      <c r="Q476" s="34"/>
      <c r="R476" s="31"/>
      <c r="S476" s="31"/>
      <c r="T476" s="31"/>
      <c r="U476" s="21"/>
      <c r="V476" s="34"/>
      <c r="W476" s="31"/>
      <c r="X476" s="31"/>
      <c r="Y476" s="31"/>
      <c r="Z476" s="21"/>
      <c r="AA476" s="34"/>
      <c r="AC476" s="11"/>
      <c r="AF476" s="11"/>
    </row>
    <row r="477" spans="1:32" ht="21.75" customHeight="1">
      <c r="A477" s="24" t="str">
        <f>基本登録!$A$22</f>
        <v>補</v>
      </c>
      <c r="B477" s="179" t="str">
        <f>IF(AC477="","",VLOOKUP(AC477,関東予選!$B:$G,4,FALSE))</f>
        <v/>
      </c>
      <c r="C477" s="180"/>
      <c r="D477" s="180"/>
      <c r="E477" s="180"/>
      <c r="F477" s="181"/>
      <c r="G477" s="26" t="str">
        <f>IF(AC477="","",VLOOKUP(AC477,関東予選!$B:$G,5,FALSE))</f>
        <v/>
      </c>
      <c r="H477" s="24"/>
      <c r="I477" s="24"/>
      <c r="J477" s="24"/>
      <c r="K477" s="33"/>
      <c r="L477" s="34"/>
      <c r="M477" s="24"/>
      <c r="N477" s="24"/>
      <c r="O477" s="24"/>
      <c r="P477" s="33"/>
      <c r="Q477" s="34"/>
      <c r="R477" s="24"/>
      <c r="S477" s="24"/>
      <c r="T477" s="24"/>
      <c r="U477" s="33"/>
      <c r="V477" s="34"/>
      <c r="W477" s="24"/>
      <c r="X477" s="24"/>
      <c r="Y477" s="24"/>
      <c r="Z477" s="33"/>
      <c r="AA477" s="34"/>
      <c r="AC477" s="11"/>
      <c r="AF477" s="11"/>
    </row>
    <row r="478" spans="1:32" ht="19.5" customHeight="1">
      <c r="A478" s="169"/>
      <c r="B478" s="170"/>
      <c r="C478" s="170"/>
      <c r="D478" s="170"/>
      <c r="E478" s="170"/>
      <c r="F478" s="170"/>
      <c r="G478" s="171"/>
      <c r="H478" s="172" t="s">
        <v>132</v>
      </c>
      <c r="I478" s="173"/>
      <c r="J478" s="173"/>
      <c r="K478" s="173"/>
      <c r="L478" s="34"/>
      <c r="M478" s="172" t="s">
        <v>132</v>
      </c>
      <c r="N478" s="173"/>
      <c r="O478" s="173"/>
      <c r="P478" s="173"/>
      <c r="Q478" s="34"/>
      <c r="R478" s="172" t="s">
        <v>132</v>
      </c>
      <c r="S478" s="173"/>
      <c r="T478" s="173"/>
      <c r="U478" s="173"/>
      <c r="V478" s="34"/>
      <c r="W478" s="172" t="s">
        <v>132</v>
      </c>
      <c r="X478" s="173"/>
      <c r="Y478" s="173"/>
      <c r="Z478" s="173"/>
      <c r="AA478" s="34"/>
      <c r="AC478" s="11"/>
      <c r="AF478" s="11"/>
    </row>
    <row r="479" spans="1:32" ht="24.75" customHeight="1">
      <c r="A479" s="174"/>
      <c r="B479" s="175"/>
      <c r="C479" s="175"/>
      <c r="D479" s="175"/>
      <c r="E479" s="175"/>
      <c r="F479" s="175"/>
      <c r="G479" s="176"/>
      <c r="H479" s="169"/>
      <c r="I479" s="177"/>
      <c r="J479" s="177"/>
      <c r="K479" s="177"/>
      <c r="L479" s="178"/>
      <c r="M479" s="169"/>
      <c r="N479" s="177"/>
      <c r="O479" s="177"/>
      <c r="P479" s="177"/>
      <c r="Q479" s="178"/>
      <c r="R479" s="169"/>
      <c r="S479" s="177"/>
      <c r="T479" s="177"/>
      <c r="U479" s="177"/>
      <c r="V479" s="178"/>
      <c r="W479" s="169"/>
      <c r="X479" s="177"/>
      <c r="Y479" s="177"/>
      <c r="Z479" s="177"/>
      <c r="AA479" s="178"/>
      <c r="AC479" s="11"/>
      <c r="AF479" s="11"/>
    </row>
    <row r="480" spans="1:32" ht="4.5" customHeight="1">
      <c r="A480" s="165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AC480" s="11"/>
      <c r="AF480" s="11"/>
    </row>
    <row r="481" spans="1:32">
      <c r="A481" s="167" t="s">
        <v>136</v>
      </c>
      <c r="B481" s="167"/>
      <c r="C481" s="47" t="str">
        <f>基本登録!$A$23</f>
        <v>①（　）内の大会の個人の部は一人１枚使用すること（関東予選・総合体育大会・個人選手権大会）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4"/>
      <c r="R481" s="45"/>
      <c r="S481" s="44"/>
      <c r="T481" s="44"/>
      <c r="U481" s="40"/>
      <c r="V481" s="40"/>
      <c r="W481" s="40"/>
      <c r="X481" s="40"/>
      <c r="Y481" s="40"/>
      <c r="Z481" s="40"/>
      <c r="AA481" s="40"/>
    </row>
    <row r="482" spans="1:32">
      <c r="A482" s="43"/>
      <c r="B482" s="43"/>
      <c r="C482" s="47" t="str">
        <f>基本登録!$A$24</f>
        <v>②顧問の捺印のないものは無効</v>
      </c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6"/>
      <c r="R482" s="44"/>
      <c r="S482" s="44"/>
      <c r="T482" s="44"/>
      <c r="U482" s="168" t="s">
        <v>139</v>
      </c>
      <c r="V482" s="168"/>
      <c r="W482" s="168"/>
      <c r="X482" s="168"/>
      <c r="Y482" s="168"/>
      <c r="Z482" s="168"/>
      <c r="AA482" s="168"/>
    </row>
    <row r="483" spans="1:32" s="37" customFormat="1">
      <c r="A483" s="41"/>
      <c r="B483" s="41"/>
      <c r="C483" s="42" t="str">
        <f>基本登録!$A$25</f>
        <v>③A4用紙に印刷すること（A4用紙1枚につき立順票は二部出力。切り取って使用すること）</v>
      </c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168"/>
      <c r="V483" s="168"/>
      <c r="W483" s="168"/>
      <c r="X483" s="168"/>
      <c r="Y483" s="168"/>
      <c r="Z483" s="168"/>
      <c r="AA483" s="168"/>
    </row>
    <row r="484" spans="1:32" ht="34.5" customHeight="1">
      <c r="AC484" s="11"/>
      <c r="AF484" s="11"/>
    </row>
    <row r="485" spans="1:32" ht="24.75" customHeight="1">
      <c r="A485" s="240" t="s">
        <v>119</v>
      </c>
      <c r="B485" s="240"/>
      <c r="C485" s="240"/>
      <c r="D485" s="201" t="str">
        <f ca="1">基本登録!$B$8</f>
        <v>令和8年度　関東大会東京都予選　立順票</v>
      </c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190" t="s">
        <v>120</v>
      </c>
      <c r="Y485" s="191"/>
      <c r="Z485" s="191"/>
      <c r="AA485" s="192"/>
      <c r="AC485" s="11"/>
      <c r="AF485" s="11"/>
    </row>
    <row r="486" spans="1:32" ht="26.25" customHeight="1">
      <c r="A486" s="241"/>
      <c r="B486" s="241"/>
      <c r="C486" s="24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2" t="str">
        <f>IF(VLOOKUP(AC493,関東予選!$B:$G,2,FALSE)="","",VLOOKUP(AC493,関東予選!$B:$G,2,FALSE))</f>
        <v/>
      </c>
      <c r="Y486" s="203"/>
      <c r="Z486" s="203"/>
      <c r="AA486" s="204"/>
      <c r="AC486" s="11"/>
      <c r="AF486" s="11"/>
    </row>
    <row r="487" spans="1:32" ht="27" customHeight="1">
      <c r="A487" s="169" t="s">
        <v>121</v>
      </c>
      <c r="B487" s="177"/>
      <c r="C487" s="178"/>
      <c r="D487" s="208"/>
      <c r="E487" s="30" t="s">
        <v>122</v>
      </c>
      <c r="F487" s="208"/>
      <c r="G487" s="190" t="s">
        <v>123</v>
      </c>
      <c r="H487" s="191"/>
      <c r="I487" s="192"/>
      <c r="J487" s="213" t="str">
        <f>基本登録!$B$2</f>
        <v>基本登録シートの学校番号に入力して下さい</v>
      </c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X487" s="205"/>
      <c r="Y487" s="206"/>
      <c r="Z487" s="206"/>
      <c r="AA487" s="207"/>
      <c r="AC487" s="11"/>
      <c r="AF487" s="11"/>
    </row>
    <row r="488" spans="1:32" ht="9.75" customHeight="1">
      <c r="A488" s="214">
        <f>基本登録!$B$1</f>
        <v>0</v>
      </c>
      <c r="B488" s="215"/>
      <c r="C488" s="216"/>
      <c r="D488" s="209"/>
      <c r="E488" s="223" t="s">
        <v>108</v>
      </c>
      <c r="F488" s="211"/>
      <c r="G488" s="226" t="s">
        <v>124</v>
      </c>
      <c r="H488" s="227"/>
      <c r="I488" s="228"/>
      <c r="J488" s="213">
        <f>基本登録!$B$3</f>
        <v>0</v>
      </c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36"/>
      <c r="X488" s="36"/>
      <c r="AC488" s="11"/>
      <c r="AF488" s="11"/>
    </row>
    <row r="489" spans="1:32" ht="16.5" customHeight="1">
      <c r="A489" s="217"/>
      <c r="B489" s="218"/>
      <c r="C489" s="219"/>
      <c r="D489" s="209"/>
      <c r="E489" s="224"/>
      <c r="F489" s="211"/>
      <c r="G489" s="229"/>
      <c r="H489" s="230"/>
      <c r="I489" s="231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X489" s="182" t="s">
        <v>125</v>
      </c>
      <c r="Y489" s="184" t="s">
        <v>126</v>
      </c>
      <c r="Z489" s="185"/>
      <c r="AA489" s="186"/>
      <c r="AC489" s="11"/>
      <c r="AF489" s="11"/>
    </row>
    <row r="490" spans="1:32" ht="27" customHeight="1">
      <c r="A490" s="220"/>
      <c r="B490" s="221"/>
      <c r="C490" s="222"/>
      <c r="D490" s="210"/>
      <c r="E490" s="225"/>
      <c r="F490" s="212"/>
      <c r="G490" s="190" t="s">
        <v>127</v>
      </c>
      <c r="H490" s="191"/>
      <c r="I490" s="192"/>
      <c r="J490" s="28"/>
      <c r="K490" s="29"/>
      <c r="L490" s="29"/>
      <c r="M490" s="29"/>
      <c r="N490" s="29"/>
      <c r="O490" s="29"/>
      <c r="P490" s="22"/>
      <c r="Q490" s="22"/>
      <c r="R490" s="22" t="s">
        <v>128</v>
      </c>
      <c r="S490" s="193" t="str">
        <f t="shared" ref="S490" si="15">AC493</f>
        <v/>
      </c>
      <c r="T490" s="194"/>
      <c r="U490" s="194"/>
      <c r="V490" s="23" t="s">
        <v>129</v>
      </c>
      <c r="X490" s="183"/>
      <c r="Y490" s="187"/>
      <c r="Z490" s="188"/>
      <c r="AA490" s="189"/>
      <c r="AC490" s="11"/>
      <c r="AF490" s="11"/>
    </row>
    <row r="491" spans="1:32" ht="4.5" customHeight="1">
      <c r="AC491" s="11"/>
      <c r="AF491" s="11"/>
    </row>
    <row r="492" spans="1:32" ht="21.75" customHeight="1">
      <c r="A492" s="24" t="s">
        <v>130</v>
      </c>
      <c r="B492" s="174" t="s">
        <v>131</v>
      </c>
      <c r="C492" s="195"/>
      <c r="D492" s="195"/>
      <c r="E492" s="195"/>
      <c r="F492" s="176"/>
      <c r="G492" s="32" t="s">
        <v>102</v>
      </c>
      <c r="H492" s="196" t="str">
        <f ca="1">IFERROR(VLOOKUP(D485,基本登録!$B$8:$I$14,5,FALSE),"")</f>
        <v>1次予選（個人予選）</v>
      </c>
      <c r="I492" s="197"/>
      <c r="J492" s="197"/>
      <c r="K492" s="197"/>
      <c r="L492" s="198"/>
      <c r="M492" s="196" t="str">
        <f ca="1">IFERROR(VLOOKUP(D485,基本登録!$B$8:$I$14,6,FALSE),"")</f>
        <v>2次予選（個人決勝）</v>
      </c>
      <c r="N492" s="197"/>
      <c r="O492" s="197"/>
      <c r="P492" s="197"/>
      <c r="Q492" s="198"/>
      <c r="R492" s="196" t="str">
        <f ca="1">IFERROR(IF(VLOOKUP(D485,基本登録!$B$8:$I$14,7,FALSE)="","",VLOOKUP(D485,基本登録!$B$8:$I$14,7,FALSE)),"")</f>
        <v/>
      </c>
      <c r="S492" s="197"/>
      <c r="T492" s="197"/>
      <c r="U492" s="197"/>
      <c r="V492" s="198"/>
      <c r="W492" s="196" t="str">
        <f ca="1">IFERROR(IF(VLOOKUP(D485,基本登録!$B$8:$I$14,8,FALSE)="","",VLOOKUP(D485,基本登録!$B$8:$I$14,8,FALSE)),"")</f>
        <v/>
      </c>
      <c r="X492" s="197"/>
      <c r="Y492" s="197"/>
      <c r="Z492" s="197"/>
      <c r="AA492" s="198"/>
      <c r="AC492" s="11"/>
      <c r="AF492" s="11"/>
    </row>
    <row r="493" spans="1:32" ht="21.75" customHeight="1">
      <c r="A493" s="25" t="str">
        <f>基本登録!$A$17</f>
        <v>１</v>
      </c>
      <c r="B493" s="179" t="str">
        <f>IF(AC493="","",VLOOKUP(AC493,関東予選!$B:$G,4,FALSE))</f>
        <v/>
      </c>
      <c r="C493" s="180"/>
      <c r="D493" s="180"/>
      <c r="E493" s="180"/>
      <c r="F493" s="181"/>
      <c r="G493" s="26" t="str">
        <f>IF(AC493="","",VLOOKUP(AC493,関東予選!$B:$G,5,FALSE))</f>
        <v/>
      </c>
      <c r="H493" s="31"/>
      <c r="I493" s="31"/>
      <c r="J493" s="31"/>
      <c r="K493" s="21"/>
      <c r="L493" s="34"/>
      <c r="M493" s="31"/>
      <c r="N493" s="31"/>
      <c r="O493" s="31"/>
      <c r="P493" s="21"/>
      <c r="Q493" s="34"/>
      <c r="R493" s="31"/>
      <c r="S493" s="31"/>
      <c r="T493" s="31"/>
      <c r="U493" s="21"/>
      <c r="V493" s="34"/>
      <c r="W493" s="31"/>
      <c r="X493" s="31"/>
      <c r="Y493" s="31"/>
      <c r="Z493" s="21"/>
      <c r="AA493" s="34"/>
      <c r="AC493" s="11" t="str">
        <f>関東予選!B$31</f>
        <v/>
      </c>
      <c r="AF493" s="11"/>
    </row>
    <row r="494" spans="1:32" ht="21.75" customHeight="1">
      <c r="A494" s="24" t="str">
        <f>基本登録!$A$18</f>
        <v>２</v>
      </c>
      <c r="B494" s="179" t="str">
        <f>IF(AC494="","",VLOOKUP(AC494,関東予選!$B:$G,4,FALSE))</f>
        <v/>
      </c>
      <c r="C494" s="180"/>
      <c r="D494" s="180"/>
      <c r="E494" s="180"/>
      <c r="F494" s="181"/>
      <c r="G494" s="26" t="str">
        <f>IF(AC494="","",VLOOKUP(AC494,関東予選!$B:$G,5,FALSE))</f>
        <v/>
      </c>
      <c r="H494" s="31"/>
      <c r="I494" s="31"/>
      <c r="J494" s="31"/>
      <c r="K494" s="21"/>
      <c r="L494" s="34"/>
      <c r="M494" s="31"/>
      <c r="N494" s="31"/>
      <c r="O494" s="31"/>
      <c r="P494" s="21"/>
      <c r="Q494" s="34"/>
      <c r="R494" s="31"/>
      <c r="S494" s="31"/>
      <c r="T494" s="31"/>
      <c r="U494" s="21"/>
      <c r="V494" s="34"/>
      <c r="W494" s="31"/>
      <c r="X494" s="31"/>
      <c r="Y494" s="31"/>
      <c r="Z494" s="21"/>
      <c r="AA494" s="34"/>
      <c r="AC494" s="11"/>
      <c r="AF494" s="11"/>
    </row>
    <row r="495" spans="1:32" ht="21.75" customHeight="1">
      <c r="A495" s="24" t="str">
        <f>基本登録!$A$19</f>
        <v>３</v>
      </c>
      <c r="B495" s="179" t="str">
        <f>IF(AC495="","",VLOOKUP(AC495,関東予選!$B:$G,4,FALSE))</f>
        <v/>
      </c>
      <c r="C495" s="180"/>
      <c r="D495" s="180"/>
      <c r="E495" s="180"/>
      <c r="F495" s="181"/>
      <c r="G495" s="26" t="str">
        <f>IF(AC495="","",VLOOKUP(AC495,関東予選!$B:$G,5,FALSE))</f>
        <v/>
      </c>
      <c r="H495" s="31"/>
      <c r="I495" s="31"/>
      <c r="J495" s="31"/>
      <c r="K495" s="21"/>
      <c r="L495" s="34"/>
      <c r="M495" s="31"/>
      <c r="N495" s="31"/>
      <c r="O495" s="31"/>
      <c r="P495" s="21"/>
      <c r="Q495" s="34"/>
      <c r="R495" s="31"/>
      <c r="S495" s="31"/>
      <c r="T495" s="31"/>
      <c r="U495" s="21"/>
      <c r="V495" s="34"/>
      <c r="W495" s="31"/>
      <c r="X495" s="31"/>
      <c r="Y495" s="31"/>
      <c r="Z495" s="21"/>
      <c r="AA495" s="34"/>
      <c r="AC495" s="11"/>
      <c r="AF495" s="11"/>
    </row>
    <row r="496" spans="1:32" ht="21.75" customHeight="1">
      <c r="A496" s="24" t="str">
        <f>基本登録!$A$20</f>
        <v>４</v>
      </c>
      <c r="B496" s="179" t="str">
        <f>IF(AC496="","",VLOOKUP(AC496,関東予選!$B:$G,4,FALSE))</f>
        <v/>
      </c>
      <c r="C496" s="180"/>
      <c r="D496" s="180"/>
      <c r="E496" s="180"/>
      <c r="F496" s="181"/>
      <c r="G496" s="26" t="str">
        <f>IF(AC496="","",VLOOKUP(AC496,関東予選!$B:$G,5,FALSE))</f>
        <v/>
      </c>
      <c r="H496" s="31"/>
      <c r="I496" s="31"/>
      <c r="J496" s="31"/>
      <c r="K496" s="21"/>
      <c r="L496" s="34"/>
      <c r="M496" s="31"/>
      <c r="N496" s="31"/>
      <c r="O496" s="31"/>
      <c r="P496" s="21"/>
      <c r="Q496" s="34"/>
      <c r="R496" s="31"/>
      <c r="S496" s="31"/>
      <c r="T496" s="31"/>
      <c r="U496" s="21"/>
      <c r="V496" s="34"/>
      <c r="W496" s="31"/>
      <c r="X496" s="31"/>
      <c r="Y496" s="31"/>
      <c r="Z496" s="21"/>
      <c r="AA496" s="34"/>
      <c r="AC496" s="11"/>
      <c r="AF496" s="11"/>
    </row>
    <row r="497" spans="1:32" ht="21.75" customHeight="1">
      <c r="A497" s="24" t="str">
        <f>基本登録!$A$21</f>
        <v>５</v>
      </c>
      <c r="B497" s="179" t="str">
        <f>IF(AC497="","",VLOOKUP(AC497,関東予選!$B:$G,4,FALSE))</f>
        <v/>
      </c>
      <c r="C497" s="180"/>
      <c r="D497" s="180"/>
      <c r="E497" s="180"/>
      <c r="F497" s="181"/>
      <c r="G497" s="26" t="str">
        <f>IF(AC497="","",VLOOKUP(AC497,関東予選!$B:$G,5,FALSE))</f>
        <v/>
      </c>
      <c r="H497" s="31"/>
      <c r="I497" s="31"/>
      <c r="J497" s="31"/>
      <c r="K497" s="21"/>
      <c r="L497" s="34"/>
      <c r="M497" s="31"/>
      <c r="N497" s="31"/>
      <c r="O497" s="31"/>
      <c r="P497" s="21"/>
      <c r="Q497" s="34"/>
      <c r="R497" s="31"/>
      <c r="S497" s="31"/>
      <c r="T497" s="31"/>
      <c r="U497" s="21"/>
      <c r="V497" s="34"/>
      <c r="W497" s="31"/>
      <c r="X497" s="31"/>
      <c r="Y497" s="31"/>
      <c r="Z497" s="21"/>
      <c r="AA497" s="34"/>
      <c r="AC497" s="11"/>
      <c r="AF497" s="11"/>
    </row>
    <row r="498" spans="1:32" ht="21.75" customHeight="1">
      <c r="A498" s="24" t="str">
        <f>基本登録!$A$22</f>
        <v>補</v>
      </c>
      <c r="B498" s="179" t="str">
        <f>IF(AC498="","",VLOOKUP(AC498,関東予選!$B:$G,4,FALSE))</f>
        <v/>
      </c>
      <c r="C498" s="180"/>
      <c r="D498" s="180"/>
      <c r="E498" s="180"/>
      <c r="F498" s="181"/>
      <c r="G498" s="26" t="str">
        <f>IF(AC498="","",VLOOKUP(AC498,関東予選!$B:$G,5,FALSE))</f>
        <v/>
      </c>
      <c r="H498" s="24"/>
      <c r="I498" s="24"/>
      <c r="J498" s="24"/>
      <c r="K498" s="33"/>
      <c r="L498" s="34"/>
      <c r="M498" s="24"/>
      <c r="N498" s="24"/>
      <c r="O498" s="24"/>
      <c r="P498" s="33"/>
      <c r="Q498" s="34"/>
      <c r="R498" s="24"/>
      <c r="S498" s="24"/>
      <c r="T498" s="24"/>
      <c r="U498" s="33"/>
      <c r="V498" s="34"/>
      <c r="W498" s="24"/>
      <c r="X498" s="24"/>
      <c r="Y498" s="24"/>
      <c r="Z498" s="33"/>
      <c r="AA498" s="34"/>
      <c r="AC498" s="11"/>
      <c r="AF498" s="11"/>
    </row>
    <row r="499" spans="1:32" ht="19.5" customHeight="1">
      <c r="A499" s="169"/>
      <c r="B499" s="170"/>
      <c r="C499" s="170"/>
      <c r="D499" s="170"/>
      <c r="E499" s="170"/>
      <c r="F499" s="170"/>
      <c r="G499" s="171"/>
      <c r="H499" s="172" t="s">
        <v>132</v>
      </c>
      <c r="I499" s="173"/>
      <c r="J499" s="173"/>
      <c r="K499" s="173"/>
      <c r="L499" s="34"/>
      <c r="M499" s="172" t="s">
        <v>132</v>
      </c>
      <c r="N499" s="173"/>
      <c r="O499" s="173"/>
      <c r="P499" s="173"/>
      <c r="Q499" s="34"/>
      <c r="R499" s="172" t="s">
        <v>132</v>
      </c>
      <c r="S499" s="173"/>
      <c r="T499" s="173"/>
      <c r="U499" s="173"/>
      <c r="V499" s="34"/>
      <c r="W499" s="172" t="s">
        <v>132</v>
      </c>
      <c r="X499" s="173"/>
      <c r="Y499" s="173"/>
      <c r="Z499" s="173"/>
      <c r="AA499" s="34"/>
      <c r="AC499" s="11"/>
      <c r="AF499" s="11"/>
    </row>
    <row r="500" spans="1:32" ht="24.75" customHeight="1">
      <c r="A500" s="174"/>
      <c r="B500" s="175"/>
      <c r="C500" s="175"/>
      <c r="D500" s="175"/>
      <c r="E500" s="175"/>
      <c r="F500" s="175"/>
      <c r="G500" s="176"/>
      <c r="H500" s="169"/>
      <c r="I500" s="177"/>
      <c r="J500" s="177"/>
      <c r="K500" s="177"/>
      <c r="L500" s="178"/>
      <c r="M500" s="169"/>
      <c r="N500" s="177"/>
      <c r="O500" s="177"/>
      <c r="P500" s="177"/>
      <c r="Q500" s="178"/>
      <c r="R500" s="169"/>
      <c r="S500" s="177"/>
      <c r="T500" s="177"/>
      <c r="U500" s="177"/>
      <c r="V500" s="178"/>
      <c r="W500" s="169"/>
      <c r="X500" s="177"/>
      <c r="Y500" s="177"/>
      <c r="Z500" s="177"/>
      <c r="AA500" s="178"/>
      <c r="AC500" s="11"/>
      <c r="AF500" s="11"/>
    </row>
    <row r="501" spans="1:32" ht="4.5" customHeight="1">
      <c r="A501" s="165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AC501" s="11"/>
      <c r="AF501" s="11"/>
    </row>
    <row r="502" spans="1:32">
      <c r="A502" s="167" t="s">
        <v>136</v>
      </c>
      <c r="B502" s="167"/>
      <c r="C502" s="47" t="str">
        <f>基本登録!$A$23</f>
        <v>①（　）内の大会の個人の部は一人１枚使用すること（関東予選・総合体育大会・個人選手権大会）</v>
      </c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4"/>
      <c r="R502" s="45"/>
      <c r="S502" s="44"/>
      <c r="T502" s="44"/>
      <c r="U502" s="40"/>
      <c r="V502" s="40"/>
      <c r="W502" s="40"/>
      <c r="X502" s="40"/>
      <c r="Y502" s="40"/>
      <c r="Z502" s="40"/>
      <c r="AA502" s="40"/>
    </row>
    <row r="503" spans="1:32">
      <c r="A503" s="43"/>
      <c r="B503" s="43"/>
      <c r="C503" s="47" t="str">
        <f>基本登録!$A$24</f>
        <v>②顧問の捺印のないものは無効</v>
      </c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6"/>
      <c r="R503" s="44"/>
      <c r="S503" s="44"/>
      <c r="T503" s="44"/>
      <c r="U503" s="168" t="s">
        <v>139</v>
      </c>
      <c r="V503" s="168"/>
      <c r="W503" s="168"/>
      <c r="X503" s="168"/>
      <c r="Y503" s="168"/>
      <c r="Z503" s="168"/>
      <c r="AA503" s="168"/>
    </row>
    <row r="504" spans="1:32" s="37" customFormat="1">
      <c r="A504" s="41"/>
      <c r="B504" s="41"/>
      <c r="C504" s="42" t="str">
        <f>基本登録!$A$25</f>
        <v>③A4用紙に印刷すること（A4用紙1枚につき立順票は二部出力。切り取って使用すること）</v>
      </c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168"/>
      <c r="V504" s="168"/>
      <c r="W504" s="168"/>
      <c r="X504" s="168"/>
      <c r="Y504" s="168"/>
      <c r="Z504" s="168"/>
      <c r="AA504" s="168"/>
    </row>
    <row r="505" spans="1:32" ht="34.5" customHeight="1">
      <c r="AC505" s="11"/>
      <c r="AF505" s="11"/>
    </row>
    <row r="506" spans="1:32" ht="24.75" customHeight="1">
      <c r="A506" s="240" t="s">
        <v>119</v>
      </c>
      <c r="B506" s="240"/>
      <c r="C506" s="240"/>
      <c r="D506" s="201" t="str">
        <f ca="1">基本登録!$B$8</f>
        <v>令和8年度　関東大会東京都予選　立順票</v>
      </c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90" t="s">
        <v>120</v>
      </c>
      <c r="Y506" s="191"/>
      <c r="Z506" s="191"/>
      <c r="AA506" s="192"/>
      <c r="AC506" s="11"/>
      <c r="AF506" s="11"/>
    </row>
    <row r="507" spans="1:32" ht="26.25" customHeight="1">
      <c r="A507" s="241"/>
      <c r="B507" s="241"/>
      <c r="C507" s="24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2" t="str">
        <f>IF(VLOOKUP(AC514,関東予選!$B:$G,2,FALSE)="","",VLOOKUP(AC514,関東予選!$B:$G,2,FALSE))</f>
        <v/>
      </c>
      <c r="Y507" s="203"/>
      <c r="Z507" s="203"/>
      <c r="AA507" s="204"/>
      <c r="AC507" s="11"/>
      <c r="AF507" s="11"/>
    </row>
    <row r="508" spans="1:32" ht="27" customHeight="1">
      <c r="A508" s="169" t="s">
        <v>121</v>
      </c>
      <c r="B508" s="177"/>
      <c r="C508" s="178"/>
      <c r="D508" s="208"/>
      <c r="E508" s="30" t="s">
        <v>122</v>
      </c>
      <c r="F508" s="208"/>
      <c r="G508" s="190" t="s">
        <v>123</v>
      </c>
      <c r="H508" s="191"/>
      <c r="I508" s="192"/>
      <c r="J508" s="213" t="str">
        <f>基本登録!$B$2</f>
        <v>基本登録シートの学校番号に入力して下さい</v>
      </c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X508" s="205"/>
      <c r="Y508" s="206"/>
      <c r="Z508" s="206"/>
      <c r="AA508" s="207"/>
      <c r="AC508" s="11"/>
      <c r="AF508" s="11"/>
    </row>
    <row r="509" spans="1:32" ht="9.75" customHeight="1">
      <c r="A509" s="214">
        <f>基本登録!$B$1</f>
        <v>0</v>
      </c>
      <c r="B509" s="215"/>
      <c r="C509" s="216"/>
      <c r="D509" s="209"/>
      <c r="E509" s="223" t="s">
        <v>108</v>
      </c>
      <c r="F509" s="211"/>
      <c r="G509" s="226" t="s">
        <v>124</v>
      </c>
      <c r="H509" s="227"/>
      <c r="I509" s="228"/>
      <c r="J509" s="213">
        <f>基本登録!$B$3</f>
        <v>0</v>
      </c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36"/>
      <c r="X509" s="36"/>
      <c r="AC509" s="11"/>
      <c r="AF509" s="11"/>
    </row>
    <row r="510" spans="1:32" ht="16.5" customHeight="1">
      <c r="A510" s="217"/>
      <c r="B510" s="218"/>
      <c r="C510" s="219"/>
      <c r="D510" s="209"/>
      <c r="E510" s="224"/>
      <c r="F510" s="211"/>
      <c r="G510" s="229"/>
      <c r="H510" s="230"/>
      <c r="I510" s="231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X510" s="182" t="s">
        <v>125</v>
      </c>
      <c r="Y510" s="184" t="s">
        <v>126</v>
      </c>
      <c r="Z510" s="185"/>
      <c r="AA510" s="186"/>
      <c r="AC510" s="11"/>
      <c r="AF510" s="11"/>
    </row>
    <row r="511" spans="1:32" ht="27" customHeight="1">
      <c r="A511" s="220"/>
      <c r="B511" s="221"/>
      <c r="C511" s="222"/>
      <c r="D511" s="210"/>
      <c r="E511" s="225"/>
      <c r="F511" s="212"/>
      <c r="G511" s="190" t="s">
        <v>127</v>
      </c>
      <c r="H511" s="191"/>
      <c r="I511" s="192"/>
      <c r="J511" s="28"/>
      <c r="K511" s="29"/>
      <c r="L511" s="29"/>
      <c r="M511" s="29"/>
      <c r="N511" s="29"/>
      <c r="O511" s="29"/>
      <c r="P511" s="22"/>
      <c r="Q511" s="22"/>
      <c r="R511" s="22" t="s">
        <v>128</v>
      </c>
      <c r="S511" s="193" t="str">
        <f t="shared" ref="S511" si="16">AC514</f>
        <v/>
      </c>
      <c r="T511" s="194"/>
      <c r="U511" s="194"/>
      <c r="V511" s="23" t="s">
        <v>129</v>
      </c>
      <c r="X511" s="183"/>
      <c r="Y511" s="187"/>
      <c r="Z511" s="188"/>
      <c r="AA511" s="189"/>
      <c r="AC511" s="11"/>
      <c r="AF511" s="11"/>
    </row>
    <row r="512" spans="1:32" ht="4.5" customHeight="1">
      <c r="AC512" s="11"/>
      <c r="AF512" s="11"/>
    </row>
    <row r="513" spans="1:32" ht="21.75" customHeight="1">
      <c r="A513" s="24" t="s">
        <v>130</v>
      </c>
      <c r="B513" s="174" t="s">
        <v>131</v>
      </c>
      <c r="C513" s="195"/>
      <c r="D513" s="195"/>
      <c r="E513" s="195"/>
      <c r="F513" s="176"/>
      <c r="G513" s="32" t="s">
        <v>102</v>
      </c>
      <c r="H513" s="196" t="str">
        <f ca="1">IFERROR(VLOOKUP(D506,基本登録!$B$8:$I$14,5,FALSE),"")</f>
        <v>1次予選（個人予選）</v>
      </c>
      <c r="I513" s="197"/>
      <c r="J513" s="197"/>
      <c r="K513" s="197"/>
      <c r="L513" s="198"/>
      <c r="M513" s="196" t="str">
        <f ca="1">IFERROR(VLOOKUP(D506,基本登録!$B$8:$I$14,6,FALSE),"")</f>
        <v>2次予選（個人決勝）</v>
      </c>
      <c r="N513" s="197"/>
      <c r="O513" s="197"/>
      <c r="P513" s="197"/>
      <c r="Q513" s="198"/>
      <c r="R513" s="196" t="str">
        <f ca="1">IFERROR(IF(VLOOKUP(D506,基本登録!$B$8:$I$14,7,FALSE)="","",VLOOKUP(D506,基本登録!$B$8:$I$14,7,FALSE)),"")</f>
        <v/>
      </c>
      <c r="S513" s="197"/>
      <c r="T513" s="197"/>
      <c r="U513" s="197"/>
      <c r="V513" s="198"/>
      <c r="W513" s="196" t="str">
        <f ca="1">IFERROR(IF(VLOOKUP(D506,基本登録!$B$8:$I$14,8,FALSE)="","",VLOOKUP(D506,基本登録!$B$8:$I$14,8,FALSE)),"")</f>
        <v/>
      </c>
      <c r="X513" s="197"/>
      <c r="Y513" s="197"/>
      <c r="Z513" s="197"/>
      <c r="AA513" s="198"/>
      <c r="AC513" s="11"/>
      <c r="AF513" s="11"/>
    </row>
    <row r="514" spans="1:32" ht="21.75" customHeight="1">
      <c r="A514" s="25" t="str">
        <f>基本登録!$A$17</f>
        <v>１</v>
      </c>
      <c r="B514" s="179" t="str">
        <f>IF(AC514="","",VLOOKUP(AC514,関東予選!$B:$G,4,FALSE))</f>
        <v/>
      </c>
      <c r="C514" s="180"/>
      <c r="D514" s="180"/>
      <c r="E514" s="180"/>
      <c r="F514" s="181"/>
      <c r="G514" s="26" t="str">
        <f>IF(AC514="","",VLOOKUP(AC514,関東予選!$B:$G,5,FALSE))</f>
        <v/>
      </c>
      <c r="H514" s="31"/>
      <c r="I514" s="31"/>
      <c r="J514" s="31"/>
      <c r="K514" s="21"/>
      <c r="L514" s="34"/>
      <c r="M514" s="31"/>
      <c r="N514" s="31"/>
      <c r="O514" s="31"/>
      <c r="P514" s="21"/>
      <c r="Q514" s="34"/>
      <c r="R514" s="31"/>
      <c r="S514" s="31"/>
      <c r="T514" s="31"/>
      <c r="U514" s="21"/>
      <c r="V514" s="34"/>
      <c r="W514" s="31"/>
      <c r="X514" s="31"/>
      <c r="Y514" s="31"/>
      <c r="Z514" s="21"/>
      <c r="AA514" s="34"/>
      <c r="AC514" s="11" t="str">
        <f>関東予選!B$32</f>
        <v/>
      </c>
      <c r="AF514" s="11"/>
    </row>
    <row r="515" spans="1:32" ht="21.75" customHeight="1">
      <c r="A515" s="24" t="str">
        <f>基本登録!$A$18</f>
        <v>２</v>
      </c>
      <c r="B515" s="179" t="str">
        <f>IF(AC515="","",VLOOKUP(AC515,関東予選!$B:$G,4,FALSE))</f>
        <v/>
      </c>
      <c r="C515" s="180"/>
      <c r="D515" s="180"/>
      <c r="E515" s="180"/>
      <c r="F515" s="181"/>
      <c r="G515" s="26" t="str">
        <f>IF(AC515="","",VLOOKUP(AC515,関東予選!$B:$G,5,FALSE))</f>
        <v/>
      </c>
      <c r="H515" s="31"/>
      <c r="I515" s="31"/>
      <c r="J515" s="31"/>
      <c r="K515" s="21"/>
      <c r="L515" s="34"/>
      <c r="M515" s="31"/>
      <c r="N515" s="31"/>
      <c r="O515" s="31"/>
      <c r="P515" s="21"/>
      <c r="Q515" s="34"/>
      <c r="R515" s="31"/>
      <c r="S515" s="31"/>
      <c r="T515" s="31"/>
      <c r="U515" s="21"/>
      <c r="V515" s="34"/>
      <c r="W515" s="31"/>
      <c r="X515" s="31"/>
      <c r="Y515" s="31"/>
      <c r="Z515" s="21"/>
      <c r="AA515" s="34"/>
      <c r="AC515" s="11"/>
      <c r="AF515" s="11"/>
    </row>
    <row r="516" spans="1:32" ht="21.75" customHeight="1">
      <c r="A516" s="24" t="str">
        <f>基本登録!$A$19</f>
        <v>３</v>
      </c>
      <c r="B516" s="179" t="str">
        <f>IF(AC516="","",VLOOKUP(AC516,関東予選!$B:$G,4,FALSE))</f>
        <v/>
      </c>
      <c r="C516" s="180"/>
      <c r="D516" s="180"/>
      <c r="E516" s="180"/>
      <c r="F516" s="181"/>
      <c r="G516" s="26" t="str">
        <f>IF(AC516="","",VLOOKUP(AC516,関東予選!$B:$G,5,FALSE))</f>
        <v/>
      </c>
      <c r="H516" s="31"/>
      <c r="I516" s="31"/>
      <c r="J516" s="31"/>
      <c r="K516" s="21"/>
      <c r="L516" s="34"/>
      <c r="M516" s="31"/>
      <c r="N516" s="31"/>
      <c r="O516" s="31"/>
      <c r="P516" s="21"/>
      <c r="Q516" s="34"/>
      <c r="R516" s="31"/>
      <c r="S516" s="31"/>
      <c r="T516" s="31"/>
      <c r="U516" s="21"/>
      <c r="V516" s="34"/>
      <c r="W516" s="31"/>
      <c r="X516" s="31"/>
      <c r="Y516" s="31"/>
      <c r="Z516" s="21"/>
      <c r="AA516" s="34"/>
      <c r="AC516" s="11"/>
      <c r="AF516" s="11"/>
    </row>
    <row r="517" spans="1:32" ht="21.75" customHeight="1">
      <c r="A517" s="24" t="str">
        <f>基本登録!$A$20</f>
        <v>４</v>
      </c>
      <c r="B517" s="179" t="str">
        <f>IF(AC517="","",VLOOKUP(AC517,関東予選!$B:$G,4,FALSE))</f>
        <v/>
      </c>
      <c r="C517" s="180"/>
      <c r="D517" s="180"/>
      <c r="E517" s="180"/>
      <c r="F517" s="181"/>
      <c r="G517" s="26" t="str">
        <f>IF(AC517="","",VLOOKUP(AC517,関東予選!$B:$G,5,FALSE))</f>
        <v/>
      </c>
      <c r="H517" s="31"/>
      <c r="I517" s="31"/>
      <c r="J517" s="31"/>
      <c r="K517" s="21"/>
      <c r="L517" s="34"/>
      <c r="M517" s="31"/>
      <c r="N517" s="31"/>
      <c r="O517" s="31"/>
      <c r="P517" s="21"/>
      <c r="Q517" s="34"/>
      <c r="R517" s="31"/>
      <c r="S517" s="31"/>
      <c r="T517" s="31"/>
      <c r="U517" s="21"/>
      <c r="V517" s="34"/>
      <c r="W517" s="31"/>
      <c r="X517" s="31"/>
      <c r="Y517" s="31"/>
      <c r="Z517" s="21"/>
      <c r="AA517" s="34"/>
      <c r="AC517" s="11"/>
      <c r="AF517" s="11"/>
    </row>
    <row r="518" spans="1:32" ht="21.75" customHeight="1">
      <c r="A518" s="24" t="str">
        <f>基本登録!$A$21</f>
        <v>５</v>
      </c>
      <c r="B518" s="179" t="str">
        <f>IF(AC518="","",VLOOKUP(AC518,関東予選!$B:$G,4,FALSE))</f>
        <v/>
      </c>
      <c r="C518" s="180"/>
      <c r="D518" s="180"/>
      <c r="E518" s="180"/>
      <c r="F518" s="181"/>
      <c r="G518" s="26" t="str">
        <f>IF(AC518="","",VLOOKUP(AC518,関東予選!$B:$G,5,FALSE))</f>
        <v/>
      </c>
      <c r="H518" s="31"/>
      <c r="I518" s="31"/>
      <c r="J518" s="31"/>
      <c r="K518" s="21"/>
      <c r="L518" s="34"/>
      <c r="M518" s="31"/>
      <c r="N518" s="31"/>
      <c r="O518" s="31"/>
      <c r="P518" s="21"/>
      <c r="Q518" s="34"/>
      <c r="R518" s="31"/>
      <c r="S518" s="31"/>
      <c r="T518" s="31"/>
      <c r="U518" s="21"/>
      <c r="V518" s="34"/>
      <c r="W518" s="31"/>
      <c r="X518" s="31"/>
      <c r="Y518" s="31"/>
      <c r="Z518" s="21"/>
      <c r="AA518" s="34"/>
      <c r="AC518" s="11"/>
      <c r="AF518" s="11"/>
    </row>
    <row r="519" spans="1:32" ht="21.75" customHeight="1">
      <c r="A519" s="24" t="str">
        <f>基本登録!$A$22</f>
        <v>補</v>
      </c>
      <c r="B519" s="179" t="str">
        <f>IF(AC519="","",VLOOKUP(AC519,関東予選!$B:$G,4,FALSE))</f>
        <v/>
      </c>
      <c r="C519" s="180"/>
      <c r="D519" s="180"/>
      <c r="E519" s="180"/>
      <c r="F519" s="181"/>
      <c r="G519" s="26" t="str">
        <f>IF(AC519="","",VLOOKUP(AC519,関東予選!$B:$G,5,FALSE))</f>
        <v/>
      </c>
      <c r="H519" s="24"/>
      <c r="I519" s="24"/>
      <c r="J519" s="24"/>
      <c r="K519" s="33"/>
      <c r="L519" s="34"/>
      <c r="M519" s="24"/>
      <c r="N519" s="24"/>
      <c r="O519" s="24"/>
      <c r="P519" s="33"/>
      <c r="Q519" s="34"/>
      <c r="R519" s="24"/>
      <c r="S519" s="24"/>
      <c r="T519" s="24"/>
      <c r="U519" s="33"/>
      <c r="V519" s="34"/>
      <c r="W519" s="24"/>
      <c r="X519" s="24"/>
      <c r="Y519" s="24"/>
      <c r="Z519" s="33"/>
      <c r="AA519" s="34"/>
      <c r="AC519" s="11"/>
      <c r="AF519" s="11"/>
    </row>
    <row r="520" spans="1:32" ht="19.5" customHeight="1">
      <c r="A520" s="169"/>
      <c r="B520" s="170"/>
      <c r="C520" s="170"/>
      <c r="D520" s="170"/>
      <c r="E520" s="170"/>
      <c r="F520" s="170"/>
      <c r="G520" s="171"/>
      <c r="H520" s="172" t="s">
        <v>132</v>
      </c>
      <c r="I520" s="173"/>
      <c r="J520" s="173"/>
      <c r="K520" s="173"/>
      <c r="L520" s="34"/>
      <c r="M520" s="172" t="s">
        <v>132</v>
      </c>
      <c r="N520" s="173"/>
      <c r="O520" s="173"/>
      <c r="P520" s="173"/>
      <c r="Q520" s="34"/>
      <c r="R520" s="172" t="s">
        <v>132</v>
      </c>
      <c r="S520" s="173"/>
      <c r="T520" s="173"/>
      <c r="U520" s="173"/>
      <c r="V520" s="34"/>
      <c r="W520" s="172" t="s">
        <v>132</v>
      </c>
      <c r="X520" s="173"/>
      <c r="Y520" s="173"/>
      <c r="Z520" s="173"/>
      <c r="AA520" s="34"/>
      <c r="AC520" s="11"/>
      <c r="AF520" s="11"/>
    </row>
    <row r="521" spans="1:32" ht="24.75" customHeight="1">
      <c r="A521" s="174"/>
      <c r="B521" s="175"/>
      <c r="C521" s="175"/>
      <c r="D521" s="175"/>
      <c r="E521" s="175"/>
      <c r="F521" s="175"/>
      <c r="G521" s="176"/>
      <c r="H521" s="169"/>
      <c r="I521" s="177"/>
      <c r="J521" s="177"/>
      <c r="K521" s="177"/>
      <c r="L521" s="178"/>
      <c r="M521" s="169"/>
      <c r="N521" s="177"/>
      <c r="O521" s="177"/>
      <c r="P521" s="177"/>
      <c r="Q521" s="178"/>
      <c r="R521" s="169"/>
      <c r="S521" s="177"/>
      <c r="T521" s="177"/>
      <c r="U521" s="177"/>
      <c r="V521" s="178"/>
      <c r="W521" s="169"/>
      <c r="X521" s="177"/>
      <c r="Y521" s="177"/>
      <c r="Z521" s="177"/>
      <c r="AA521" s="178"/>
      <c r="AC521" s="11"/>
      <c r="AF521" s="11"/>
    </row>
    <row r="522" spans="1:32" ht="4.5" customHeight="1">
      <c r="A522" s="165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AC522" s="11"/>
      <c r="AF522" s="11"/>
    </row>
    <row r="523" spans="1:32">
      <c r="A523" s="167" t="s">
        <v>136</v>
      </c>
      <c r="B523" s="167"/>
      <c r="C523" s="47" t="str">
        <f>基本登録!$A$23</f>
        <v>①（　）内の大会の個人の部は一人１枚使用すること（関東予選・総合体育大会・個人選手権大会）</v>
      </c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4"/>
      <c r="R523" s="45"/>
      <c r="S523" s="44"/>
      <c r="T523" s="44"/>
      <c r="U523" s="40"/>
      <c r="V523" s="40"/>
      <c r="W523" s="40"/>
      <c r="X523" s="40"/>
      <c r="Y523" s="40"/>
      <c r="Z523" s="40"/>
      <c r="AA523" s="40"/>
    </row>
    <row r="524" spans="1:32">
      <c r="A524" s="43"/>
      <c r="B524" s="43"/>
      <c r="C524" s="47" t="str">
        <f>基本登録!$A$24</f>
        <v>②顧問の捺印のないものは無効</v>
      </c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6"/>
      <c r="R524" s="44"/>
      <c r="S524" s="44"/>
      <c r="T524" s="44"/>
      <c r="U524" s="168" t="s">
        <v>139</v>
      </c>
      <c r="V524" s="168"/>
      <c r="W524" s="168"/>
      <c r="X524" s="168"/>
      <c r="Y524" s="168"/>
      <c r="Z524" s="168"/>
      <c r="AA524" s="168"/>
    </row>
    <row r="525" spans="1:32" s="37" customFormat="1">
      <c r="A525" s="41"/>
      <c r="B525" s="41"/>
      <c r="C525" s="42" t="str">
        <f>基本登録!$A$25</f>
        <v>③A4用紙に印刷すること（A4用紙1枚につき立順票は二部出力。切り取って使用すること）</v>
      </c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168"/>
      <c r="V525" s="168"/>
      <c r="W525" s="168"/>
      <c r="X525" s="168"/>
      <c r="Y525" s="168"/>
      <c r="Z525" s="168"/>
      <c r="AA525" s="168"/>
    </row>
    <row r="526" spans="1:32" ht="34.5" customHeight="1">
      <c r="AC526" s="11"/>
      <c r="AF526" s="11"/>
    </row>
    <row r="527" spans="1:32" ht="24.75" customHeight="1">
      <c r="A527" s="240" t="s">
        <v>119</v>
      </c>
      <c r="B527" s="240"/>
      <c r="C527" s="240"/>
      <c r="D527" s="201" t="str">
        <f ca="1">基本登録!$B$8</f>
        <v>令和8年度　関東大会東京都予選　立順票</v>
      </c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190" t="s">
        <v>120</v>
      </c>
      <c r="Y527" s="191"/>
      <c r="Z527" s="191"/>
      <c r="AA527" s="192"/>
      <c r="AC527" s="11"/>
      <c r="AF527" s="11"/>
    </row>
    <row r="528" spans="1:32" ht="26.25" customHeight="1">
      <c r="A528" s="241"/>
      <c r="B528" s="241"/>
      <c r="C528" s="24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2" t="str">
        <f>IF(VLOOKUP(AC535,関東予選!$B:$G,2,FALSE)="","",VLOOKUP(AC535,関東予選!$B:$G,2,FALSE))</f>
        <v/>
      </c>
      <c r="Y528" s="203"/>
      <c r="Z528" s="203"/>
      <c r="AA528" s="204"/>
      <c r="AC528" s="11"/>
      <c r="AF528" s="11"/>
    </row>
    <row r="529" spans="1:32" ht="27" customHeight="1">
      <c r="A529" s="169" t="s">
        <v>121</v>
      </c>
      <c r="B529" s="177"/>
      <c r="C529" s="178"/>
      <c r="D529" s="208"/>
      <c r="E529" s="30" t="s">
        <v>122</v>
      </c>
      <c r="F529" s="208"/>
      <c r="G529" s="190" t="s">
        <v>123</v>
      </c>
      <c r="H529" s="191"/>
      <c r="I529" s="192"/>
      <c r="J529" s="213" t="str">
        <f>基本登録!$B$2</f>
        <v>基本登録シートの学校番号に入力して下さい</v>
      </c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X529" s="205"/>
      <c r="Y529" s="206"/>
      <c r="Z529" s="206"/>
      <c r="AA529" s="207"/>
      <c r="AC529" s="11"/>
      <c r="AF529" s="11"/>
    </row>
    <row r="530" spans="1:32" ht="9.75" customHeight="1">
      <c r="A530" s="214">
        <f>基本登録!$B$1</f>
        <v>0</v>
      </c>
      <c r="B530" s="215"/>
      <c r="C530" s="216"/>
      <c r="D530" s="209"/>
      <c r="E530" s="223" t="s">
        <v>108</v>
      </c>
      <c r="F530" s="211"/>
      <c r="G530" s="226" t="s">
        <v>124</v>
      </c>
      <c r="H530" s="227"/>
      <c r="I530" s="228"/>
      <c r="J530" s="213">
        <f>基本登録!$B$3</f>
        <v>0</v>
      </c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36"/>
      <c r="X530" s="36"/>
      <c r="AC530" s="11"/>
      <c r="AF530" s="11"/>
    </row>
    <row r="531" spans="1:32" ht="16.5" customHeight="1">
      <c r="A531" s="217"/>
      <c r="B531" s="218"/>
      <c r="C531" s="219"/>
      <c r="D531" s="209"/>
      <c r="E531" s="224"/>
      <c r="F531" s="211"/>
      <c r="G531" s="229"/>
      <c r="H531" s="230"/>
      <c r="I531" s="231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X531" s="182" t="s">
        <v>125</v>
      </c>
      <c r="Y531" s="184" t="s">
        <v>126</v>
      </c>
      <c r="Z531" s="185"/>
      <c r="AA531" s="186"/>
      <c r="AC531" s="11"/>
      <c r="AF531" s="11"/>
    </row>
    <row r="532" spans="1:32" ht="27" customHeight="1">
      <c r="A532" s="220"/>
      <c r="B532" s="221"/>
      <c r="C532" s="222"/>
      <c r="D532" s="210"/>
      <c r="E532" s="225"/>
      <c r="F532" s="212"/>
      <c r="G532" s="190" t="s">
        <v>127</v>
      </c>
      <c r="H532" s="191"/>
      <c r="I532" s="192"/>
      <c r="J532" s="28"/>
      <c r="K532" s="29"/>
      <c r="L532" s="29"/>
      <c r="M532" s="29"/>
      <c r="N532" s="29"/>
      <c r="O532" s="29"/>
      <c r="P532" s="22"/>
      <c r="Q532" s="22"/>
      <c r="R532" s="22" t="s">
        <v>128</v>
      </c>
      <c r="S532" s="193" t="str">
        <f t="shared" ref="S532" si="17">AC535</f>
        <v/>
      </c>
      <c r="T532" s="194"/>
      <c r="U532" s="194"/>
      <c r="V532" s="23" t="s">
        <v>129</v>
      </c>
      <c r="X532" s="183"/>
      <c r="Y532" s="187"/>
      <c r="Z532" s="188"/>
      <c r="AA532" s="189"/>
      <c r="AC532" s="11"/>
      <c r="AF532" s="11"/>
    </row>
    <row r="533" spans="1:32" ht="4.5" customHeight="1">
      <c r="AC533" s="11"/>
      <c r="AF533" s="11"/>
    </row>
    <row r="534" spans="1:32" ht="21.75" customHeight="1">
      <c r="A534" s="24" t="s">
        <v>130</v>
      </c>
      <c r="B534" s="174" t="s">
        <v>131</v>
      </c>
      <c r="C534" s="195"/>
      <c r="D534" s="195"/>
      <c r="E534" s="195"/>
      <c r="F534" s="176"/>
      <c r="G534" s="32" t="s">
        <v>102</v>
      </c>
      <c r="H534" s="196" t="str">
        <f ca="1">IFERROR(VLOOKUP(D527,基本登録!$B$8:$I$14,5,FALSE),"")</f>
        <v>1次予選（個人予選）</v>
      </c>
      <c r="I534" s="197"/>
      <c r="J534" s="197"/>
      <c r="K534" s="197"/>
      <c r="L534" s="198"/>
      <c r="M534" s="196" t="str">
        <f ca="1">IFERROR(VLOOKUP(D527,基本登録!$B$8:$I$14,6,FALSE),"")</f>
        <v>2次予選（個人決勝）</v>
      </c>
      <c r="N534" s="197"/>
      <c r="O534" s="197"/>
      <c r="P534" s="197"/>
      <c r="Q534" s="198"/>
      <c r="R534" s="196" t="str">
        <f ca="1">IFERROR(IF(VLOOKUP(D527,基本登録!$B$8:$I$14,7,FALSE)="","",VLOOKUP(D527,基本登録!$B$8:$I$14,7,FALSE)),"")</f>
        <v/>
      </c>
      <c r="S534" s="197"/>
      <c r="T534" s="197"/>
      <c r="U534" s="197"/>
      <c r="V534" s="198"/>
      <c r="W534" s="196" t="str">
        <f ca="1">IFERROR(IF(VLOOKUP(D527,基本登録!$B$8:$I$14,8,FALSE)="","",VLOOKUP(D527,基本登録!$B$8:$I$14,8,FALSE)),"")</f>
        <v/>
      </c>
      <c r="X534" s="197"/>
      <c r="Y534" s="197"/>
      <c r="Z534" s="197"/>
      <c r="AA534" s="198"/>
      <c r="AC534" s="11"/>
      <c r="AF534" s="11"/>
    </row>
    <row r="535" spans="1:32" ht="21.75" customHeight="1">
      <c r="A535" s="25" t="str">
        <f>基本登録!$A$17</f>
        <v>１</v>
      </c>
      <c r="B535" s="179" t="str">
        <f>IF(AC535="","",VLOOKUP(AC535,関東予選!$B:$G,4,FALSE))</f>
        <v/>
      </c>
      <c r="C535" s="180"/>
      <c r="D535" s="180"/>
      <c r="E535" s="180"/>
      <c r="F535" s="181"/>
      <c r="G535" s="26" t="str">
        <f>IF(AC535="","",VLOOKUP(AC535,関東予選!$B:$G,5,FALSE))</f>
        <v/>
      </c>
      <c r="H535" s="31"/>
      <c r="I535" s="31"/>
      <c r="J535" s="31"/>
      <c r="K535" s="21"/>
      <c r="L535" s="34"/>
      <c r="M535" s="31"/>
      <c r="N535" s="31"/>
      <c r="O535" s="31"/>
      <c r="P535" s="21"/>
      <c r="Q535" s="34"/>
      <c r="R535" s="31"/>
      <c r="S535" s="31"/>
      <c r="T535" s="31"/>
      <c r="U535" s="21"/>
      <c r="V535" s="34"/>
      <c r="W535" s="31"/>
      <c r="X535" s="31"/>
      <c r="Y535" s="31"/>
      <c r="Z535" s="21"/>
      <c r="AA535" s="34"/>
      <c r="AC535" s="11" t="str">
        <f>関東予選!B$33</f>
        <v/>
      </c>
      <c r="AF535" s="11"/>
    </row>
    <row r="536" spans="1:32" ht="21.75" customHeight="1">
      <c r="A536" s="24" t="str">
        <f>基本登録!$A$18</f>
        <v>２</v>
      </c>
      <c r="B536" s="179" t="str">
        <f>IF(AC536="","",VLOOKUP(AC536,関東予選!$B:$G,4,FALSE))</f>
        <v/>
      </c>
      <c r="C536" s="180"/>
      <c r="D536" s="180"/>
      <c r="E536" s="180"/>
      <c r="F536" s="181"/>
      <c r="G536" s="26" t="str">
        <f>IF(AC536="","",VLOOKUP(AC536,関東予選!$B:$G,5,FALSE))</f>
        <v/>
      </c>
      <c r="H536" s="31"/>
      <c r="I536" s="31"/>
      <c r="J536" s="31"/>
      <c r="K536" s="21"/>
      <c r="L536" s="34"/>
      <c r="M536" s="31"/>
      <c r="N536" s="31"/>
      <c r="O536" s="31"/>
      <c r="P536" s="21"/>
      <c r="Q536" s="34"/>
      <c r="R536" s="31"/>
      <c r="S536" s="31"/>
      <c r="T536" s="31"/>
      <c r="U536" s="21"/>
      <c r="V536" s="34"/>
      <c r="W536" s="31"/>
      <c r="X536" s="31"/>
      <c r="Y536" s="31"/>
      <c r="Z536" s="21"/>
      <c r="AA536" s="34"/>
      <c r="AC536" s="11"/>
      <c r="AF536" s="11"/>
    </row>
    <row r="537" spans="1:32" ht="21.75" customHeight="1">
      <c r="A537" s="24" t="str">
        <f>基本登録!$A$19</f>
        <v>３</v>
      </c>
      <c r="B537" s="179" t="str">
        <f>IF(AC537="","",VLOOKUP(AC537,関東予選!$B:$G,4,FALSE))</f>
        <v/>
      </c>
      <c r="C537" s="180"/>
      <c r="D537" s="180"/>
      <c r="E537" s="180"/>
      <c r="F537" s="181"/>
      <c r="G537" s="26" t="str">
        <f>IF(AC537="","",VLOOKUP(AC537,関東予選!$B:$G,5,FALSE))</f>
        <v/>
      </c>
      <c r="H537" s="31"/>
      <c r="I537" s="31"/>
      <c r="J537" s="31"/>
      <c r="K537" s="21"/>
      <c r="L537" s="34"/>
      <c r="M537" s="31"/>
      <c r="N537" s="31"/>
      <c r="O537" s="31"/>
      <c r="P537" s="21"/>
      <c r="Q537" s="34"/>
      <c r="R537" s="31"/>
      <c r="S537" s="31"/>
      <c r="T537" s="31"/>
      <c r="U537" s="21"/>
      <c r="V537" s="34"/>
      <c r="W537" s="31"/>
      <c r="X537" s="31"/>
      <c r="Y537" s="31"/>
      <c r="Z537" s="21"/>
      <c r="AA537" s="34"/>
      <c r="AC537" s="11"/>
      <c r="AF537" s="11"/>
    </row>
    <row r="538" spans="1:32" ht="21.75" customHeight="1">
      <c r="A538" s="24" t="str">
        <f>基本登録!$A$20</f>
        <v>４</v>
      </c>
      <c r="B538" s="179" t="str">
        <f>IF(AC538="","",VLOOKUP(AC538,関東予選!$B:$G,4,FALSE))</f>
        <v/>
      </c>
      <c r="C538" s="180"/>
      <c r="D538" s="180"/>
      <c r="E538" s="180"/>
      <c r="F538" s="181"/>
      <c r="G538" s="26" t="str">
        <f>IF(AC538="","",VLOOKUP(AC538,関東予選!$B:$G,5,FALSE))</f>
        <v/>
      </c>
      <c r="H538" s="31"/>
      <c r="I538" s="31"/>
      <c r="J538" s="31"/>
      <c r="K538" s="21"/>
      <c r="L538" s="34"/>
      <c r="M538" s="31"/>
      <c r="N538" s="31"/>
      <c r="O538" s="31"/>
      <c r="P538" s="21"/>
      <c r="Q538" s="34"/>
      <c r="R538" s="31"/>
      <c r="S538" s="31"/>
      <c r="T538" s="31"/>
      <c r="U538" s="21"/>
      <c r="V538" s="34"/>
      <c r="W538" s="31"/>
      <c r="X538" s="31"/>
      <c r="Y538" s="31"/>
      <c r="Z538" s="21"/>
      <c r="AA538" s="34"/>
      <c r="AC538" s="11"/>
      <c r="AF538" s="11"/>
    </row>
    <row r="539" spans="1:32" ht="21.75" customHeight="1">
      <c r="A539" s="24" t="str">
        <f>基本登録!$A$21</f>
        <v>５</v>
      </c>
      <c r="B539" s="179" t="str">
        <f>IF(AC539="","",VLOOKUP(AC539,関東予選!$B:$G,4,FALSE))</f>
        <v/>
      </c>
      <c r="C539" s="180"/>
      <c r="D539" s="180"/>
      <c r="E539" s="180"/>
      <c r="F539" s="181"/>
      <c r="G539" s="26" t="str">
        <f>IF(AC539="","",VLOOKUP(AC539,関東予選!$B:$G,5,FALSE))</f>
        <v/>
      </c>
      <c r="H539" s="31"/>
      <c r="I539" s="31"/>
      <c r="J539" s="31"/>
      <c r="K539" s="21"/>
      <c r="L539" s="34"/>
      <c r="M539" s="31"/>
      <c r="N539" s="31"/>
      <c r="O539" s="31"/>
      <c r="P539" s="21"/>
      <c r="Q539" s="34"/>
      <c r="R539" s="31"/>
      <c r="S539" s="31"/>
      <c r="T539" s="31"/>
      <c r="U539" s="21"/>
      <c r="V539" s="34"/>
      <c r="W539" s="31"/>
      <c r="X539" s="31"/>
      <c r="Y539" s="31"/>
      <c r="Z539" s="21"/>
      <c r="AA539" s="34"/>
      <c r="AC539" s="11"/>
      <c r="AF539" s="11"/>
    </row>
    <row r="540" spans="1:32" ht="21.75" customHeight="1">
      <c r="A540" s="24" t="str">
        <f>基本登録!$A$22</f>
        <v>補</v>
      </c>
      <c r="B540" s="179" t="str">
        <f>IF(AC540="","",VLOOKUP(AC540,関東予選!$B:$G,4,FALSE))</f>
        <v/>
      </c>
      <c r="C540" s="180"/>
      <c r="D540" s="180"/>
      <c r="E540" s="180"/>
      <c r="F540" s="181"/>
      <c r="G540" s="26" t="str">
        <f>IF(AC540="","",VLOOKUP(AC540,関東予選!$B:$G,5,FALSE))</f>
        <v/>
      </c>
      <c r="H540" s="24"/>
      <c r="I540" s="24"/>
      <c r="J540" s="24"/>
      <c r="K540" s="33"/>
      <c r="L540" s="34"/>
      <c r="M540" s="24"/>
      <c r="N540" s="24"/>
      <c r="O540" s="24"/>
      <c r="P540" s="33"/>
      <c r="Q540" s="34"/>
      <c r="R540" s="24"/>
      <c r="S540" s="24"/>
      <c r="T540" s="24"/>
      <c r="U540" s="33"/>
      <c r="V540" s="34"/>
      <c r="W540" s="24"/>
      <c r="X540" s="24"/>
      <c r="Y540" s="24"/>
      <c r="Z540" s="33"/>
      <c r="AA540" s="34"/>
      <c r="AC540" s="11"/>
      <c r="AF540" s="11"/>
    </row>
    <row r="541" spans="1:32" ht="19.5" customHeight="1">
      <c r="A541" s="169"/>
      <c r="B541" s="170"/>
      <c r="C541" s="170"/>
      <c r="D541" s="170"/>
      <c r="E541" s="170"/>
      <c r="F541" s="170"/>
      <c r="G541" s="171"/>
      <c r="H541" s="172" t="s">
        <v>132</v>
      </c>
      <c r="I541" s="173"/>
      <c r="J541" s="173"/>
      <c r="K541" s="173"/>
      <c r="L541" s="34"/>
      <c r="M541" s="172" t="s">
        <v>132</v>
      </c>
      <c r="N541" s="173"/>
      <c r="O541" s="173"/>
      <c r="P541" s="173"/>
      <c r="Q541" s="34"/>
      <c r="R541" s="172" t="s">
        <v>132</v>
      </c>
      <c r="S541" s="173"/>
      <c r="T541" s="173"/>
      <c r="U541" s="173"/>
      <c r="V541" s="34"/>
      <c r="W541" s="172" t="s">
        <v>132</v>
      </c>
      <c r="X541" s="173"/>
      <c r="Y541" s="173"/>
      <c r="Z541" s="173"/>
      <c r="AA541" s="34"/>
      <c r="AC541" s="11"/>
      <c r="AF541" s="11"/>
    </row>
    <row r="542" spans="1:32" ht="24.75" customHeight="1">
      <c r="A542" s="174"/>
      <c r="B542" s="175"/>
      <c r="C542" s="175"/>
      <c r="D542" s="175"/>
      <c r="E542" s="175"/>
      <c r="F542" s="175"/>
      <c r="G542" s="176"/>
      <c r="H542" s="169"/>
      <c r="I542" s="177"/>
      <c r="J542" s="177"/>
      <c r="K542" s="177"/>
      <c r="L542" s="178"/>
      <c r="M542" s="169"/>
      <c r="N542" s="177"/>
      <c r="O542" s="177"/>
      <c r="P542" s="177"/>
      <c r="Q542" s="178"/>
      <c r="R542" s="169"/>
      <c r="S542" s="177"/>
      <c r="T542" s="177"/>
      <c r="U542" s="177"/>
      <c r="V542" s="178"/>
      <c r="W542" s="169"/>
      <c r="X542" s="177"/>
      <c r="Y542" s="177"/>
      <c r="Z542" s="177"/>
      <c r="AA542" s="178"/>
      <c r="AC542" s="11"/>
      <c r="AF542" s="11"/>
    </row>
    <row r="543" spans="1:32" ht="4.5" customHeight="1">
      <c r="A543" s="165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AC543" s="11"/>
      <c r="AF543" s="11"/>
    </row>
    <row r="544" spans="1:32">
      <c r="A544" s="167" t="s">
        <v>136</v>
      </c>
      <c r="B544" s="167"/>
      <c r="C544" s="47" t="str">
        <f>基本登録!$A$23</f>
        <v>①（　）内の大会の個人の部は一人１枚使用すること（関東予選・総合体育大会・個人選手権大会）</v>
      </c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4"/>
      <c r="R544" s="45"/>
      <c r="S544" s="44"/>
      <c r="T544" s="44"/>
      <c r="U544" s="40"/>
      <c r="V544" s="40"/>
      <c r="W544" s="40"/>
      <c r="X544" s="40"/>
      <c r="Y544" s="40"/>
      <c r="Z544" s="40"/>
      <c r="AA544" s="40"/>
    </row>
    <row r="545" spans="1:32">
      <c r="A545" s="43"/>
      <c r="B545" s="43"/>
      <c r="C545" s="47" t="str">
        <f>基本登録!$A$24</f>
        <v>②顧問の捺印のないものは無効</v>
      </c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6"/>
      <c r="R545" s="44"/>
      <c r="S545" s="44"/>
      <c r="T545" s="44"/>
      <c r="U545" s="168" t="s">
        <v>139</v>
      </c>
      <c r="V545" s="168"/>
      <c r="W545" s="168"/>
      <c r="X545" s="168"/>
      <c r="Y545" s="168"/>
      <c r="Z545" s="168"/>
      <c r="AA545" s="168"/>
    </row>
    <row r="546" spans="1:32" s="37" customFormat="1">
      <c r="A546" s="41"/>
      <c r="B546" s="41"/>
      <c r="C546" s="42" t="str">
        <f>基本登録!$A$25</f>
        <v>③A4用紙に印刷すること（A4用紙1枚につき立順票は二部出力。切り取って使用すること）</v>
      </c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168"/>
      <c r="V546" s="168"/>
      <c r="W546" s="168"/>
      <c r="X546" s="168"/>
      <c r="Y546" s="168"/>
      <c r="Z546" s="168"/>
      <c r="AA546" s="168"/>
    </row>
    <row r="547" spans="1:32" ht="34.5" customHeight="1">
      <c r="AC547" s="11"/>
      <c r="AF547" s="11"/>
    </row>
    <row r="548" spans="1:32" ht="24.75" customHeight="1">
      <c r="A548" s="240" t="s">
        <v>119</v>
      </c>
      <c r="B548" s="240"/>
      <c r="C548" s="240"/>
      <c r="D548" s="201" t="str">
        <f ca="1">基本登録!$B$8</f>
        <v>令和8年度　関東大会東京都予選　立順票</v>
      </c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190" t="s">
        <v>120</v>
      </c>
      <c r="Y548" s="191"/>
      <c r="Z548" s="191"/>
      <c r="AA548" s="192"/>
      <c r="AC548" s="11"/>
      <c r="AF548" s="11"/>
    </row>
    <row r="549" spans="1:32" ht="26.25" customHeight="1">
      <c r="A549" s="241"/>
      <c r="B549" s="241"/>
      <c r="C549" s="24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2" t="str">
        <f>IF(VLOOKUP(AC556,関東予選!$B:$G,2,FALSE)="","",VLOOKUP(AC556,関東予選!$B:$G,2,FALSE))</f>
        <v/>
      </c>
      <c r="Y549" s="203"/>
      <c r="Z549" s="203"/>
      <c r="AA549" s="204"/>
      <c r="AC549" s="11"/>
      <c r="AF549" s="11"/>
    </row>
    <row r="550" spans="1:32" ht="27" customHeight="1">
      <c r="A550" s="169" t="s">
        <v>121</v>
      </c>
      <c r="B550" s="177"/>
      <c r="C550" s="178"/>
      <c r="D550" s="208"/>
      <c r="E550" s="30" t="s">
        <v>122</v>
      </c>
      <c r="F550" s="208"/>
      <c r="G550" s="190" t="s">
        <v>123</v>
      </c>
      <c r="H550" s="191"/>
      <c r="I550" s="192"/>
      <c r="J550" s="213" t="str">
        <f>基本登録!$B$2</f>
        <v>基本登録シートの学校番号に入力して下さい</v>
      </c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X550" s="205"/>
      <c r="Y550" s="206"/>
      <c r="Z550" s="206"/>
      <c r="AA550" s="207"/>
      <c r="AC550" s="11"/>
      <c r="AF550" s="11"/>
    </row>
    <row r="551" spans="1:32" ht="9.75" customHeight="1">
      <c r="A551" s="214">
        <f>基本登録!$B$1</f>
        <v>0</v>
      </c>
      <c r="B551" s="215"/>
      <c r="C551" s="216"/>
      <c r="D551" s="209"/>
      <c r="E551" s="223" t="s">
        <v>108</v>
      </c>
      <c r="F551" s="211"/>
      <c r="G551" s="226" t="s">
        <v>124</v>
      </c>
      <c r="H551" s="227"/>
      <c r="I551" s="228"/>
      <c r="J551" s="213">
        <f>基本登録!$B$3</f>
        <v>0</v>
      </c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36"/>
      <c r="X551" s="36"/>
      <c r="AC551" s="11"/>
      <c r="AF551" s="11"/>
    </row>
    <row r="552" spans="1:32" ht="16.5" customHeight="1">
      <c r="A552" s="217"/>
      <c r="B552" s="218"/>
      <c r="C552" s="219"/>
      <c r="D552" s="209"/>
      <c r="E552" s="224"/>
      <c r="F552" s="211"/>
      <c r="G552" s="229"/>
      <c r="H552" s="230"/>
      <c r="I552" s="231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X552" s="182" t="s">
        <v>125</v>
      </c>
      <c r="Y552" s="184" t="s">
        <v>126</v>
      </c>
      <c r="Z552" s="185"/>
      <c r="AA552" s="186"/>
      <c r="AC552" s="11"/>
      <c r="AF552" s="11"/>
    </row>
    <row r="553" spans="1:32" ht="27" customHeight="1">
      <c r="A553" s="220"/>
      <c r="B553" s="221"/>
      <c r="C553" s="222"/>
      <c r="D553" s="210"/>
      <c r="E553" s="225"/>
      <c r="F553" s="212"/>
      <c r="G553" s="190" t="s">
        <v>127</v>
      </c>
      <c r="H553" s="191"/>
      <c r="I553" s="192"/>
      <c r="J553" s="28"/>
      <c r="K553" s="29"/>
      <c r="L553" s="29"/>
      <c r="M553" s="29"/>
      <c r="N553" s="29"/>
      <c r="O553" s="29"/>
      <c r="P553" s="22"/>
      <c r="Q553" s="22"/>
      <c r="R553" s="22" t="s">
        <v>128</v>
      </c>
      <c r="S553" s="193" t="str">
        <f t="shared" ref="S553" si="18">AC556</f>
        <v/>
      </c>
      <c r="T553" s="194"/>
      <c r="U553" s="194"/>
      <c r="V553" s="23" t="s">
        <v>129</v>
      </c>
      <c r="X553" s="183"/>
      <c r="Y553" s="187"/>
      <c r="Z553" s="188"/>
      <c r="AA553" s="189"/>
      <c r="AC553" s="11"/>
      <c r="AF553" s="11"/>
    </row>
    <row r="554" spans="1:32" ht="4.5" customHeight="1">
      <c r="AC554" s="11"/>
      <c r="AF554" s="11"/>
    </row>
    <row r="555" spans="1:32" ht="21.75" customHeight="1">
      <c r="A555" s="24" t="s">
        <v>130</v>
      </c>
      <c r="B555" s="174" t="s">
        <v>131</v>
      </c>
      <c r="C555" s="195"/>
      <c r="D555" s="195"/>
      <c r="E555" s="195"/>
      <c r="F555" s="176"/>
      <c r="G555" s="32" t="s">
        <v>102</v>
      </c>
      <c r="H555" s="196" t="str">
        <f ca="1">IFERROR(VLOOKUP(D548,基本登録!$B$8:$I$14,5,FALSE),"")</f>
        <v>1次予選（個人予選）</v>
      </c>
      <c r="I555" s="197"/>
      <c r="J555" s="197"/>
      <c r="K555" s="197"/>
      <c r="L555" s="198"/>
      <c r="M555" s="196" t="str">
        <f ca="1">IFERROR(VLOOKUP(D548,基本登録!$B$8:$I$14,6,FALSE),"")</f>
        <v>2次予選（個人決勝）</v>
      </c>
      <c r="N555" s="197"/>
      <c r="O555" s="197"/>
      <c r="P555" s="197"/>
      <c r="Q555" s="198"/>
      <c r="R555" s="196" t="str">
        <f ca="1">IFERROR(IF(VLOOKUP(D548,基本登録!$B$8:$I$14,7,FALSE)="","",VLOOKUP(D548,基本登録!$B$8:$I$14,7,FALSE)),"")</f>
        <v/>
      </c>
      <c r="S555" s="197"/>
      <c r="T555" s="197"/>
      <c r="U555" s="197"/>
      <c r="V555" s="198"/>
      <c r="W555" s="196" t="str">
        <f ca="1">IFERROR(IF(VLOOKUP(D548,基本登録!$B$8:$I$14,8,FALSE)="","",VLOOKUP(D548,基本登録!$B$8:$I$14,8,FALSE)),"")</f>
        <v/>
      </c>
      <c r="X555" s="197"/>
      <c r="Y555" s="197"/>
      <c r="Z555" s="197"/>
      <c r="AA555" s="198"/>
      <c r="AC555" s="11"/>
      <c r="AF555" s="11"/>
    </row>
    <row r="556" spans="1:32" ht="21.75" customHeight="1">
      <c r="A556" s="25" t="str">
        <f>基本登録!$A$17</f>
        <v>１</v>
      </c>
      <c r="B556" s="179" t="str">
        <f>IF(AC556="","",VLOOKUP(AC556,関東予選!$B:$G,4,FALSE))</f>
        <v/>
      </c>
      <c r="C556" s="180"/>
      <c r="D556" s="180"/>
      <c r="E556" s="180"/>
      <c r="F556" s="181"/>
      <c r="G556" s="26" t="str">
        <f>IF(AC556="","",VLOOKUP(AC556,関東予選!$B:$G,5,FALSE))</f>
        <v/>
      </c>
      <c r="H556" s="31"/>
      <c r="I556" s="31"/>
      <c r="J556" s="31"/>
      <c r="K556" s="21"/>
      <c r="L556" s="34"/>
      <c r="M556" s="31"/>
      <c r="N556" s="31"/>
      <c r="O556" s="31"/>
      <c r="P556" s="21"/>
      <c r="Q556" s="34"/>
      <c r="R556" s="31"/>
      <c r="S556" s="31"/>
      <c r="T556" s="31"/>
      <c r="U556" s="21"/>
      <c r="V556" s="34"/>
      <c r="W556" s="31"/>
      <c r="X556" s="31"/>
      <c r="Y556" s="31"/>
      <c r="Z556" s="21"/>
      <c r="AA556" s="34"/>
      <c r="AC556" s="11" t="str">
        <f>関東予選!B$34</f>
        <v/>
      </c>
      <c r="AF556" s="11"/>
    </row>
    <row r="557" spans="1:32" ht="21.75" customHeight="1">
      <c r="A557" s="24" t="str">
        <f>基本登録!$A$18</f>
        <v>２</v>
      </c>
      <c r="B557" s="179" t="str">
        <f>IF(AC557="","",VLOOKUP(AC557,関東予選!$B:$G,4,FALSE))</f>
        <v/>
      </c>
      <c r="C557" s="180"/>
      <c r="D557" s="180"/>
      <c r="E557" s="180"/>
      <c r="F557" s="181"/>
      <c r="G557" s="26" t="str">
        <f>IF(AC557="","",VLOOKUP(AC557,関東予選!$B:$G,5,FALSE))</f>
        <v/>
      </c>
      <c r="H557" s="31"/>
      <c r="I557" s="31"/>
      <c r="J557" s="31"/>
      <c r="K557" s="21"/>
      <c r="L557" s="34"/>
      <c r="M557" s="31"/>
      <c r="N557" s="31"/>
      <c r="O557" s="31"/>
      <c r="P557" s="21"/>
      <c r="Q557" s="34"/>
      <c r="R557" s="31"/>
      <c r="S557" s="31"/>
      <c r="T557" s="31"/>
      <c r="U557" s="21"/>
      <c r="V557" s="34"/>
      <c r="W557" s="31"/>
      <c r="X557" s="31"/>
      <c r="Y557" s="31"/>
      <c r="Z557" s="21"/>
      <c r="AA557" s="34"/>
      <c r="AC557" s="11"/>
      <c r="AF557" s="11"/>
    </row>
    <row r="558" spans="1:32" ht="21.75" customHeight="1">
      <c r="A558" s="24" t="str">
        <f>基本登録!$A$19</f>
        <v>３</v>
      </c>
      <c r="B558" s="179" t="str">
        <f>IF(AC558="","",VLOOKUP(AC558,関東予選!$B:$G,4,FALSE))</f>
        <v/>
      </c>
      <c r="C558" s="180"/>
      <c r="D558" s="180"/>
      <c r="E558" s="180"/>
      <c r="F558" s="181"/>
      <c r="G558" s="26" t="str">
        <f>IF(AC558="","",VLOOKUP(AC558,関東予選!$B:$G,5,FALSE))</f>
        <v/>
      </c>
      <c r="H558" s="31"/>
      <c r="I558" s="31"/>
      <c r="J558" s="31"/>
      <c r="K558" s="21"/>
      <c r="L558" s="34"/>
      <c r="M558" s="31"/>
      <c r="N558" s="31"/>
      <c r="O558" s="31"/>
      <c r="P558" s="21"/>
      <c r="Q558" s="34"/>
      <c r="R558" s="31"/>
      <c r="S558" s="31"/>
      <c r="T558" s="31"/>
      <c r="U558" s="21"/>
      <c r="V558" s="34"/>
      <c r="W558" s="31"/>
      <c r="X558" s="31"/>
      <c r="Y558" s="31"/>
      <c r="Z558" s="21"/>
      <c r="AA558" s="34"/>
      <c r="AC558" s="11"/>
      <c r="AF558" s="11"/>
    </row>
    <row r="559" spans="1:32" ht="21.75" customHeight="1">
      <c r="A559" s="24" t="str">
        <f>基本登録!$A$20</f>
        <v>４</v>
      </c>
      <c r="B559" s="179" t="str">
        <f>IF(AC559="","",VLOOKUP(AC559,関東予選!$B:$G,4,FALSE))</f>
        <v/>
      </c>
      <c r="C559" s="180"/>
      <c r="D559" s="180"/>
      <c r="E559" s="180"/>
      <c r="F559" s="181"/>
      <c r="G559" s="26" t="str">
        <f>IF(AC559="","",VLOOKUP(AC559,関東予選!$B:$G,5,FALSE))</f>
        <v/>
      </c>
      <c r="H559" s="31"/>
      <c r="I559" s="31"/>
      <c r="J559" s="31"/>
      <c r="K559" s="21"/>
      <c r="L559" s="34"/>
      <c r="M559" s="31"/>
      <c r="N559" s="31"/>
      <c r="O559" s="31"/>
      <c r="P559" s="21"/>
      <c r="Q559" s="34"/>
      <c r="R559" s="31"/>
      <c r="S559" s="31"/>
      <c r="T559" s="31"/>
      <c r="U559" s="21"/>
      <c r="V559" s="34"/>
      <c r="W559" s="31"/>
      <c r="X559" s="31"/>
      <c r="Y559" s="31"/>
      <c r="Z559" s="21"/>
      <c r="AA559" s="34"/>
      <c r="AC559" s="11"/>
      <c r="AF559" s="11"/>
    </row>
    <row r="560" spans="1:32" ht="21.75" customHeight="1">
      <c r="A560" s="24" t="str">
        <f>基本登録!$A$21</f>
        <v>５</v>
      </c>
      <c r="B560" s="179" t="str">
        <f>IF(AC560="","",VLOOKUP(AC560,関東予選!$B:$G,4,FALSE))</f>
        <v/>
      </c>
      <c r="C560" s="180"/>
      <c r="D560" s="180"/>
      <c r="E560" s="180"/>
      <c r="F560" s="181"/>
      <c r="G560" s="26" t="str">
        <f>IF(AC560="","",VLOOKUP(AC560,関東予選!$B:$G,5,FALSE))</f>
        <v/>
      </c>
      <c r="H560" s="31"/>
      <c r="I560" s="31"/>
      <c r="J560" s="31"/>
      <c r="K560" s="21"/>
      <c r="L560" s="34"/>
      <c r="M560" s="31"/>
      <c r="N560" s="31"/>
      <c r="O560" s="31"/>
      <c r="P560" s="21"/>
      <c r="Q560" s="34"/>
      <c r="R560" s="31"/>
      <c r="S560" s="31"/>
      <c r="T560" s="31"/>
      <c r="U560" s="21"/>
      <c r="V560" s="34"/>
      <c r="W560" s="31"/>
      <c r="X560" s="31"/>
      <c r="Y560" s="31"/>
      <c r="Z560" s="21"/>
      <c r="AA560" s="34"/>
      <c r="AC560" s="11"/>
      <c r="AF560" s="11"/>
    </row>
    <row r="561" spans="1:32" ht="21.75" customHeight="1">
      <c r="A561" s="24" t="str">
        <f>基本登録!$A$22</f>
        <v>補</v>
      </c>
      <c r="B561" s="179" t="str">
        <f>IF(AC561="","",VLOOKUP(AC561,関東予選!$B:$G,4,FALSE))</f>
        <v/>
      </c>
      <c r="C561" s="180"/>
      <c r="D561" s="180"/>
      <c r="E561" s="180"/>
      <c r="F561" s="181"/>
      <c r="G561" s="26" t="str">
        <f>IF(AC561="","",VLOOKUP(AC561,関東予選!$B:$G,5,FALSE))</f>
        <v/>
      </c>
      <c r="H561" s="24"/>
      <c r="I561" s="24"/>
      <c r="J561" s="24"/>
      <c r="K561" s="33"/>
      <c r="L561" s="34"/>
      <c r="M561" s="24"/>
      <c r="N561" s="24"/>
      <c r="O561" s="24"/>
      <c r="P561" s="33"/>
      <c r="Q561" s="34"/>
      <c r="R561" s="24"/>
      <c r="S561" s="24"/>
      <c r="T561" s="24"/>
      <c r="U561" s="33"/>
      <c r="V561" s="34"/>
      <c r="W561" s="24"/>
      <c r="X561" s="24"/>
      <c r="Y561" s="24"/>
      <c r="Z561" s="33"/>
      <c r="AA561" s="34"/>
      <c r="AC561" s="11"/>
      <c r="AF561" s="11"/>
    </row>
    <row r="562" spans="1:32" ht="19.5" customHeight="1">
      <c r="A562" s="169"/>
      <c r="B562" s="170"/>
      <c r="C562" s="170"/>
      <c r="D562" s="170"/>
      <c r="E562" s="170"/>
      <c r="F562" s="170"/>
      <c r="G562" s="171"/>
      <c r="H562" s="172" t="s">
        <v>132</v>
      </c>
      <c r="I562" s="173"/>
      <c r="J562" s="173"/>
      <c r="K562" s="173"/>
      <c r="L562" s="34"/>
      <c r="M562" s="172" t="s">
        <v>132</v>
      </c>
      <c r="N562" s="173"/>
      <c r="O562" s="173"/>
      <c r="P562" s="173"/>
      <c r="Q562" s="34"/>
      <c r="R562" s="172" t="s">
        <v>132</v>
      </c>
      <c r="S562" s="173"/>
      <c r="T562" s="173"/>
      <c r="U562" s="173"/>
      <c r="V562" s="34"/>
      <c r="W562" s="172" t="s">
        <v>132</v>
      </c>
      <c r="X562" s="173"/>
      <c r="Y562" s="173"/>
      <c r="Z562" s="173"/>
      <c r="AA562" s="34"/>
      <c r="AC562" s="11"/>
      <c r="AF562" s="11"/>
    </row>
    <row r="563" spans="1:32" ht="24.75" customHeight="1">
      <c r="A563" s="174"/>
      <c r="B563" s="175"/>
      <c r="C563" s="175"/>
      <c r="D563" s="175"/>
      <c r="E563" s="175"/>
      <c r="F563" s="175"/>
      <c r="G563" s="176"/>
      <c r="H563" s="169"/>
      <c r="I563" s="177"/>
      <c r="J563" s="177"/>
      <c r="K563" s="177"/>
      <c r="L563" s="178"/>
      <c r="M563" s="169"/>
      <c r="N563" s="177"/>
      <c r="O563" s="177"/>
      <c r="P563" s="177"/>
      <c r="Q563" s="178"/>
      <c r="R563" s="169"/>
      <c r="S563" s="177"/>
      <c r="T563" s="177"/>
      <c r="U563" s="177"/>
      <c r="V563" s="178"/>
      <c r="W563" s="169"/>
      <c r="X563" s="177"/>
      <c r="Y563" s="177"/>
      <c r="Z563" s="177"/>
      <c r="AA563" s="178"/>
      <c r="AC563" s="11"/>
      <c r="AF563" s="11"/>
    </row>
    <row r="564" spans="1:32" ht="4.5" customHeight="1">
      <c r="A564" s="165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AC564" s="11"/>
      <c r="AF564" s="11"/>
    </row>
    <row r="565" spans="1:32">
      <c r="A565" s="167" t="s">
        <v>136</v>
      </c>
      <c r="B565" s="167"/>
      <c r="C565" s="47" t="str">
        <f>基本登録!$A$23</f>
        <v>①（　）内の大会の個人の部は一人１枚使用すること（関東予選・総合体育大会・個人選手権大会）</v>
      </c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4"/>
      <c r="R565" s="45"/>
      <c r="S565" s="44"/>
      <c r="T565" s="44"/>
      <c r="U565" s="40"/>
      <c r="V565" s="40"/>
      <c r="W565" s="40"/>
      <c r="X565" s="40"/>
      <c r="Y565" s="40"/>
      <c r="Z565" s="40"/>
      <c r="AA565" s="40"/>
    </row>
    <row r="566" spans="1:32">
      <c r="A566" s="43"/>
      <c r="B566" s="43"/>
      <c r="C566" s="47" t="str">
        <f>基本登録!$A$24</f>
        <v>②顧問の捺印のないものは無効</v>
      </c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6"/>
      <c r="R566" s="44"/>
      <c r="S566" s="44"/>
      <c r="T566" s="44"/>
      <c r="U566" s="168" t="s">
        <v>139</v>
      </c>
      <c r="V566" s="168"/>
      <c r="W566" s="168"/>
      <c r="X566" s="168"/>
      <c r="Y566" s="168"/>
      <c r="Z566" s="168"/>
      <c r="AA566" s="168"/>
    </row>
    <row r="567" spans="1:32" s="37" customFormat="1">
      <c r="A567" s="41"/>
      <c r="B567" s="41"/>
      <c r="C567" s="42" t="str">
        <f>基本登録!$A$25</f>
        <v>③A4用紙に印刷すること（A4用紙1枚につき立順票は二部出力。切り取って使用すること）</v>
      </c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168"/>
      <c r="V567" s="168"/>
      <c r="W567" s="168"/>
      <c r="X567" s="168"/>
      <c r="Y567" s="168"/>
      <c r="Z567" s="168"/>
      <c r="AA567" s="168"/>
    </row>
    <row r="568" spans="1:32" ht="34.5" customHeight="1">
      <c r="AC568" s="11"/>
      <c r="AF568" s="11"/>
    </row>
    <row r="569" spans="1:32" ht="24.75" customHeight="1">
      <c r="A569" s="240" t="s">
        <v>119</v>
      </c>
      <c r="B569" s="240"/>
      <c r="C569" s="240"/>
      <c r="D569" s="201" t="str">
        <f ca="1">基本登録!$B$8</f>
        <v>令和8年度　関東大会東京都予選　立順票</v>
      </c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190" t="s">
        <v>120</v>
      </c>
      <c r="Y569" s="191"/>
      <c r="Z569" s="191"/>
      <c r="AA569" s="192"/>
      <c r="AC569" s="11"/>
      <c r="AF569" s="11"/>
    </row>
    <row r="570" spans="1:32" ht="26.25" customHeight="1">
      <c r="A570" s="241"/>
      <c r="B570" s="241"/>
      <c r="C570" s="24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2" t="str">
        <f>IF(VLOOKUP(AC577,関東予選!$B:$G,2,FALSE)="","",VLOOKUP(AC577,関東予選!$B:$G,2,FALSE))</f>
        <v/>
      </c>
      <c r="Y570" s="203"/>
      <c r="Z570" s="203"/>
      <c r="AA570" s="204"/>
      <c r="AC570" s="11"/>
      <c r="AF570" s="11"/>
    </row>
    <row r="571" spans="1:32" ht="27" customHeight="1">
      <c r="A571" s="169" t="s">
        <v>121</v>
      </c>
      <c r="B571" s="177"/>
      <c r="C571" s="178"/>
      <c r="D571" s="208"/>
      <c r="E571" s="30" t="s">
        <v>122</v>
      </c>
      <c r="F571" s="208"/>
      <c r="G571" s="190" t="s">
        <v>123</v>
      </c>
      <c r="H571" s="191"/>
      <c r="I571" s="192"/>
      <c r="J571" s="213" t="str">
        <f>基本登録!$B$2</f>
        <v>基本登録シートの学校番号に入力して下さい</v>
      </c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X571" s="205"/>
      <c r="Y571" s="206"/>
      <c r="Z571" s="206"/>
      <c r="AA571" s="207"/>
      <c r="AC571" s="11"/>
      <c r="AF571" s="11"/>
    </row>
    <row r="572" spans="1:32" ht="9.75" customHeight="1">
      <c r="A572" s="214">
        <f>基本登録!$B$1</f>
        <v>0</v>
      </c>
      <c r="B572" s="215"/>
      <c r="C572" s="216"/>
      <c r="D572" s="209"/>
      <c r="E572" s="223" t="s">
        <v>108</v>
      </c>
      <c r="F572" s="211"/>
      <c r="G572" s="226" t="s">
        <v>124</v>
      </c>
      <c r="H572" s="227"/>
      <c r="I572" s="228"/>
      <c r="J572" s="213">
        <f>基本登録!$B$3</f>
        <v>0</v>
      </c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36"/>
      <c r="X572" s="36"/>
      <c r="AC572" s="11"/>
      <c r="AF572" s="11"/>
    </row>
    <row r="573" spans="1:32" ht="16.5" customHeight="1">
      <c r="A573" s="217"/>
      <c r="B573" s="218"/>
      <c r="C573" s="219"/>
      <c r="D573" s="209"/>
      <c r="E573" s="224"/>
      <c r="F573" s="211"/>
      <c r="G573" s="229"/>
      <c r="H573" s="230"/>
      <c r="I573" s="231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X573" s="182" t="s">
        <v>125</v>
      </c>
      <c r="Y573" s="184" t="s">
        <v>126</v>
      </c>
      <c r="Z573" s="185"/>
      <c r="AA573" s="186"/>
      <c r="AC573" s="11"/>
      <c r="AF573" s="11"/>
    </row>
    <row r="574" spans="1:32" ht="27" customHeight="1">
      <c r="A574" s="220"/>
      <c r="B574" s="221"/>
      <c r="C574" s="222"/>
      <c r="D574" s="210"/>
      <c r="E574" s="225"/>
      <c r="F574" s="212"/>
      <c r="G574" s="190" t="s">
        <v>127</v>
      </c>
      <c r="H574" s="191"/>
      <c r="I574" s="192"/>
      <c r="J574" s="28"/>
      <c r="K574" s="29"/>
      <c r="L574" s="29"/>
      <c r="M574" s="29"/>
      <c r="N574" s="29"/>
      <c r="O574" s="29"/>
      <c r="P574" s="22"/>
      <c r="Q574" s="22"/>
      <c r="R574" s="22" t="s">
        <v>128</v>
      </c>
      <c r="S574" s="193" t="str">
        <f t="shared" ref="S574" si="19">AC577</f>
        <v/>
      </c>
      <c r="T574" s="194"/>
      <c r="U574" s="194"/>
      <c r="V574" s="23" t="s">
        <v>129</v>
      </c>
      <c r="X574" s="183"/>
      <c r="Y574" s="187"/>
      <c r="Z574" s="188"/>
      <c r="AA574" s="189"/>
      <c r="AC574" s="11"/>
      <c r="AF574" s="11"/>
    </row>
    <row r="575" spans="1:32" ht="4.5" customHeight="1">
      <c r="AC575" s="11"/>
      <c r="AF575" s="11"/>
    </row>
    <row r="576" spans="1:32" ht="21.75" customHeight="1">
      <c r="A576" s="24" t="s">
        <v>130</v>
      </c>
      <c r="B576" s="174" t="s">
        <v>131</v>
      </c>
      <c r="C576" s="195"/>
      <c r="D576" s="195"/>
      <c r="E576" s="195"/>
      <c r="F576" s="176"/>
      <c r="G576" s="32" t="s">
        <v>102</v>
      </c>
      <c r="H576" s="196" t="str">
        <f ca="1">IFERROR(VLOOKUP(D569,基本登録!$B$8:$I$14,5,FALSE),"")</f>
        <v>1次予選（個人予選）</v>
      </c>
      <c r="I576" s="197"/>
      <c r="J576" s="197"/>
      <c r="K576" s="197"/>
      <c r="L576" s="198"/>
      <c r="M576" s="196" t="str">
        <f ca="1">IFERROR(VLOOKUP(D569,基本登録!$B$8:$I$14,6,FALSE),"")</f>
        <v>2次予選（個人決勝）</v>
      </c>
      <c r="N576" s="197"/>
      <c r="O576" s="197"/>
      <c r="P576" s="197"/>
      <c r="Q576" s="198"/>
      <c r="R576" s="196" t="str">
        <f ca="1">IFERROR(IF(VLOOKUP(D569,基本登録!$B$8:$I$14,7,FALSE)="","",VLOOKUP(D569,基本登録!$B$8:$I$14,7,FALSE)),"")</f>
        <v/>
      </c>
      <c r="S576" s="197"/>
      <c r="T576" s="197"/>
      <c r="U576" s="197"/>
      <c r="V576" s="198"/>
      <c r="W576" s="196" t="str">
        <f ca="1">IFERROR(IF(VLOOKUP(D569,基本登録!$B$8:$I$14,8,FALSE)="","",VLOOKUP(D569,基本登録!$B$8:$I$14,8,FALSE)),"")</f>
        <v/>
      </c>
      <c r="X576" s="197"/>
      <c r="Y576" s="197"/>
      <c r="Z576" s="197"/>
      <c r="AA576" s="198"/>
      <c r="AC576" s="11"/>
      <c r="AF576" s="11"/>
    </row>
    <row r="577" spans="1:32" ht="21.75" customHeight="1">
      <c r="A577" s="25" t="str">
        <f>基本登録!$A$17</f>
        <v>１</v>
      </c>
      <c r="B577" s="179" t="str">
        <f>IF(AC577="","",VLOOKUP(AC577,関東予選!$B:$G,4,FALSE))</f>
        <v/>
      </c>
      <c r="C577" s="180"/>
      <c r="D577" s="180"/>
      <c r="E577" s="180"/>
      <c r="F577" s="181"/>
      <c r="G577" s="26" t="str">
        <f>IF(AC577="","",VLOOKUP(AC577,関東予選!$B:$G,5,FALSE))</f>
        <v/>
      </c>
      <c r="H577" s="31"/>
      <c r="I577" s="31"/>
      <c r="J577" s="31"/>
      <c r="K577" s="21"/>
      <c r="L577" s="34"/>
      <c r="M577" s="31"/>
      <c r="N577" s="31"/>
      <c r="O577" s="31"/>
      <c r="P577" s="21"/>
      <c r="Q577" s="34"/>
      <c r="R577" s="31"/>
      <c r="S577" s="31"/>
      <c r="T577" s="31"/>
      <c r="U577" s="21"/>
      <c r="V577" s="34"/>
      <c r="W577" s="31"/>
      <c r="X577" s="31"/>
      <c r="Y577" s="31"/>
      <c r="Z577" s="21"/>
      <c r="AA577" s="34"/>
      <c r="AC577" s="11" t="str">
        <f>関東予選!B$35</f>
        <v/>
      </c>
      <c r="AF577" s="11"/>
    </row>
    <row r="578" spans="1:32" ht="21.75" customHeight="1">
      <c r="A578" s="24" t="str">
        <f>基本登録!$A$18</f>
        <v>２</v>
      </c>
      <c r="B578" s="179" t="str">
        <f>IF(AC578="","",VLOOKUP(AC578,関東予選!$B:$G,4,FALSE))</f>
        <v/>
      </c>
      <c r="C578" s="180"/>
      <c r="D578" s="180"/>
      <c r="E578" s="180"/>
      <c r="F578" s="181"/>
      <c r="G578" s="26" t="str">
        <f>IF(AC578="","",VLOOKUP(AC578,関東予選!$B:$G,5,FALSE))</f>
        <v/>
      </c>
      <c r="H578" s="31"/>
      <c r="I578" s="31"/>
      <c r="J578" s="31"/>
      <c r="K578" s="21"/>
      <c r="L578" s="34"/>
      <c r="M578" s="31"/>
      <c r="N578" s="31"/>
      <c r="O578" s="31"/>
      <c r="P578" s="21"/>
      <c r="Q578" s="34"/>
      <c r="R578" s="31"/>
      <c r="S578" s="31"/>
      <c r="T578" s="31"/>
      <c r="U578" s="21"/>
      <c r="V578" s="34"/>
      <c r="W578" s="31"/>
      <c r="X578" s="31"/>
      <c r="Y578" s="31"/>
      <c r="Z578" s="21"/>
      <c r="AA578" s="34"/>
      <c r="AC578" s="11"/>
      <c r="AF578" s="11"/>
    </row>
    <row r="579" spans="1:32" ht="21.75" customHeight="1">
      <c r="A579" s="24" t="str">
        <f>基本登録!$A$19</f>
        <v>３</v>
      </c>
      <c r="B579" s="179" t="str">
        <f>IF(AC579="","",VLOOKUP(AC579,関東予選!$B:$G,4,FALSE))</f>
        <v/>
      </c>
      <c r="C579" s="180"/>
      <c r="D579" s="180"/>
      <c r="E579" s="180"/>
      <c r="F579" s="181"/>
      <c r="G579" s="26" t="str">
        <f>IF(AC579="","",VLOOKUP(AC579,関東予選!$B:$G,5,FALSE))</f>
        <v/>
      </c>
      <c r="H579" s="31"/>
      <c r="I579" s="31"/>
      <c r="J579" s="31"/>
      <c r="K579" s="21"/>
      <c r="L579" s="34"/>
      <c r="M579" s="31"/>
      <c r="N579" s="31"/>
      <c r="O579" s="31"/>
      <c r="P579" s="21"/>
      <c r="Q579" s="34"/>
      <c r="R579" s="31"/>
      <c r="S579" s="31"/>
      <c r="T579" s="31"/>
      <c r="U579" s="21"/>
      <c r="V579" s="34"/>
      <c r="W579" s="31"/>
      <c r="X579" s="31"/>
      <c r="Y579" s="31"/>
      <c r="Z579" s="21"/>
      <c r="AA579" s="34"/>
      <c r="AC579" s="11"/>
      <c r="AF579" s="11"/>
    </row>
    <row r="580" spans="1:32" ht="21.75" customHeight="1">
      <c r="A580" s="24" t="str">
        <f>基本登録!$A$20</f>
        <v>４</v>
      </c>
      <c r="B580" s="179" t="str">
        <f>IF(AC580="","",VLOOKUP(AC580,関東予選!$B:$G,4,FALSE))</f>
        <v/>
      </c>
      <c r="C580" s="180"/>
      <c r="D580" s="180"/>
      <c r="E580" s="180"/>
      <c r="F580" s="181"/>
      <c r="G580" s="26" t="str">
        <f>IF(AC580="","",VLOOKUP(AC580,関東予選!$B:$G,5,FALSE))</f>
        <v/>
      </c>
      <c r="H580" s="31"/>
      <c r="I580" s="31"/>
      <c r="J580" s="31"/>
      <c r="K580" s="21"/>
      <c r="L580" s="34"/>
      <c r="M580" s="31"/>
      <c r="N580" s="31"/>
      <c r="O580" s="31"/>
      <c r="P580" s="21"/>
      <c r="Q580" s="34"/>
      <c r="R580" s="31"/>
      <c r="S580" s="31"/>
      <c r="T580" s="31"/>
      <c r="U580" s="21"/>
      <c r="V580" s="34"/>
      <c r="W580" s="31"/>
      <c r="X580" s="31"/>
      <c r="Y580" s="31"/>
      <c r="Z580" s="21"/>
      <c r="AA580" s="34"/>
      <c r="AC580" s="11"/>
      <c r="AF580" s="11"/>
    </row>
    <row r="581" spans="1:32" ht="21.75" customHeight="1">
      <c r="A581" s="24" t="str">
        <f>基本登録!$A$21</f>
        <v>５</v>
      </c>
      <c r="B581" s="179" t="str">
        <f>IF(AC581="","",VLOOKUP(AC581,関東予選!$B:$G,4,FALSE))</f>
        <v/>
      </c>
      <c r="C581" s="180"/>
      <c r="D581" s="180"/>
      <c r="E581" s="180"/>
      <c r="F581" s="181"/>
      <c r="G581" s="26" t="str">
        <f>IF(AC581="","",VLOOKUP(AC581,関東予選!$B:$G,5,FALSE))</f>
        <v/>
      </c>
      <c r="H581" s="31"/>
      <c r="I581" s="31"/>
      <c r="J581" s="31"/>
      <c r="K581" s="21"/>
      <c r="L581" s="34"/>
      <c r="M581" s="31"/>
      <c r="N581" s="31"/>
      <c r="O581" s="31"/>
      <c r="P581" s="21"/>
      <c r="Q581" s="34"/>
      <c r="R581" s="31"/>
      <c r="S581" s="31"/>
      <c r="T581" s="31"/>
      <c r="U581" s="21"/>
      <c r="V581" s="34"/>
      <c r="W581" s="31"/>
      <c r="X581" s="31"/>
      <c r="Y581" s="31"/>
      <c r="Z581" s="21"/>
      <c r="AA581" s="34"/>
      <c r="AC581" s="11"/>
      <c r="AF581" s="11"/>
    </row>
    <row r="582" spans="1:32" ht="21.75" customHeight="1">
      <c r="A582" s="24" t="str">
        <f>基本登録!$A$22</f>
        <v>補</v>
      </c>
      <c r="B582" s="179" t="str">
        <f>IF(AC582="","",VLOOKUP(AC582,関東予選!$B:$G,4,FALSE))</f>
        <v/>
      </c>
      <c r="C582" s="180"/>
      <c r="D582" s="180"/>
      <c r="E582" s="180"/>
      <c r="F582" s="181"/>
      <c r="G582" s="26" t="str">
        <f>IF(AC582="","",VLOOKUP(AC582,関東予選!$B:$G,5,FALSE))</f>
        <v/>
      </c>
      <c r="H582" s="24"/>
      <c r="I582" s="24"/>
      <c r="J582" s="24"/>
      <c r="K582" s="33"/>
      <c r="L582" s="34"/>
      <c r="M582" s="24"/>
      <c r="N582" s="24"/>
      <c r="O582" s="24"/>
      <c r="P582" s="33"/>
      <c r="Q582" s="34"/>
      <c r="R582" s="24"/>
      <c r="S582" s="24"/>
      <c r="T582" s="24"/>
      <c r="U582" s="33"/>
      <c r="V582" s="34"/>
      <c r="W582" s="24"/>
      <c r="X582" s="24"/>
      <c r="Y582" s="24"/>
      <c r="Z582" s="33"/>
      <c r="AA582" s="34"/>
      <c r="AC582" s="11"/>
      <c r="AF582" s="11"/>
    </row>
    <row r="583" spans="1:32" ht="19.5" customHeight="1">
      <c r="A583" s="169"/>
      <c r="B583" s="170"/>
      <c r="C583" s="170"/>
      <c r="D583" s="170"/>
      <c r="E583" s="170"/>
      <c r="F583" s="170"/>
      <c r="G583" s="171"/>
      <c r="H583" s="172" t="s">
        <v>132</v>
      </c>
      <c r="I583" s="173"/>
      <c r="J583" s="173"/>
      <c r="K583" s="173"/>
      <c r="L583" s="34"/>
      <c r="M583" s="172" t="s">
        <v>132</v>
      </c>
      <c r="N583" s="173"/>
      <c r="O583" s="173"/>
      <c r="P583" s="173"/>
      <c r="Q583" s="34"/>
      <c r="R583" s="172" t="s">
        <v>132</v>
      </c>
      <c r="S583" s="173"/>
      <c r="T583" s="173"/>
      <c r="U583" s="173"/>
      <c r="V583" s="34"/>
      <c r="W583" s="172" t="s">
        <v>132</v>
      </c>
      <c r="X583" s="173"/>
      <c r="Y583" s="173"/>
      <c r="Z583" s="173"/>
      <c r="AA583" s="34"/>
      <c r="AC583" s="11"/>
      <c r="AF583" s="11"/>
    </row>
    <row r="584" spans="1:32" ht="24.75" customHeight="1">
      <c r="A584" s="174"/>
      <c r="B584" s="175"/>
      <c r="C584" s="175"/>
      <c r="D584" s="175"/>
      <c r="E584" s="175"/>
      <c r="F584" s="175"/>
      <c r="G584" s="176"/>
      <c r="H584" s="169"/>
      <c r="I584" s="177"/>
      <c r="J584" s="177"/>
      <c r="K584" s="177"/>
      <c r="L584" s="178"/>
      <c r="M584" s="169"/>
      <c r="N584" s="177"/>
      <c r="O584" s="177"/>
      <c r="P584" s="177"/>
      <c r="Q584" s="178"/>
      <c r="R584" s="169"/>
      <c r="S584" s="177"/>
      <c r="T584" s="177"/>
      <c r="U584" s="177"/>
      <c r="V584" s="178"/>
      <c r="W584" s="169"/>
      <c r="X584" s="177"/>
      <c r="Y584" s="177"/>
      <c r="Z584" s="177"/>
      <c r="AA584" s="178"/>
      <c r="AC584" s="11"/>
      <c r="AF584" s="11"/>
    </row>
    <row r="585" spans="1:32" ht="4.5" customHeight="1">
      <c r="A585" s="165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AC585" s="11"/>
      <c r="AF585" s="11"/>
    </row>
    <row r="586" spans="1:32">
      <c r="A586" s="167" t="s">
        <v>136</v>
      </c>
      <c r="B586" s="167"/>
      <c r="C586" s="47" t="str">
        <f>基本登録!$A$23</f>
        <v>①（　）内の大会の個人の部は一人１枚使用すること（関東予選・総合体育大会・個人選手権大会）</v>
      </c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4"/>
      <c r="R586" s="45"/>
      <c r="S586" s="44"/>
      <c r="T586" s="44"/>
      <c r="U586" s="40"/>
      <c r="V586" s="40"/>
      <c r="W586" s="40"/>
      <c r="X586" s="40"/>
      <c r="Y586" s="40"/>
      <c r="Z586" s="40"/>
      <c r="AA586" s="40"/>
    </row>
    <row r="587" spans="1:32">
      <c r="A587" s="43"/>
      <c r="B587" s="43"/>
      <c r="C587" s="47" t="str">
        <f>基本登録!$A$24</f>
        <v>②顧問の捺印のないものは無効</v>
      </c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6"/>
      <c r="R587" s="44"/>
      <c r="S587" s="44"/>
      <c r="T587" s="44"/>
      <c r="U587" s="168" t="s">
        <v>139</v>
      </c>
      <c r="V587" s="168"/>
      <c r="W587" s="168"/>
      <c r="X587" s="168"/>
      <c r="Y587" s="168"/>
      <c r="Z587" s="168"/>
      <c r="AA587" s="168"/>
    </row>
    <row r="588" spans="1:32" s="37" customFormat="1">
      <c r="A588" s="41"/>
      <c r="B588" s="41"/>
      <c r="C588" s="42" t="str">
        <f>基本登録!$A$25</f>
        <v>③A4用紙に印刷すること（A4用紙1枚につき立順票は二部出力。切り取って使用すること）</v>
      </c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168"/>
      <c r="V588" s="168"/>
      <c r="W588" s="168"/>
      <c r="X588" s="168"/>
      <c r="Y588" s="168"/>
      <c r="Z588" s="168"/>
      <c r="AA588" s="168"/>
    </row>
    <row r="589" spans="1:32" ht="34.5" customHeight="1">
      <c r="AC589" s="11"/>
      <c r="AF589" s="11"/>
    </row>
    <row r="590" spans="1:32" ht="24.75" customHeight="1">
      <c r="A590" s="240" t="s">
        <v>119</v>
      </c>
      <c r="B590" s="240"/>
      <c r="C590" s="240"/>
      <c r="D590" s="201" t="str">
        <f ca="1">基本登録!$B$8</f>
        <v>令和8年度　関東大会東京都予選　立順票</v>
      </c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190" t="s">
        <v>120</v>
      </c>
      <c r="Y590" s="191"/>
      <c r="Z590" s="191"/>
      <c r="AA590" s="192"/>
      <c r="AC590" s="11"/>
      <c r="AF590" s="11"/>
    </row>
    <row r="591" spans="1:32" ht="26.25" customHeight="1">
      <c r="A591" s="241"/>
      <c r="B591" s="241"/>
      <c r="C591" s="24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2" t="str">
        <f>IF(VLOOKUP(AC598,関東予選!$B:$G,2,FALSE)="","",VLOOKUP(AC598,関東予選!$B:$G,2,FALSE))</f>
        <v/>
      </c>
      <c r="Y591" s="203"/>
      <c r="Z591" s="203"/>
      <c r="AA591" s="204"/>
      <c r="AC591" s="11"/>
      <c r="AF591" s="11"/>
    </row>
    <row r="592" spans="1:32" ht="27" customHeight="1">
      <c r="A592" s="169" t="s">
        <v>121</v>
      </c>
      <c r="B592" s="177"/>
      <c r="C592" s="178"/>
      <c r="D592" s="208"/>
      <c r="E592" s="30" t="s">
        <v>122</v>
      </c>
      <c r="F592" s="208"/>
      <c r="G592" s="190" t="s">
        <v>123</v>
      </c>
      <c r="H592" s="191"/>
      <c r="I592" s="192"/>
      <c r="J592" s="213" t="str">
        <f>基本登録!$B$2</f>
        <v>基本登録シートの学校番号に入力して下さい</v>
      </c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X592" s="205"/>
      <c r="Y592" s="206"/>
      <c r="Z592" s="206"/>
      <c r="AA592" s="207"/>
      <c r="AC592" s="11"/>
      <c r="AF592" s="11"/>
    </row>
    <row r="593" spans="1:32" ht="9.75" customHeight="1">
      <c r="A593" s="214">
        <f>基本登録!$B$1</f>
        <v>0</v>
      </c>
      <c r="B593" s="215"/>
      <c r="C593" s="216"/>
      <c r="D593" s="209"/>
      <c r="E593" s="223" t="s">
        <v>108</v>
      </c>
      <c r="F593" s="211"/>
      <c r="G593" s="226" t="s">
        <v>124</v>
      </c>
      <c r="H593" s="227"/>
      <c r="I593" s="228"/>
      <c r="J593" s="213">
        <f>基本登録!$B$3</f>
        <v>0</v>
      </c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36"/>
      <c r="X593" s="36"/>
      <c r="AC593" s="11"/>
      <c r="AF593" s="11"/>
    </row>
    <row r="594" spans="1:32" ht="16.5" customHeight="1">
      <c r="A594" s="217"/>
      <c r="B594" s="218"/>
      <c r="C594" s="219"/>
      <c r="D594" s="209"/>
      <c r="E594" s="224"/>
      <c r="F594" s="211"/>
      <c r="G594" s="229"/>
      <c r="H594" s="230"/>
      <c r="I594" s="231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X594" s="182" t="s">
        <v>125</v>
      </c>
      <c r="Y594" s="184" t="s">
        <v>126</v>
      </c>
      <c r="Z594" s="185"/>
      <c r="AA594" s="186"/>
      <c r="AC594" s="11"/>
      <c r="AF594" s="11"/>
    </row>
    <row r="595" spans="1:32" ht="27" customHeight="1">
      <c r="A595" s="220"/>
      <c r="B595" s="221"/>
      <c r="C595" s="222"/>
      <c r="D595" s="210"/>
      <c r="E595" s="225"/>
      <c r="F595" s="212"/>
      <c r="G595" s="190" t="s">
        <v>127</v>
      </c>
      <c r="H595" s="191"/>
      <c r="I595" s="192"/>
      <c r="J595" s="28"/>
      <c r="K595" s="29"/>
      <c r="L595" s="29"/>
      <c r="M595" s="29"/>
      <c r="N595" s="29"/>
      <c r="O595" s="29"/>
      <c r="P595" s="22"/>
      <c r="Q595" s="22"/>
      <c r="R595" s="22" t="s">
        <v>128</v>
      </c>
      <c r="S595" s="193" t="str">
        <f t="shared" ref="S595" si="20">AC598</f>
        <v/>
      </c>
      <c r="T595" s="194"/>
      <c r="U595" s="194"/>
      <c r="V595" s="23" t="s">
        <v>129</v>
      </c>
      <c r="X595" s="183"/>
      <c r="Y595" s="187"/>
      <c r="Z595" s="188"/>
      <c r="AA595" s="189"/>
      <c r="AC595" s="11"/>
      <c r="AF595" s="11"/>
    </row>
    <row r="596" spans="1:32" ht="4.5" customHeight="1">
      <c r="AC596" s="11"/>
      <c r="AF596" s="11"/>
    </row>
    <row r="597" spans="1:32" ht="21.75" customHeight="1">
      <c r="A597" s="24" t="s">
        <v>130</v>
      </c>
      <c r="B597" s="174" t="s">
        <v>131</v>
      </c>
      <c r="C597" s="195"/>
      <c r="D597" s="195"/>
      <c r="E597" s="195"/>
      <c r="F597" s="176"/>
      <c r="G597" s="32" t="s">
        <v>102</v>
      </c>
      <c r="H597" s="196" t="str">
        <f ca="1">IFERROR(VLOOKUP(D590,基本登録!$B$8:$I$14,5,FALSE),"")</f>
        <v>1次予選（個人予選）</v>
      </c>
      <c r="I597" s="197"/>
      <c r="J597" s="197"/>
      <c r="K597" s="197"/>
      <c r="L597" s="198"/>
      <c r="M597" s="196" t="str">
        <f ca="1">IFERROR(VLOOKUP(D590,基本登録!$B$8:$I$14,6,FALSE),"")</f>
        <v>2次予選（個人決勝）</v>
      </c>
      <c r="N597" s="197"/>
      <c r="O597" s="197"/>
      <c r="P597" s="197"/>
      <c r="Q597" s="198"/>
      <c r="R597" s="196" t="str">
        <f ca="1">IFERROR(IF(VLOOKUP(D590,基本登録!$B$8:$I$14,7,FALSE)="","",VLOOKUP(D590,基本登録!$B$8:$I$14,7,FALSE)),"")</f>
        <v/>
      </c>
      <c r="S597" s="197"/>
      <c r="T597" s="197"/>
      <c r="U597" s="197"/>
      <c r="V597" s="198"/>
      <c r="W597" s="196" t="str">
        <f ca="1">IFERROR(IF(VLOOKUP(D590,基本登録!$B$8:$I$14,8,FALSE)="","",VLOOKUP(D590,基本登録!$B$8:$I$14,8,FALSE)),"")</f>
        <v/>
      </c>
      <c r="X597" s="197"/>
      <c r="Y597" s="197"/>
      <c r="Z597" s="197"/>
      <c r="AA597" s="198"/>
      <c r="AC597" s="11"/>
      <c r="AF597" s="11"/>
    </row>
    <row r="598" spans="1:32" ht="21.75" customHeight="1">
      <c r="A598" s="25" t="str">
        <f>基本登録!$A$17</f>
        <v>１</v>
      </c>
      <c r="B598" s="179" t="str">
        <f>IF(AC598="","",VLOOKUP(AC598,関東予選!$B:$G,4,FALSE))</f>
        <v/>
      </c>
      <c r="C598" s="180"/>
      <c r="D598" s="180"/>
      <c r="E598" s="180"/>
      <c r="F598" s="181"/>
      <c r="G598" s="26" t="str">
        <f>IF(AC598="","",VLOOKUP(AC598,関東予選!$B:$G,5,FALSE))</f>
        <v/>
      </c>
      <c r="H598" s="31"/>
      <c r="I598" s="31"/>
      <c r="J598" s="31"/>
      <c r="K598" s="21"/>
      <c r="L598" s="34"/>
      <c r="M598" s="31"/>
      <c r="N598" s="31"/>
      <c r="O598" s="31"/>
      <c r="P598" s="21"/>
      <c r="Q598" s="34"/>
      <c r="R598" s="31"/>
      <c r="S598" s="31"/>
      <c r="T598" s="31"/>
      <c r="U598" s="21"/>
      <c r="V598" s="34"/>
      <c r="W598" s="31"/>
      <c r="X598" s="31"/>
      <c r="Y598" s="31"/>
      <c r="Z598" s="21"/>
      <c r="AA598" s="34"/>
      <c r="AC598" s="11" t="str">
        <f>関東予選!B$36</f>
        <v/>
      </c>
      <c r="AF598" s="11"/>
    </row>
    <row r="599" spans="1:32" ht="21.75" customHeight="1">
      <c r="A599" s="24" t="str">
        <f>基本登録!$A$18</f>
        <v>２</v>
      </c>
      <c r="B599" s="179" t="str">
        <f>IF(AC599="","",VLOOKUP(AC599,関東予選!$B:$G,4,FALSE))</f>
        <v/>
      </c>
      <c r="C599" s="180"/>
      <c r="D599" s="180"/>
      <c r="E599" s="180"/>
      <c r="F599" s="181"/>
      <c r="G599" s="26" t="str">
        <f>IF(AC599="","",VLOOKUP(AC599,関東予選!$B:$G,5,FALSE))</f>
        <v/>
      </c>
      <c r="H599" s="31"/>
      <c r="I599" s="31"/>
      <c r="J599" s="31"/>
      <c r="K599" s="21"/>
      <c r="L599" s="34"/>
      <c r="M599" s="31"/>
      <c r="N599" s="31"/>
      <c r="O599" s="31"/>
      <c r="P599" s="21"/>
      <c r="Q599" s="34"/>
      <c r="R599" s="31"/>
      <c r="S599" s="31"/>
      <c r="T599" s="31"/>
      <c r="U599" s="21"/>
      <c r="V599" s="34"/>
      <c r="W599" s="31"/>
      <c r="X599" s="31"/>
      <c r="Y599" s="31"/>
      <c r="Z599" s="21"/>
      <c r="AA599" s="34"/>
      <c r="AC599" s="11"/>
      <c r="AF599" s="11"/>
    </row>
    <row r="600" spans="1:32" ht="21.75" customHeight="1">
      <c r="A600" s="24" t="str">
        <f>基本登録!$A$19</f>
        <v>３</v>
      </c>
      <c r="B600" s="179" t="str">
        <f>IF(AC600="","",VLOOKUP(AC600,関東予選!$B:$G,4,FALSE))</f>
        <v/>
      </c>
      <c r="C600" s="180"/>
      <c r="D600" s="180"/>
      <c r="E600" s="180"/>
      <c r="F600" s="181"/>
      <c r="G600" s="26" t="str">
        <f>IF(AC600="","",VLOOKUP(AC600,関東予選!$B:$G,5,FALSE))</f>
        <v/>
      </c>
      <c r="H600" s="31"/>
      <c r="I600" s="31"/>
      <c r="J600" s="31"/>
      <c r="K600" s="21"/>
      <c r="L600" s="34"/>
      <c r="M600" s="31"/>
      <c r="N600" s="31"/>
      <c r="O600" s="31"/>
      <c r="P600" s="21"/>
      <c r="Q600" s="34"/>
      <c r="R600" s="31"/>
      <c r="S600" s="31"/>
      <c r="T600" s="31"/>
      <c r="U600" s="21"/>
      <c r="V600" s="34"/>
      <c r="W600" s="31"/>
      <c r="X600" s="31"/>
      <c r="Y600" s="31"/>
      <c r="Z600" s="21"/>
      <c r="AA600" s="34"/>
      <c r="AC600" s="11"/>
      <c r="AF600" s="11"/>
    </row>
    <row r="601" spans="1:32" ht="21.75" customHeight="1">
      <c r="A601" s="24" t="str">
        <f>基本登録!$A$20</f>
        <v>４</v>
      </c>
      <c r="B601" s="179" t="str">
        <f>IF(AC601="","",VLOOKUP(AC601,関東予選!$B:$G,4,FALSE))</f>
        <v/>
      </c>
      <c r="C601" s="180"/>
      <c r="D601" s="180"/>
      <c r="E601" s="180"/>
      <c r="F601" s="181"/>
      <c r="G601" s="26" t="str">
        <f>IF(AC601="","",VLOOKUP(AC601,関東予選!$B:$G,5,FALSE))</f>
        <v/>
      </c>
      <c r="H601" s="31"/>
      <c r="I601" s="31"/>
      <c r="J601" s="31"/>
      <c r="K601" s="21"/>
      <c r="L601" s="34"/>
      <c r="M601" s="31"/>
      <c r="N601" s="31"/>
      <c r="O601" s="31"/>
      <c r="P601" s="21"/>
      <c r="Q601" s="34"/>
      <c r="R601" s="31"/>
      <c r="S601" s="31"/>
      <c r="T601" s="31"/>
      <c r="U601" s="21"/>
      <c r="V601" s="34"/>
      <c r="W601" s="31"/>
      <c r="X601" s="31"/>
      <c r="Y601" s="31"/>
      <c r="Z601" s="21"/>
      <c r="AA601" s="34"/>
      <c r="AC601" s="11"/>
      <c r="AF601" s="11"/>
    </row>
    <row r="602" spans="1:32" ht="21.75" customHeight="1">
      <c r="A602" s="24" t="str">
        <f>基本登録!$A$21</f>
        <v>５</v>
      </c>
      <c r="B602" s="179" t="str">
        <f>IF(AC602="","",VLOOKUP(AC602,関東予選!$B:$G,4,FALSE))</f>
        <v/>
      </c>
      <c r="C602" s="180"/>
      <c r="D602" s="180"/>
      <c r="E602" s="180"/>
      <c r="F602" s="181"/>
      <c r="G602" s="26" t="str">
        <f>IF(AC602="","",VLOOKUP(AC602,関東予選!$B:$G,5,FALSE))</f>
        <v/>
      </c>
      <c r="H602" s="31"/>
      <c r="I602" s="31"/>
      <c r="J602" s="31"/>
      <c r="K602" s="21"/>
      <c r="L602" s="34"/>
      <c r="M602" s="31"/>
      <c r="N602" s="31"/>
      <c r="O602" s="31"/>
      <c r="P602" s="21"/>
      <c r="Q602" s="34"/>
      <c r="R602" s="31"/>
      <c r="S602" s="31"/>
      <c r="T602" s="31"/>
      <c r="U602" s="21"/>
      <c r="V602" s="34"/>
      <c r="W602" s="31"/>
      <c r="X602" s="31"/>
      <c r="Y602" s="31"/>
      <c r="Z602" s="21"/>
      <c r="AA602" s="34"/>
      <c r="AC602" s="11"/>
      <c r="AF602" s="11"/>
    </row>
    <row r="603" spans="1:32" ht="21.75" customHeight="1">
      <c r="A603" s="24" t="str">
        <f>基本登録!$A$22</f>
        <v>補</v>
      </c>
      <c r="B603" s="179" t="str">
        <f>IF(AC603="","",VLOOKUP(AC603,関東予選!$B:$G,4,FALSE))</f>
        <v/>
      </c>
      <c r="C603" s="180"/>
      <c r="D603" s="180"/>
      <c r="E603" s="180"/>
      <c r="F603" s="181"/>
      <c r="G603" s="26" t="str">
        <f>IF(AC603="","",VLOOKUP(AC603,関東予選!$B:$G,5,FALSE))</f>
        <v/>
      </c>
      <c r="H603" s="24"/>
      <c r="I603" s="24"/>
      <c r="J603" s="24"/>
      <c r="K603" s="33"/>
      <c r="L603" s="34"/>
      <c r="M603" s="24"/>
      <c r="N603" s="24"/>
      <c r="O603" s="24"/>
      <c r="P603" s="33"/>
      <c r="Q603" s="34"/>
      <c r="R603" s="24"/>
      <c r="S603" s="24"/>
      <c r="T603" s="24"/>
      <c r="U603" s="33"/>
      <c r="V603" s="34"/>
      <c r="W603" s="24"/>
      <c r="X603" s="24"/>
      <c r="Y603" s="24"/>
      <c r="Z603" s="33"/>
      <c r="AA603" s="34"/>
      <c r="AC603" s="11"/>
      <c r="AF603" s="11"/>
    </row>
    <row r="604" spans="1:32" ht="19.5" customHeight="1">
      <c r="A604" s="169"/>
      <c r="B604" s="170"/>
      <c r="C604" s="170"/>
      <c r="D604" s="170"/>
      <c r="E604" s="170"/>
      <c r="F604" s="170"/>
      <c r="G604" s="171"/>
      <c r="H604" s="172" t="s">
        <v>132</v>
      </c>
      <c r="I604" s="173"/>
      <c r="J604" s="173"/>
      <c r="K604" s="173"/>
      <c r="L604" s="34"/>
      <c r="M604" s="172" t="s">
        <v>132</v>
      </c>
      <c r="N604" s="173"/>
      <c r="O604" s="173"/>
      <c r="P604" s="173"/>
      <c r="Q604" s="34"/>
      <c r="R604" s="172" t="s">
        <v>132</v>
      </c>
      <c r="S604" s="173"/>
      <c r="T604" s="173"/>
      <c r="U604" s="173"/>
      <c r="V604" s="34"/>
      <c r="W604" s="172" t="s">
        <v>132</v>
      </c>
      <c r="X604" s="173"/>
      <c r="Y604" s="173"/>
      <c r="Z604" s="173"/>
      <c r="AA604" s="34"/>
      <c r="AC604" s="11"/>
      <c r="AF604" s="11"/>
    </row>
    <row r="605" spans="1:32" ht="24.75" customHeight="1">
      <c r="A605" s="174"/>
      <c r="B605" s="175"/>
      <c r="C605" s="175"/>
      <c r="D605" s="175"/>
      <c r="E605" s="175"/>
      <c r="F605" s="175"/>
      <c r="G605" s="176"/>
      <c r="H605" s="169"/>
      <c r="I605" s="177"/>
      <c r="J605" s="177"/>
      <c r="K605" s="177"/>
      <c r="L605" s="178"/>
      <c r="M605" s="169"/>
      <c r="N605" s="177"/>
      <c r="O605" s="177"/>
      <c r="P605" s="177"/>
      <c r="Q605" s="178"/>
      <c r="R605" s="169"/>
      <c r="S605" s="177"/>
      <c r="T605" s="177"/>
      <c r="U605" s="177"/>
      <c r="V605" s="178"/>
      <c r="W605" s="169"/>
      <c r="X605" s="177"/>
      <c r="Y605" s="177"/>
      <c r="Z605" s="177"/>
      <c r="AA605" s="178"/>
      <c r="AC605" s="11"/>
      <c r="AF605" s="11"/>
    </row>
    <row r="606" spans="1:32" ht="4.5" customHeight="1">
      <c r="A606" s="165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AC606" s="11"/>
      <c r="AF606" s="11"/>
    </row>
    <row r="607" spans="1:32">
      <c r="A607" s="167" t="s">
        <v>136</v>
      </c>
      <c r="B607" s="167"/>
      <c r="C607" s="47" t="str">
        <f>基本登録!$A$23</f>
        <v>①（　）内の大会の個人の部は一人１枚使用すること（関東予選・総合体育大会・個人選手権大会）</v>
      </c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4"/>
      <c r="R607" s="45"/>
      <c r="S607" s="44"/>
      <c r="T607" s="44"/>
      <c r="U607" s="40"/>
      <c r="V607" s="40"/>
      <c r="W607" s="40"/>
      <c r="X607" s="40"/>
      <c r="Y607" s="40"/>
      <c r="Z607" s="40"/>
      <c r="AA607" s="40"/>
    </row>
    <row r="608" spans="1:32">
      <c r="A608" s="43"/>
      <c r="B608" s="43"/>
      <c r="C608" s="47" t="str">
        <f>基本登録!$A$24</f>
        <v>②顧問の捺印のないものは無効</v>
      </c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6"/>
      <c r="R608" s="44"/>
      <c r="S608" s="44"/>
      <c r="T608" s="44"/>
      <c r="U608" s="168" t="s">
        <v>139</v>
      </c>
      <c r="V608" s="168"/>
      <c r="W608" s="168"/>
      <c r="X608" s="168"/>
      <c r="Y608" s="168"/>
      <c r="Z608" s="168"/>
      <c r="AA608" s="168"/>
    </row>
    <row r="609" spans="1:32" s="37" customFormat="1">
      <c r="A609" s="41"/>
      <c r="B609" s="41"/>
      <c r="C609" s="42" t="str">
        <f>基本登録!$A$25</f>
        <v>③A4用紙に印刷すること（A4用紙1枚につき立順票は二部出力。切り取って使用すること）</v>
      </c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168"/>
      <c r="V609" s="168"/>
      <c r="W609" s="168"/>
      <c r="X609" s="168"/>
      <c r="Y609" s="168"/>
      <c r="Z609" s="168"/>
      <c r="AA609" s="168"/>
    </row>
    <row r="610" spans="1:32" ht="34.5" customHeight="1">
      <c r="AC610" s="11"/>
      <c r="AF610" s="11"/>
    </row>
    <row r="611" spans="1:32" ht="24.75" customHeight="1">
      <c r="A611" s="240" t="s">
        <v>119</v>
      </c>
      <c r="B611" s="240"/>
      <c r="C611" s="240"/>
      <c r="D611" s="201" t="str">
        <f ca="1">基本登録!$B$8</f>
        <v>令和8年度　関東大会東京都予選　立順票</v>
      </c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190" t="s">
        <v>120</v>
      </c>
      <c r="Y611" s="191"/>
      <c r="Z611" s="191"/>
      <c r="AA611" s="192"/>
      <c r="AC611" s="11"/>
      <c r="AF611" s="11"/>
    </row>
    <row r="612" spans="1:32" ht="26.25" customHeight="1">
      <c r="A612" s="241"/>
      <c r="B612" s="241"/>
      <c r="C612" s="24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2" t="str">
        <f>IF(VLOOKUP(AC619,関東予選!$B:$G,2,FALSE)="","",VLOOKUP(AC619,関東予選!$B:$G,2,FALSE))</f>
        <v/>
      </c>
      <c r="Y612" s="203"/>
      <c r="Z612" s="203"/>
      <c r="AA612" s="204"/>
      <c r="AC612" s="11"/>
      <c r="AF612" s="11"/>
    </row>
    <row r="613" spans="1:32" ht="27" customHeight="1">
      <c r="A613" s="169" t="s">
        <v>121</v>
      </c>
      <c r="B613" s="177"/>
      <c r="C613" s="178"/>
      <c r="D613" s="208"/>
      <c r="E613" s="30" t="s">
        <v>122</v>
      </c>
      <c r="F613" s="208"/>
      <c r="G613" s="190" t="s">
        <v>123</v>
      </c>
      <c r="H613" s="191"/>
      <c r="I613" s="192"/>
      <c r="J613" s="213" t="str">
        <f>基本登録!$B$2</f>
        <v>基本登録シートの学校番号に入力して下さい</v>
      </c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X613" s="205"/>
      <c r="Y613" s="206"/>
      <c r="Z613" s="206"/>
      <c r="AA613" s="207"/>
      <c r="AC613" s="11"/>
      <c r="AF613" s="11"/>
    </row>
    <row r="614" spans="1:32" ht="9.75" customHeight="1">
      <c r="A614" s="214">
        <f>基本登録!$B$1</f>
        <v>0</v>
      </c>
      <c r="B614" s="215"/>
      <c r="C614" s="216"/>
      <c r="D614" s="209"/>
      <c r="E614" s="223" t="s">
        <v>108</v>
      </c>
      <c r="F614" s="211"/>
      <c r="G614" s="226" t="s">
        <v>124</v>
      </c>
      <c r="H614" s="227"/>
      <c r="I614" s="228"/>
      <c r="J614" s="213">
        <f>基本登録!$B$3</f>
        <v>0</v>
      </c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36"/>
      <c r="X614" s="36"/>
      <c r="AC614" s="11"/>
      <c r="AF614" s="11"/>
    </row>
    <row r="615" spans="1:32" ht="16.5" customHeight="1">
      <c r="A615" s="217"/>
      <c r="B615" s="218"/>
      <c r="C615" s="219"/>
      <c r="D615" s="209"/>
      <c r="E615" s="224"/>
      <c r="F615" s="211"/>
      <c r="G615" s="229"/>
      <c r="H615" s="230"/>
      <c r="I615" s="231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X615" s="182" t="s">
        <v>125</v>
      </c>
      <c r="Y615" s="184" t="s">
        <v>126</v>
      </c>
      <c r="Z615" s="185"/>
      <c r="AA615" s="186"/>
      <c r="AC615" s="11"/>
      <c r="AF615" s="11"/>
    </row>
    <row r="616" spans="1:32" ht="27" customHeight="1">
      <c r="A616" s="220"/>
      <c r="B616" s="221"/>
      <c r="C616" s="222"/>
      <c r="D616" s="210"/>
      <c r="E616" s="225"/>
      <c r="F616" s="212"/>
      <c r="G616" s="190" t="s">
        <v>127</v>
      </c>
      <c r="H616" s="191"/>
      <c r="I616" s="192"/>
      <c r="J616" s="28"/>
      <c r="K616" s="29"/>
      <c r="L616" s="29"/>
      <c r="M616" s="29"/>
      <c r="N616" s="29"/>
      <c r="O616" s="29"/>
      <c r="P616" s="22"/>
      <c r="Q616" s="22"/>
      <c r="R616" s="22" t="s">
        <v>128</v>
      </c>
      <c r="S616" s="193" t="str">
        <f t="shared" ref="S616" si="21">AC619</f>
        <v/>
      </c>
      <c r="T616" s="194"/>
      <c r="U616" s="194"/>
      <c r="V616" s="23" t="s">
        <v>129</v>
      </c>
      <c r="X616" s="183"/>
      <c r="Y616" s="187"/>
      <c r="Z616" s="188"/>
      <c r="AA616" s="189"/>
      <c r="AC616" s="11"/>
      <c r="AF616" s="11"/>
    </row>
    <row r="617" spans="1:32" ht="4.5" customHeight="1">
      <c r="AC617" s="11"/>
      <c r="AF617" s="11"/>
    </row>
    <row r="618" spans="1:32" ht="21.75" customHeight="1">
      <c r="A618" s="24" t="s">
        <v>130</v>
      </c>
      <c r="B618" s="174" t="s">
        <v>131</v>
      </c>
      <c r="C618" s="195"/>
      <c r="D618" s="195"/>
      <c r="E618" s="195"/>
      <c r="F618" s="176"/>
      <c r="G618" s="32" t="s">
        <v>102</v>
      </c>
      <c r="H618" s="196" t="str">
        <f ca="1">IFERROR(VLOOKUP(D611,基本登録!$B$8:$I$14,5,FALSE),"")</f>
        <v>1次予選（個人予選）</v>
      </c>
      <c r="I618" s="197"/>
      <c r="J618" s="197"/>
      <c r="K618" s="197"/>
      <c r="L618" s="198"/>
      <c r="M618" s="196" t="str">
        <f ca="1">IFERROR(VLOOKUP(D611,基本登録!$B$8:$I$14,6,FALSE),"")</f>
        <v>2次予選（個人決勝）</v>
      </c>
      <c r="N618" s="197"/>
      <c r="O618" s="197"/>
      <c r="P618" s="197"/>
      <c r="Q618" s="198"/>
      <c r="R618" s="196" t="str">
        <f ca="1">IFERROR(IF(VLOOKUP(D611,基本登録!$B$8:$I$14,7,FALSE)="","",VLOOKUP(D611,基本登録!$B$8:$I$14,7,FALSE)),"")</f>
        <v/>
      </c>
      <c r="S618" s="197"/>
      <c r="T618" s="197"/>
      <c r="U618" s="197"/>
      <c r="V618" s="198"/>
      <c r="W618" s="196" t="str">
        <f ca="1">IFERROR(IF(VLOOKUP(D611,基本登録!$B$8:$I$14,8,FALSE)="","",VLOOKUP(D611,基本登録!$B$8:$I$14,8,FALSE)),"")</f>
        <v/>
      </c>
      <c r="X618" s="197"/>
      <c r="Y618" s="197"/>
      <c r="Z618" s="197"/>
      <c r="AA618" s="198"/>
      <c r="AC618" s="11"/>
      <c r="AF618" s="11"/>
    </row>
    <row r="619" spans="1:32" ht="21.75" customHeight="1">
      <c r="A619" s="25" t="str">
        <f>基本登録!$A$17</f>
        <v>１</v>
      </c>
      <c r="B619" s="179" t="str">
        <f>IF(AC619="","",VLOOKUP(AC619,関東予選!$B:$G,4,FALSE))</f>
        <v/>
      </c>
      <c r="C619" s="180"/>
      <c r="D619" s="180"/>
      <c r="E619" s="180"/>
      <c r="F619" s="181"/>
      <c r="G619" s="26" t="str">
        <f>IF(AC619="","",VLOOKUP(AC619,関東予選!$B:$G,5,FALSE))</f>
        <v/>
      </c>
      <c r="H619" s="31"/>
      <c r="I619" s="31"/>
      <c r="J619" s="31"/>
      <c r="K619" s="21"/>
      <c r="L619" s="34"/>
      <c r="M619" s="31"/>
      <c r="N619" s="31"/>
      <c r="O619" s="31"/>
      <c r="P619" s="21"/>
      <c r="Q619" s="34"/>
      <c r="R619" s="31"/>
      <c r="S619" s="31"/>
      <c r="T619" s="31"/>
      <c r="U619" s="21"/>
      <c r="V619" s="34"/>
      <c r="W619" s="31"/>
      <c r="X619" s="31"/>
      <c r="Y619" s="31"/>
      <c r="Z619" s="21"/>
      <c r="AA619" s="34"/>
      <c r="AC619" s="11" t="str">
        <f>関東予選!B$37</f>
        <v/>
      </c>
      <c r="AF619" s="11"/>
    </row>
    <row r="620" spans="1:32" ht="21.75" customHeight="1">
      <c r="A620" s="24" t="str">
        <f>基本登録!$A$18</f>
        <v>２</v>
      </c>
      <c r="B620" s="179" t="str">
        <f>IF(AC620="","",VLOOKUP(AC620,関東予選!$B:$G,4,FALSE))</f>
        <v/>
      </c>
      <c r="C620" s="180"/>
      <c r="D620" s="180"/>
      <c r="E620" s="180"/>
      <c r="F620" s="181"/>
      <c r="G620" s="26" t="str">
        <f>IF(AC620="","",VLOOKUP(AC620,関東予選!$B:$G,5,FALSE))</f>
        <v/>
      </c>
      <c r="H620" s="31"/>
      <c r="I620" s="31"/>
      <c r="J620" s="31"/>
      <c r="K620" s="21"/>
      <c r="L620" s="34"/>
      <c r="M620" s="31"/>
      <c r="N620" s="31"/>
      <c r="O620" s="31"/>
      <c r="P620" s="21"/>
      <c r="Q620" s="34"/>
      <c r="R620" s="31"/>
      <c r="S620" s="31"/>
      <c r="T620" s="31"/>
      <c r="U620" s="21"/>
      <c r="V620" s="34"/>
      <c r="W620" s="31"/>
      <c r="X620" s="31"/>
      <c r="Y620" s="31"/>
      <c r="Z620" s="21"/>
      <c r="AA620" s="34"/>
      <c r="AC620" s="11"/>
      <c r="AF620" s="11"/>
    </row>
    <row r="621" spans="1:32" ht="21.75" customHeight="1">
      <c r="A621" s="24" t="str">
        <f>基本登録!$A$19</f>
        <v>３</v>
      </c>
      <c r="B621" s="179" t="str">
        <f>IF(AC621="","",VLOOKUP(AC621,関東予選!$B:$G,4,FALSE))</f>
        <v/>
      </c>
      <c r="C621" s="180"/>
      <c r="D621" s="180"/>
      <c r="E621" s="180"/>
      <c r="F621" s="181"/>
      <c r="G621" s="26" t="str">
        <f>IF(AC621="","",VLOOKUP(AC621,関東予選!$B:$G,5,FALSE))</f>
        <v/>
      </c>
      <c r="H621" s="31"/>
      <c r="I621" s="31"/>
      <c r="J621" s="31"/>
      <c r="K621" s="21"/>
      <c r="L621" s="34"/>
      <c r="M621" s="31"/>
      <c r="N621" s="31"/>
      <c r="O621" s="31"/>
      <c r="P621" s="21"/>
      <c r="Q621" s="34"/>
      <c r="R621" s="31"/>
      <c r="S621" s="31"/>
      <c r="T621" s="31"/>
      <c r="U621" s="21"/>
      <c r="V621" s="34"/>
      <c r="W621" s="31"/>
      <c r="X621" s="31"/>
      <c r="Y621" s="31"/>
      <c r="Z621" s="21"/>
      <c r="AA621" s="34"/>
      <c r="AC621" s="11"/>
      <c r="AF621" s="11"/>
    </row>
    <row r="622" spans="1:32" ht="21.75" customHeight="1">
      <c r="A622" s="24" t="str">
        <f>基本登録!$A$20</f>
        <v>４</v>
      </c>
      <c r="B622" s="179" t="str">
        <f>IF(AC622="","",VLOOKUP(AC622,関東予選!$B:$G,4,FALSE))</f>
        <v/>
      </c>
      <c r="C622" s="180"/>
      <c r="D622" s="180"/>
      <c r="E622" s="180"/>
      <c r="F622" s="181"/>
      <c r="G622" s="26" t="str">
        <f>IF(AC622="","",VLOOKUP(AC622,関東予選!$B:$G,5,FALSE))</f>
        <v/>
      </c>
      <c r="H622" s="31"/>
      <c r="I622" s="31"/>
      <c r="J622" s="31"/>
      <c r="K622" s="21"/>
      <c r="L622" s="34"/>
      <c r="M622" s="31"/>
      <c r="N622" s="31"/>
      <c r="O622" s="31"/>
      <c r="P622" s="21"/>
      <c r="Q622" s="34"/>
      <c r="R622" s="31"/>
      <c r="S622" s="31"/>
      <c r="T622" s="31"/>
      <c r="U622" s="21"/>
      <c r="V622" s="34"/>
      <c r="W622" s="31"/>
      <c r="X622" s="31"/>
      <c r="Y622" s="31"/>
      <c r="Z622" s="21"/>
      <c r="AA622" s="34"/>
      <c r="AC622" s="11"/>
      <c r="AF622" s="11"/>
    </row>
    <row r="623" spans="1:32" ht="21.75" customHeight="1">
      <c r="A623" s="24" t="str">
        <f>基本登録!$A$21</f>
        <v>５</v>
      </c>
      <c r="B623" s="179" t="str">
        <f>IF(AC623="","",VLOOKUP(AC623,関東予選!$B:$G,4,FALSE))</f>
        <v/>
      </c>
      <c r="C623" s="180"/>
      <c r="D623" s="180"/>
      <c r="E623" s="180"/>
      <c r="F623" s="181"/>
      <c r="G623" s="26" t="str">
        <f>IF(AC623="","",VLOOKUP(AC623,関東予選!$B:$G,5,FALSE))</f>
        <v/>
      </c>
      <c r="H623" s="31"/>
      <c r="I623" s="31"/>
      <c r="J623" s="31"/>
      <c r="K623" s="21"/>
      <c r="L623" s="34"/>
      <c r="M623" s="31"/>
      <c r="N623" s="31"/>
      <c r="O623" s="31"/>
      <c r="P623" s="21"/>
      <c r="Q623" s="34"/>
      <c r="R623" s="31"/>
      <c r="S623" s="31"/>
      <c r="T623" s="31"/>
      <c r="U623" s="21"/>
      <c r="V623" s="34"/>
      <c r="W623" s="31"/>
      <c r="X623" s="31"/>
      <c r="Y623" s="31"/>
      <c r="Z623" s="21"/>
      <c r="AA623" s="34"/>
      <c r="AC623" s="11"/>
      <c r="AF623" s="11"/>
    </row>
    <row r="624" spans="1:32" ht="21.75" customHeight="1">
      <c r="A624" s="24" t="str">
        <f>基本登録!$A$22</f>
        <v>補</v>
      </c>
      <c r="B624" s="179" t="str">
        <f>IF(AC624="","",VLOOKUP(AC624,関東予選!$B:$G,4,FALSE))</f>
        <v/>
      </c>
      <c r="C624" s="180"/>
      <c r="D624" s="180"/>
      <c r="E624" s="180"/>
      <c r="F624" s="181"/>
      <c r="G624" s="26" t="str">
        <f>IF(AC624="","",VLOOKUP(AC624,関東予選!$B:$G,5,FALSE))</f>
        <v/>
      </c>
      <c r="H624" s="24"/>
      <c r="I624" s="24"/>
      <c r="J624" s="24"/>
      <c r="K624" s="33"/>
      <c r="L624" s="34"/>
      <c r="M624" s="24"/>
      <c r="N624" s="24"/>
      <c r="O624" s="24"/>
      <c r="P624" s="33"/>
      <c r="Q624" s="34"/>
      <c r="R624" s="24"/>
      <c r="S624" s="24"/>
      <c r="T624" s="24"/>
      <c r="U624" s="33"/>
      <c r="V624" s="34"/>
      <c r="W624" s="24"/>
      <c r="X624" s="24"/>
      <c r="Y624" s="24"/>
      <c r="Z624" s="33"/>
      <c r="AA624" s="34"/>
      <c r="AC624" s="11"/>
      <c r="AF624" s="11"/>
    </row>
    <row r="625" spans="1:32" ht="19.5" customHeight="1">
      <c r="A625" s="169"/>
      <c r="B625" s="170"/>
      <c r="C625" s="170"/>
      <c r="D625" s="170"/>
      <c r="E625" s="170"/>
      <c r="F625" s="170"/>
      <c r="G625" s="171"/>
      <c r="H625" s="172" t="s">
        <v>132</v>
      </c>
      <c r="I625" s="173"/>
      <c r="J625" s="173"/>
      <c r="K625" s="173"/>
      <c r="L625" s="34"/>
      <c r="M625" s="172" t="s">
        <v>132</v>
      </c>
      <c r="N625" s="173"/>
      <c r="O625" s="173"/>
      <c r="P625" s="173"/>
      <c r="Q625" s="34"/>
      <c r="R625" s="172" t="s">
        <v>132</v>
      </c>
      <c r="S625" s="173"/>
      <c r="T625" s="173"/>
      <c r="U625" s="173"/>
      <c r="V625" s="34"/>
      <c r="W625" s="172" t="s">
        <v>132</v>
      </c>
      <c r="X625" s="173"/>
      <c r="Y625" s="173"/>
      <c r="Z625" s="173"/>
      <c r="AA625" s="34"/>
      <c r="AC625" s="11"/>
      <c r="AF625" s="11"/>
    </row>
    <row r="626" spans="1:32" ht="24.75" customHeight="1">
      <c r="A626" s="174"/>
      <c r="B626" s="175"/>
      <c r="C626" s="175"/>
      <c r="D626" s="175"/>
      <c r="E626" s="175"/>
      <c r="F626" s="175"/>
      <c r="G626" s="176"/>
      <c r="H626" s="169"/>
      <c r="I626" s="177"/>
      <c r="J626" s="177"/>
      <c r="K626" s="177"/>
      <c r="L626" s="178"/>
      <c r="M626" s="169"/>
      <c r="N626" s="177"/>
      <c r="O626" s="177"/>
      <c r="P626" s="177"/>
      <c r="Q626" s="178"/>
      <c r="R626" s="169"/>
      <c r="S626" s="177"/>
      <c r="T626" s="177"/>
      <c r="U626" s="177"/>
      <c r="V626" s="178"/>
      <c r="W626" s="169"/>
      <c r="X626" s="177"/>
      <c r="Y626" s="177"/>
      <c r="Z626" s="177"/>
      <c r="AA626" s="178"/>
      <c r="AC626" s="11"/>
      <c r="AF626" s="11"/>
    </row>
    <row r="627" spans="1:32" ht="4.5" customHeight="1">
      <c r="A627" s="165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AC627" s="11"/>
      <c r="AF627" s="11"/>
    </row>
    <row r="628" spans="1:32">
      <c r="A628" s="167" t="s">
        <v>136</v>
      </c>
      <c r="B628" s="167"/>
      <c r="C628" s="47" t="str">
        <f>基本登録!$A$23</f>
        <v>①（　）内の大会の個人の部は一人１枚使用すること（関東予選・総合体育大会・個人選手権大会）</v>
      </c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4"/>
      <c r="R628" s="45"/>
      <c r="S628" s="44"/>
      <c r="T628" s="44"/>
      <c r="U628" s="40"/>
      <c r="V628" s="40"/>
      <c r="W628" s="40"/>
      <c r="X628" s="40"/>
      <c r="Y628" s="40"/>
      <c r="Z628" s="40"/>
      <c r="AA628" s="40"/>
    </row>
    <row r="629" spans="1:32">
      <c r="A629" s="43"/>
      <c r="B629" s="43"/>
      <c r="C629" s="47" t="str">
        <f>基本登録!$A$24</f>
        <v>②顧問の捺印のないものは無効</v>
      </c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6"/>
      <c r="R629" s="44"/>
      <c r="S629" s="44"/>
      <c r="T629" s="44"/>
      <c r="U629" s="168" t="s">
        <v>139</v>
      </c>
      <c r="V629" s="168"/>
      <c r="W629" s="168"/>
      <c r="X629" s="168"/>
      <c r="Y629" s="168"/>
      <c r="Z629" s="168"/>
      <c r="AA629" s="168"/>
    </row>
    <row r="630" spans="1:32" s="37" customFormat="1">
      <c r="A630" s="41"/>
      <c r="B630" s="41"/>
      <c r="C630" s="42" t="str">
        <f>基本登録!$A$25</f>
        <v>③A4用紙に印刷すること（A4用紙1枚につき立順票は二部出力。切り取って使用すること）</v>
      </c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168"/>
      <c r="V630" s="168"/>
      <c r="W630" s="168"/>
      <c r="X630" s="168"/>
      <c r="Y630" s="168"/>
      <c r="Z630" s="168"/>
      <c r="AA630" s="168"/>
    </row>
    <row r="631" spans="1:32" ht="34.5" customHeight="1">
      <c r="AC631" s="11"/>
      <c r="AF631" s="11"/>
    </row>
    <row r="632" spans="1:32" ht="24.75" customHeight="1">
      <c r="A632" s="240" t="s">
        <v>119</v>
      </c>
      <c r="B632" s="240"/>
      <c r="C632" s="240"/>
      <c r="D632" s="201" t="str">
        <f ca="1">基本登録!$B$8</f>
        <v>令和8年度　関東大会東京都予選　立順票</v>
      </c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190" t="s">
        <v>120</v>
      </c>
      <c r="Y632" s="191"/>
      <c r="Z632" s="191"/>
      <c r="AA632" s="192"/>
      <c r="AC632" s="11"/>
      <c r="AF632" s="11"/>
    </row>
    <row r="633" spans="1:32" ht="26.25" customHeight="1">
      <c r="A633" s="241"/>
      <c r="B633" s="241"/>
      <c r="C633" s="24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2" t="str">
        <f>IF(VLOOKUP(AC640,関東予選!$B:$G,2,FALSE)="","",VLOOKUP(AC640,関東予選!$B:$G,2,FALSE))</f>
        <v/>
      </c>
      <c r="Y633" s="203"/>
      <c r="Z633" s="203"/>
      <c r="AA633" s="204"/>
      <c r="AC633" s="11"/>
      <c r="AF633" s="11"/>
    </row>
    <row r="634" spans="1:32" ht="27" customHeight="1">
      <c r="A634" s="169" t="s">
        <v>121</v>
      </c>
      <c r="B634" s="177"/>
      <c r="C634" s="178"/>
      <c r="D634" s="208"/>
      <c r="E634" s="30" t="s">
        <v>122</v>
      </c>
      <c r="F634" s="208"/>
      <c r="G634" s="190" t="s">
        <v>123</v>
      </c>
      <c r="H634" s="191"/>
      <c r="I634" s="192"/>
      <c r="J634" s="213" t="str">
        <f>基本登録!$B$2</f>
        <v>基本登録シートの学校番号に入力して下さい</v>
      </c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X634" s="205"/>
      <c r="Y634" s="206"/>
      <c r="Z634" s="206"/>
      <c r="AA634" s="207"/>
      <c r="AC634" s="11"/>
      <c r="AF634" s="11"/>
    </row>
    <row r="635" spans="1:32" ht="9.75" customHeight="1">
      <c r="A635" s="214">
        <f>基本登録!$B$1</f>
        <v>0</v>
      </c>
      <c r="B635" s="215"/>
      <c r="C635" s="216"/>
      <c r="D635" s="209"/>
      <c r="E635" s="223" t="s">
        <v>108</v>
      </c>
      <c r="F635" s="211"/>
      <c r="G635" s="226" t="s">
        <v>124</v>
      </c>
      <c r="H635" s="227"/>
      <c r="I635" s="228"/>
      <c r="J635" s="213">
        <f>基本登録!$B$3</f>
        <v>0</v>
      </c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36"/>
      <c r="X635" s="36"/>
      <c r="AC635" s="11"/>
      <c r="AF635" s="11"/>
    </row>
    <row r="636" spans="1:32" ht="16.5" customHeight="1">
      <c r="A636" s="217"/>
      <c r="B636" s="218"/>
      <c r="C636" s="219"/>
      <c r="D636" s="209"/>
      <c r="E636" s="224"/>
      <c r="F636" s="211"/>
      <c r="G636" s="229"/>
      <c r="H636" s="230"/>
      <c r="I636" s="231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X636" s="182" t="s">
        <v>125</v>
      </c>
      <c r="Y636" s="184" t="s">
        <v>126</v>
      </c>
      <c r="Z636" s="185"/>
      <c r="AA636" s="186"/>
      <c r="AC636" s="11"/>
      <c r="AF636" s="11"/>
    </row>
    <row r="637" spans="1:32" ht="27" customHeight="1">
      <c r="A637" s="220"/>
      <c r="B637" s="221"/>
      <c r="C637" s="222"/>
      <c r="D637" s="210"/>
      <c r="E637" s="225"/>
      <c r="F637" s="212"/>
      <c r="G637" s="190" t="s">
        <v>127</v>
      </c>
      <c r="H637" s="191"/>
      <c r="I637" s="192"/>
      <c r="J637" s="28"/>
      <c r="K637" s="29"/>
      <c r="L637" s="29"/>
      <c r="M637" s="29"/>
      <c r="N637" s="29"/>
      <c r="O637" s="29"/>
      <c r="P637" s="22"/>
      <c r="Q637" s="22"/>
      <c r="R637" s="22" t="s">
        <v>128</v>
      </c>
      <c r="S637" s="193" t="str">
        <f t="shared" ref="S637" si="22">AC640</f>
        <v/>
      </c>
      <c r="T637" s="194"/>
      <c r="U637" s="194"/>
      <c r="V637" s="23" t="s">
        <v>129</v>
      </c>
      <c r="X637" s="183"/>
      <c r="Y637" s="187"/>
      <c r="Z637" s="188"/>
      <c r="AA637" s="189"/>
      <c r="AC637" s="11"/>
      <c r="AF637" s="11"/>
    </row>
    <row r="638" spans="1:32" ht="4.5" customHeight="1">
      <c r="AC638" s="11"/>
      <c r="AF638" s="11"/>
    </row>
    <row r="639" spans="1:32" ht="21.75" customHeight="1">
      <c r="A639" s="24" t="s">
        <v>130</v>
      </c>
      <c r="B639" s="174" t="s">
        <v>131</v>
      </c>
      <c r="C639" s="195"/>
      <c r="D639" s="195"/>
      <c r="E639" s="195"/>
      <c r="F639" s="176"/>
      <c r="G639" s="32" t="s">
        <v>102</v>
      </c>
      <c r="H639" s="196" t="str">
        <f ca="1">IFERROR(VLOOKUP(D632,基本登録!$B$8:$I$14,5,FALSE),"")</f>
        <v>1次予選（個人予選）</v>
      </c>
      <c r="I639" s="197"/>
      <c r="J639" s="197"/>
      <c r="K639" s="197"/>
      <c r="L639" s="198"/>
      <c r="M639" s="196" t="str">
        <f ca="1">IFERROR(VLOOKUP(D632,基本登録!$B$8:$I$14,6,FALSE),"")</f>
        <v>2次予選（個人決勝）</v>
      </c>
      <c r="N639" s="197"/>
      <c r="O639" s="197"/>
      <c r="P639" s="197"/>
      <c r="Q639" s="198"/>
      <c r="R639" s="196" t="str">
        <f ca="1">IFERROR(IF(VLOOKUP(D632,基本登録!$B$8:$I$14,7,FALSE)="","",VLOOKUP(D632,基本登録!$B$8:$I$14,7,FALSE)),"")</f>
        <v/>
      </c>
      <c r="S639" s="197"/>
      <c r="T639" s="197"/>
      <c r="U639" s="197"/>
      <c r="V639" s="198"/>
      <c r="W639" s="196" t="str">
        <f ca="1">IFERROR(IF(VLOOKUP(D632,基本登録!$B$8:$I$14,8,FALSE)="","",VLOOKUP(D632,基本登録!$B$8:$I$14,8,FALSE)),"")</f>
        <v/>
      </c>
      <c r="X639" s="197"/>
      <c r="Y639" s="197"/>
      <c r="Z639" s="197"/>
      <c r="AA639" s="198"/>
      <c r="AC639" s="11"/>
      <c r="AF639" s="11"/>
    </row>
    <row r="640" spans="1:32" ht="21.75" customHeight="1">
      <c r="A640" s="25" t="str">
        <f>基本登録!$A$17</f>
        <v>１</v>
      </c>
      <c r="B640" s="179" t="str">
        <f>IF(AC640="","",VLOOKUP(AC640,関東予選!$B:$G,4,FALSE))</f>
        <v/>
      </c>
      <c r="C640" s="180"/>
      <c r="D640" s="180"/>
      <c r="E640" s="180"/>
      <c r="F640" s="181"/>
      <c r="G640" s="26" t="str">
        <f>IF(AC640="","",VLOOKUP(AC640,関東予選!$B:$G,5,FALSE))</f>
        <v/>
      </c>
      <c r="H640" s="31"/>
      <c r="I640" s="31"/>
      <c r="J640" s="31"/>
      <c r="K640" s="21"/>
      <c r="L640" s="34"/>
      <c r="M640" s="31"/>
      <c r="N640" s="31"/>
      <c r="O640" s="31"/>
      <c r="P640" s="21"/>
      <c r="Q640" s="34"/>
      <c r="R640" s="31"/>
      <c r="S640" s="31"/>
      <c r="T640" s="31"/>
      <c r="U640" s="21"/>
      <c r="V640" s="34"/>
      <c r="W640" s="31"/>
      <c r="X640" s="31"/>
      <c r="Y640" s="31"/>
      <c r="Z640" s="21"/>
      <c r="AA640" s="34"/>
      <c r="AC640" s="11" t="str">
        <f>関東予選!B$38</f>
        <v/>
      </c>
      <c r="AF640" s="11"/>
    </row>
    <row r="641" spans="1:32" ht="21.75" customHeight="1">
      <c r="A641" s="24" t="str">
        <f>基本登録!$A$18</f>
        <v>２</v>
      </c>
      <c r="B641" s="179" t="str">
        <f>IF(AC641="","",VLOOKUP(AC641,関東予選!$B:$G,4,FALSE))</f>
        <v/>
      </c>
      <c r="C641" s="180"/>
      <c r="D641" s="180"/>
      <c r="E641" s="180"/>
      <c r="F641" s="181"/>
      <c r="G641" s="26" t="str">
        <f>IF(AC641="","",VLOOKUP(AC641,関東予選!$B:$G,5,FALSE))</f>
        <v/>
      </c>
      <c r="H641" s="31"/>
      <c r="I641" s="31"/>
      <c r="J641" s="31"/>
      <c r="K641" s="21"/>
      <c r="L641" s="34"/>
      <c r="M641" s="31"/>
      <c r="N641" s="31"/>
      <c r="O641" s="31"/>
      <c r="P641" s="21"/>
      <c r="Q641" s="34"/>
      <c r="R641" s="31"/>
      <c r="S641" s="31"/>
      <c r="T641" s="31"/>
      <c r="U641" s="21"/>
      <c r="V641" s="34"/>
      <c r="W641" s="31"/>
      <c r="X641" s="31"/>
      <c r="Y641" s="31"/>
      <c r="Z641" s="21"/>
      <c r="AA641" s="34"/>
      <c r="AC641" s="11"/>
      <c r="AF641" s="11"/>
    </row>
    <row r="642" spans="1:32" ht="21.75" customHeight="1">
      <c r="A642" s="24" t="str">
        <f>基本登録!$A$19</f>
        <v>３</v>
      </c>
      <c r="B642" s="179" t="str">
        <f>IF(AC642="","",VLOOKUP(AC642,関東予選!$B:$G,4,FALSE))</f>
        <v/>
      </c>
      <c r="C642" s="180"/>
      <c r="D642" s="180"/>
      <c r="E642" s="180"/>
      <c r="F642" s="181"/>
      <c r="G642" s="26" t="str">
        <f>IF(AC642="","",VLOOKUP(AC642,関東予選!$B:$G,5,FALSE))</f>
        <v/>
      </c>
      <c r="H642" s="31"/>
      <c r="I642" s="31"/>
      <c r="J642" s="31"/>
      <c r="K642" s="21"/>
      <c r="L642" s="34"/>
      <c r="M642" s="31"/>
      <c r="N642" s="31"/>
      <c r="O642" s="31"/>
      <c r="P642" s="21"/>
      <c r="Q642" s="34"/>
      <c r="R642" s="31"/>
      <c r="S642" s="31"/>
      <c r="T642" s="31"/>
      <c r="U642" s="21"/>
      <c r="V642" s="34"/>
      <c r="W642" s="31"/>
      <c r="X642" s="31"/>
      <c r="Y642" s="31"/>
      <c r="Z642" s="21"/>
      <c r="AA642" s="34"/>
      <c r="AC642" s="11"/>
      <c r="AF642" s="11"/>
    </row>
    <row r="643" spans="1:32" ht="21.75" customHeight="1">
      <c r="A643" s="24" t="str">
        <f>基本登録!$A$20</f>
        <v>４</v>
      </c>
      <c r="B643" s="179" t="str">
        <f>IF(AC643="","",VLOOKUP(AC643,関東予選!$B:$G,4,FALSE))</f>
        <v/>
      </c>
      <c r="C643" s="180"/>
      <c r="D643" s="180"/>
      <c r="E643" s="180"/>
      <c r="F643" s="181"/>
      <c r="G643" s="26" t="str">
        <f>IF(AC643="","",VLOOKUP(AC643,関東予選!$B:$G,5,FALSE))</f>
        <v/>
      </c>
      <c r="H643" s="31"/>
      <c r="I643" s="31"/>
      <c r="J643" s="31"/>
      <c r="K643" s="21"/>
      <c r="L643" s="34"/>
      <c r="M643" s="31"/>
      <c r="N643" s="31"/>
      <c r="O643" s="31"/>
      <c r="P643" s="21"/>
      <c r="Q643" s="34"/>
      <c r="R643" s="31"/>
      <c r="S643" s="31"/>
      <c r="T643" s="31"/>
      <c r="U643" s="21"/>
      <c r="V643" s="34"/>
      <c r="W643" s="31"/>
      <c r="X643" s="31"/>
      <c r="Y643" s="31"/>
      <c r="Z643" s="21"/>
      <c r="AA643" s="34"/>
      <c r="AC643" s="11"/>
      <c r="AF643" s="11"/>
    </row>
    <row r="644" spans="1:32" ht="21.75" customHeight="1">
      <c r="A644" s="24" t="str">
        <f>基本登録!$A$21</f>
        <v>５</v>
      </c>
      <c r="B644" s="179" t="str">
        <f>IF(AC644="","",VLOOKUP(AC644,関東予選!$B:$G,4,FALSE))</f>
        <v/>
      </c>
      <c r="C644" s="180"/>
      <c r="D644" s="180"/>
      <c r="E644" s="180"/>
      <c r="F644" s="181"/>
      <c r="G644" s="26" t="str">
        <f>IF(AC644="","",VLOOKUP(AC644,関東予選!$B:$G,5,FALSE))</f>
        <v/>
      </c>
      <c r="H644" s="31"/>
      <c r="I644" s="31"/>
      <c r="J644" s="31"/>
      <c r="K644" s="21"/>
      <c r="L644" s="34"/>
      <c r="M644" s="31"/>
      <c r="N644" s="31"/>
      <c r="O644" s="31"/>
      <c r="P644" s="21"/>
      <c r="Q644" s="34"/>
      <c r="R644" s="31"/>
      <c r="S644" s="31"/>
      <c r="T644" s="31"/>
      <c r="U644" s="21"/>
      <c r="V644" s="34"/>
      <c r="W644" s="31"/>
      <c r="X644" s="31"/>
      <c r="Y644" s="31"/>
      <c r="Z644" s="21"/>
      <c r="AA644" s="34"/>
      <c r="AC644" s="11"/>
      <c r="AF644" s="11"/>
    </row>
    <row r="645" spans="1:32" ht="21.75" customHeight="1">
      <c r="A645" s="24" t="str">
        <f>基本登録!$A$22</f>
        <v>補</v>
      </c>
      <c r="B645" s="179" t="str">
        <f>IF(AC645="","",VLOOKUP(AC645,関東予選!$B:$G,4,FALSE))</f>
        <v/>
      </c>
      <c r="C645" s="180"/>
      <c r="D645" s="180"/>
      <c r="E645" s="180"/>
      <c r="F645" s="181"/>
      <c r="G645" s="26" t="str">
        <f>IF(AC645="","",VLOOKUP(AC645,関東予選!$B:$G,5,FALSE))</f>
        <v/>
      </c>
      <c r="H645" s="24"/>
      <c r="I645" s="24"/>
      <c r="J645" s="24"/>
      <c r="K645" s="33"/>
      <c r="L645" s="34"/>
      <c r="M645" s="24"/>
      <c r="N645" s="24"/>
      <c r="O645" s="24"/>
      <c r="P645" s="33"/>
      <c r="Q645" s="34"/>
      <c r="R645" s="24"/>
      <c r="S645" s="24"/>
      <c r="T645" s="24"/>
      <c r="U645" s="33"/>
      <c r="V645" s="34"/>
      <c r="W645" s="24"/>
      <c r="X645" s="24"/>
      <c r="Y645" s="24"/>
      <c r="Z645" s="33"/>
      <c r="AA645" s="34"/>
      <c r="AC645" s="11"/>
      <c r="AF645" s="11"/>
    </row>
    <row r="646" spans="1:32" ht="19.5" customHeight="1">
      <c r="A646" s="169"/>
      <c r="B646" s="170"/>
      <c r="C646" s="170"/>
      <c r="D646" s="170"/>
      <c r="E646" s="170"/>
      <c r="F646" s="170"/>
      <c r="G646" s="171"/>
      <c r="H646" s="172" t="s">
        <v>132</v>
      </c>
      <c r="I646" s="173"/>
      <c r="J646" s="173"/>
      <c r="K646" s="173"/>
      <c r="L646" s="34"/>
      <c r="M646" s="172" t="s">
        <v>132</v>
      </c>
      <c r="N646" s="173"/>
      <c r="O646" s="173"/>
      <c r="P646" s="173"/>
      <c r="Q646" s="34"/>
      <c r="R646" s="172" t="s">
        <v>132</v>
      </c>
      <c r="S646" s="173"/>
      <c r="T646" s="173"/>
      <c r="U646" s="173"/>
      <c r="V646" s="34"/>
      <c r="W646" s="172" t="s">
        <v>132</v>
      </c>
      <c r="X646" s="173"/>
      <c r="Y646" s="173"/>
      <c r="Z646" s="173"/>
      <c r="AA646" s="34"/>
      <c r="AC646" s="11"/>
      <c r="AF646" s="11"/>
    </row>
    <row r="647" spans="1:32" ht="24.75" customHeight="1">
      <c r="A647" s="174"/>
      <c r="B647" s="175"/>
      <c r="C647" s="175"/>
      <c r="D647" s="175"/>
      <c r="E647" s="175"/>
      <c r="F647" s="175"/>
      <c r="G647" s="176"/>
      <c r="H647" s="169"/>
      <c r="I647" s="177"/>
      <c r="J647" s="177"/>
      <c r="K647" s="177"/>
      <c r="L647" s="178"/>
      <c r="M647" s="169"/>
      <c r="N647" s="177"/>
      <c r="O647" s="177"/>
      <c r="P647" s="177"/>
      <c r="Q647" s="178"/>
      <c r="R647" s="169"/>
      <c r="S647" s="177"/>
      <c r="T647" s="177"/>
      <c r="U647" s="177"/>
      <c r="V647" s="178"/>
      <c r="W647" s="169"/>
      <c r="X647" s="177"/>
      <c r="Y647" s="177"/>
      <c r="Z647" s="177"/>
      <c r="AA647" s="178"/>
      <c r="AC647" s="11"/>
      <c r="AF647" s="11"/>
    </row>
    <row r="648" spans="1:32" ht="4.5" customHeight="1">
      <c r="A648" s="165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AC648" s="11"/>
      <c r="AF648" s="11"/>
    </row>
    <row r="649" spans="1:32">
      <c r="A649" s="167" t="s">
        <v>136</v>
      </c>
      <c r="B649" s="167"/>
      <c r="C649" s="47" t="str">
        <f>基本登録!$A$23</f>
        <v>①（　）内の大会の個人の部は一人１枚使用すること（関東予選・総合体育大会・個人選手権大会）</v>
      </c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4"/>
      <c r="R649" s="45"/>
      <c r="S649" s="44"/>
      <c r="T649" s="44"/>
      <c r="U649" s="40"/>
      <c r="V649" s="40"/>
      <c r="W649" s="40"/>
      <c r="X649" s="40"/>
      <c r="Y649" s="40"/>
      <c r="Z649" s="40"/>
      <c r="AA649" s="40"/>
    </row>
    <row r="650" spans="1:32">
      <c r="A650" s="43"/>
      <c r="B650" s="43"/>
      <c r="C650" s="47" t="str">
        <f>基本登録!$A$24</f>
        <v>②顧問の捺印のないものは無効</v>
      </c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6"/>
      <c r="R650" s="44"/>
      <c r="S650" s="44"/>
      <c r="T650" s="44"/>
      <c r="U650" s="168" t="s">
        <v>139</v>
      </c>
      <c r="V650" s="168"/>
      <c r="W650" s="168"/>
      <c r="X650" s="168"/>
      <c r="Y650" s="168"/>
      <c r="Z650" s="168"/>
      <c r="AA650" s="168"/>
    </row>
    <row r="651" spans="1:32" s="37" customFormat="1">
      <c r="A651" s="41"/>
      <c r="B651" s="41"/>
      <c r="C651" s="42" t="str">
        <f>基本登録!$A$25</f>
        <v>③A4用紙に印刷すること（A4用紙1枚につき立順票は二部出力。切り取って使用すること）</v>
      </c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168"/>
      <c r="V651" s="168"/>
      <c r="W651" s="168"/>
      <c r="X651" s="168"/>
      <c r="Y651" s="168"/>
      <c r="Z651" s="168"/>
      <c r="AA651" s="168"/>
    </row>
    <row r="652" spans="1:32" ht="34.5" customHeight="1">
      <c r="AC652" s="11"/>
      <c r="AF652" s="11"/>
    </row>
    <row r="653" spans="1:32" ht="24.75" customHeight="1">
      <c r="A653" s="240" t="s">
        <v>119</v>
      </c>
      <c r="B653" s="240"/>
      <c r="C653" s="240"/>
      <c r="D653" s="201" t="str">
        <f ca="1">基本登録!$B$8</f>
        <v>令和8年度　関東大会東京都予選　立順票</v>
      </c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190" t="s">
        <v>120</v>
      </c>
      <c r="Y653" s="191"/>
      <c r="Z653" s="191"/>
      <c r="AA653" s="192"/>
      <c r="AC653" s="11"/>
      <c r="AF653" s="11"/>
    </row>
    <row r="654" spans="1:32" ht="26.25" customHeight="1">
      <c r="A654" s="241"/>
      <c r="B654" s="241"/>
      <c r="C654" s="24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2" t="str">
        <f>IF(VLOOKUP(AC661,関東予選!$B:$G,2,FALSE)="","",VLOOKUP(AC661,関東予選!$B:$G,2,FALSE))</f>
        <v/>
      </c>
      <c r="Y654" s="203"/>
      <c r="Z654" s="203"/>
      <c r="AA654" s="204"/>
      <c r="AC654" s="11"/>
      <c r="AF654" s="11"/>
    </row>
    <row r="655" spans="1:32" ht="27" customHeight="1">
      <c r="A655" s="169" t="s">
        <v>121</v>
      </c>
      <c r="B655" s="177"/>
      <c r="C655" s="178"/>
      <c r="D655" s="208"/>
      <c r="E655" s="30" t="s">
        <v>122</v>
      </c>
      <c r="F655" s="208"/>
      <c r="G655" s="190" t="s">
        <v>123</v>
      </c>
      <c r="H655" s="191"/>
      <c r="I655" s="192"/>
      <c r="J655" s="213" t="str">
        <f>基本登録!$B$2</f>
        <v>基本登録シートの学校番号に入力して下さい</v>
      </c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X655" s="205"/>
      <c r="Y655" s="206"/>
      <c r="Z655" s="206"/>
      <c r="AA655" s="207"/>
      <c r="AC655" s="11"/>
      <c r="AF655" s="11"/>
    </row>
    <row r="656" spans="1:32" ht="9.75" customHeight="1">
      <c r="A656" s="214">
        <f>基本登録!$B$1</f>
        <v>0</v>
      </c>
      <c r="B656" s="215"/>
      <c r="C656" s="216"/>
      <c r="D656" s="209"/>
      <c r="E656" s="223" t="s">
        <v>108</v>
      </c>
      <c r="F656" s="211"/>
      <c r="G656" s="226" t="s">
        <v>124</v>
      </c>
      <c r="H656" s="227"/>
      <c r="I656" s="228"/>
      <c r="J656" s="213">
        <f>基本登録!$B$3</f>
        <v>0</v>
      </c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36"/>
      <c r="X656" s="36"/>
      <c r="AC656" s="11"/>
      <c r="AF656" s="11"/>
    </row>
    <row r="657" spans="1:32" ht="16.5" customHeight="1">
      <c r="A657" s="217"/>
      <c r="B657" s="218"/>
      <c r="C657" s="219"/>
      <c r="D657" s="209"/>
      <c r="E657" s="224"/>
      <c r="F657" s="211"/>
      <c r="G657" s="229"/>
      <c r="H657" s="230"/>
      <c r="I657" s="231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X657" s="182" t="s">
        <v>125</v>
      </c>
      <c r="Y657" s="184" t="s">
        <v>126</v>
      </c>
      <c r="Z657" s="185"/>
      <c r="AA657" s="186"/>
      <c r="AC657" s="11"/>
      <c r="AF657" s="11"/>
    </row>
    <row r="658" spans="1:32" ht="27" customHeight="1">
      <c r="A658" s="220"/>
      <c r="B658" s="221"/>
      <c r="C658" s="222"/>
      <c r="D658" s="210"/>
      <c r="E658" s="225"/>
      <c r="F658" s="212"/>
      <c r="G658" s="190" t="s">
        <v>127</v>
      </c>
      <c r="H658" s="191"/>
      <c r="I658" s="192"/>
      <c r="J658" s="28"/>
      <c r="K658" s="29"/>
      <c r="L658" s="29"/>
      <c r="M658" s="29"/>
      <c r="N658" s="29"/>
      <c r="O658" s="29"/>
      <c r="P658" s="22"/>
      <c r="Q658" s="22"/>
      <c r="R658" s="22" t="s">
        <v>128</v>
      </c>
      <c r="S658" s="193" t="str">
        <f t="shared" ref="S658" si="23">AC661</f>
        <v/>
      </c>
      <c r="T658" s="194"/>
      <c r="U658" s="194"/>
      <c r="V658" s="23" t="s">
        <v>129</v>
      </c>
      <c r="X658" s="183"/>
      <c r="Y658" s="187"/>
      <c r="Z658" s="188"/>
      <c r="AA658" s="189"/>
      <c r="AC658" s="11"/>
      <c r="AF658" s="11"/>
    </row>
    <row r="659" spans="1:32" ht="4.5" customHeight="1">
      <c r="AC659" s="11"/>
      <c r="AF659" s="11"/>
    </row>
    <row r="660" spans="1:32" ht="21.75" customHeight="1">
      <c r="A660" s="24" t="s">
        <v>130</v>
      </c>
      <c r="B660" s="174" t="s">
        <v>131</v>
      </c>
      <c r="C660" s="195"/>
      <c r="D660" s="195"/>
      <c r="E660" s="195"/>
      <c r="F660" s="176"/>
      <c r="G660" s="32" t="s">
        <v>102</v>
      </c>
      <c r="H660" s="196" t="str">
        <f ca="1">IFERROR(VLOOKUP(D653,基本登録!$B$8:$I$14,5,FALSE),"")</f>
        <v>1次予選（個人予選）</v>
      </c>
      <c r="I660" s="197"/>
      <c r="J660" s="197"/>
      <c r="K660" s="197"/>
      <c r="L660" s="198"/>
      <c r="M660" s="196" t="str">
        <f ca="1">IFERROR(VLOOKUP(D653,基本登録!$B$8:$I$14,6,FALSE),"")</f>
        <v>2次予選（個人決勝）</v>
      </c>
      <c r="N660" s="197"/>
      <c r="O660" s="197"/>
      <c r="P660" s="197"/>
      <c r="Q660" s="198"/>
      <c r="R660" s="196" t="str">
        <f ca="1">IFERROR(IF(VLOOKUP(D653,基本登録!$B$8:$I$14,7,FALSE)="","",VLOOKUP(D653,基本登録!$B$8:$I$14,7,FALSE)),"")</f>
        <v/>
      </c>
      <c r="S660" s="197"/>
      <c r="T660" s="197"/>
      <c r="U660" s="197"/>
      <c r="V660" s="198"/>
      <c r="W660" s="196" t="str">
        <f ca="1">IFERROR(IF(VLOOKUP(D653,基本登録!$B$8:$I$14,8,FALSE)="","",VLOOKUP(D653,基本登録!$B$8:$I$14,8,FALSE)),"")</f>
        <v/>
      </c>
      <c r="X660" s="197"/>
      <c r="Y660" s="197"/>
      <c r="Z660" s="197"/>
      <c r="AA660" s="198"/>
      <c r="AC660" s="11"/>
      <c r="AF660" s="11"/>
    </row>
    <row r="661" spans="1:32" ht="21.75" customHeight="1">
      <c r="A661" s="25" t="str">
        <f>基本登録!$A$17</f>
        <v>１</v>
      </c>
      <c r="B661" s="179" t="str">
        <f>IF(AC661="","",VLOOKUP(AC661,関東予選!$B:$G,4,FALSE))</f>
        <v/>
      </c>
      <c r="C661" s="180"/>
      <c r="D661" s="180"/>
      <c r="E661" s="180"/>
      <c r="F661" s="181"/>
      <c r="G661" s="26" t="str">
        <f>IF(AC661="","",VLOOKUP(AC661,関東予選!$B:$G,5,FALSE))</f>
        <v/>
      </c>
      <c r="H661" s="31"/>
      <c r="I661" s="31"/>
      <c r="J661" s="31"/>
      <c r="K661" s="21"/>
      <c r="L661" s="34"/>
      <c r="M661" s="31"/>
      <c r="N661" s="31"/>
      <c r="O661" s="31"/>
      <c r="P661" s="21"/>
      <c r="Q661" s="34"/>
      <c r="R661" s="31"/>
      <c r="S661" s="31"/>
      <c r="T661" s="31"/>
      <c r="U661" s="21"/>
      <c r="V661" s="34"/>
      <c r="W661" s="31"/>
      <c r="X661" s="31"/>
      <c r="Y661" s="31"/>
      <c r="Z661" s="21"/>
      <c r="AA661" s="34"/>
      <c r="AC661" s="11" t="str">
        <f>関東予選!B$39</f>
        <v/>
      </c>
      <c r="AF661" s="11"/>
    </row>
    <row r="662" spans="1:32" ht="21.75" customHeight="1">
      <c r="A662" s="24" t="str">
        <f>基本登録!$A$18</f>
        <v>２</v>
      </c>
      <c r="B662" s="179" t="str">
        <f>IF(AC662="","",VLOOKUP(AC662,関東予選!$B:$G,4,FALSE))</f>
        <v/>
      </c>
      <c r="C662" s="180"/>
      <c r="D662" s="180"/>
      <c r="E662" s="180"/>
      <c r="F662" s="181"/>
      <c r="G662" s="26" t="str">
        <f>IF(AC662="","",VLOOKUP(AC662,関東予選!$B:$G,5,FALSE))</f>
        <v/>
      </c>
      <c r="H662" s="31"/>
      <c r="I662" s="31"/>
      <c r="J662" s="31"/>
      <c r="K662" s="21"/>
      <c r="L662" s="34"/>
      <c r="M662" s="31"/>
      <c r="N662" s="31"/>
      <c r="O662" s="31"/>
      <c r="P662" s="21"/>
      <c r="Q662" s="34"/>
      <c r="R662" s="31"/>
      <c r="S662" s="31"/>
      <c r="T662" s="31"/>
      <c r="U662" s="21"/>
      <c r="V662" s="34"/>
      <c r="W662" s="31"/>
      <c r="X662" s="31"/>
      <c r="Y662" s="31"/>
      <c r="Z662" s="21"/>
      <c r="AA662" s="34"/>
      <c r="AC662" s="11"/>
      <c r="AF662" s="11"/>
    </row>
    <row r="663" spans="1:32" ht="21.75" customHeight="1">
      <c r="A663" s="24" t="str">
        <f>基本登録!$A$19</f>
        <v>３</v>
      </c>
      <c r="B663" s="179" t="str">
        <f>IF(AC663="","",VLOOKUP(AC663,関東予選!$B:$G,4,FALSE))</f>
        <v/>
      </c>
      <c r="C663" s="180"/>
      <c r="D663" s="180"/>
      <c r="E663" s="180"/>
      <c r="F663" s="181"/>
      <c r="G663" s="26" t="str">
        <f>IF(AC663="","",VLOOKUP(AC663,関東予選!$B:$G,5,FALSE))</f>
        <v/>
      </c>
      <c r="H663" s="31"/>
      <c r="I663" s="31"/>
      <c r="J663" s="31"/>
      <c r="K663" s="21"/>
      <c r="L663" s="34"/>
      <c r="M663" s="31"/>
      <c r="N663" s="31"/>
      <c r="O663" s="31"/>
      <c r="P663" s="21"/>
      <c r="Q663" s="34"/>
      <c r="R663" s="31"/>
      <c r="S663" s="31"/>
      <c r="T663" s="31"/>
      <c r="U663" s="21"/>
      <c r="V663" s="34"/>
      <c r="W663" s="31"/>
      <c r="X663" s="31"/>
      <c r="Y663" s="31"/>
      <c r="Z663" s="21"/>
      <c r="AA663" s="34"/>
      <c r="AC663" s="11"/>
      <c r="AF663" s="11"/>
    </row>
    <row r="664" spans="1:32" ht="21.75" customHeight="1">
      <c r="A664" s="24" t="str">
        <f>基本登録!$A$20</f>
        <v>４</v>
      </c>
      <c r="B664" s="179" t="str">
        <f>IF(AC664="","",VLOOKUP(AC664,関東予選!$B:$G,4,FALSE))</f>
        <v/>
      </c>
      <c r="C664" s="180"/>
      <c r="D664" s="180"/>
      <c r="E664" s="180"/>
      <c r="F664" s="181"/>
      <c r="G664" s="26" t="str">
        <f>IF(AC664="","",VLOOKUP(AC664,関東予選!$B:$G,5,FALSE))</f>
        <v/>
      </c>
      <c r="H664" s="31"/>
      <c r="I664" s="31"/>
      <c r="J664" s="31"/>
      <c r="K664" s="21"/>
      <c r="L664" s="34"/>
      <c r="M664" s="31"/>
      <c r="N664" s="31"/>
      <c r="O664" s="31"/>
      <c r="P664" s="21"/>
      <c r="Q664" s="34"/>
      <c r="R664" s="31"/>
      <c r="S664" s="31"/>
      <c r="T664" s="31"/>
      <c r="U664" s="21"/>
      <c r="V664" s="34"/>
      <c r="W664" s="31"/>
      <c r="X664" s="31"/>
      <c r="Y664" s="31"/>
      <c r="Z664" s="21"/>
      <c r="AA664" s="34"/>
      <c r="AC664" s="11"/>
      <c r="AF664" s="11"/>
    </row>
    <row r="665" spans="1:32" ht="21.75" customHeight="1">
      <c r="A665" s="24" t="str">
        <f>基本登録!$A$21</f>
        <v>５</v>
      </c>
      <c r="B665" s="179" t="str">
        <f>IF(AC665="","",VLOOKUP(AC665,関東予選!$B:$G,4,FALSE))</f>
        <v/>
      </c>
      <c r="C665" s="180"/>
      <c r="D665" s="180"/>
      <c r="E665" s="180"/>
      <c r="F665" s="181"/>
      <c r="G665" s="26" t="str">
        <f>IF(AC665="","",VLOOKUP(AC665,関東予選!$B:$G,5,FALSE))</f>
        <v/>
      </c>
      <c r="H665" s="31"/>
      <c r="I665" s="31"/>
      <c r="J665" s="31"/>
      <c r="K665" s="21"/>
      <c r="L665" s="34"/>
      <c r="M665" s="31"/>
      <c r="N665" s="31"/>
      <c r="O665" s="31"/>
      <c r="P665" s="21"/>
      <c r="Q665" s="34"/>
      <c r="R665" s="31"/>
      <c r="S665" s="31"/>
      <c r="T665" s="31"/>
      <c r="U665" s="21"/>
      <c r="V665" s="34"/>
      <c r="W665" s="31"/>
      <c r="X665" s="31"/>
      <c r="Y665" s="31"/>
      <c r="Z665" s="21"/>
      <c r="AA665" s="34"/>
      <c r="AC665" s="11"/>
      <c r="AF665" s="11"/>
    </row>
    <row r="666" spans="1:32" ht="21.75" customHeight="1">
      <c r="A666" s="24" t="str">
        <f>基本登録!$A$22</f>
        <v>補</v>
      </c>
      <c r="B666" s="179" t="str">
        <f>IF(AC666="","",VLOOKUP(AC666,関東予選!$B:$G,4,FALSE))</f>
        <v/>
      </c>
      <c r="C666" s="180"/>
      <c r="D666" s="180"/>
      <c r="E666" s="180"/>
      <c r="F666" s="181"/>
      <c r="G666" s="26" t="str">
        <f>IF(AC666="","",VLOOKUP(AC666,関東予選!$B:$G,5,FALSE))</f>
        <v/>
      </c>
      <c r="H666" s="24"/>
      <c r="I666" s="24"/>
      <c r="J666" s="24"/>
      <c r="K666" s="33"/>
      <c r="L666" s="34"/>
      <c r="M666" s="24"/>
      <c r="N666" s="24"/>
      <c r="O666" s="24"/>
      <c r="P666" s="33"/>
      <c r="Q666" s="34"/>
      <c r="R666" s="24"/>
      <c r="S666" s="24"/>
      <c r="T666" s="24"/>
      <c r="U666" s="33"/>
      <c r="V666" s="34"/>
      <c r="W666" s="24"/>
      <c r="X666" s="24"/>
      <c r="Y666" s="24"/>
      <c r="Z666" s="33"/>
      <c r="AA666" s="34"/>
      <c r="AC666" s="11"/>
      <c r="AF666" s="11"/>
    </row>
    <row r="667" spans="1:32" ht="19.5" customHeight="1">
      <c r="A667" s="169"/>
      <c r="B667" s="170"/>
      <c r="C667" s="170"/>
      <c r="D667" s="170"/>
      <c r="E667" s="170"/>
      <c r="F667" s="170"/>
      <c r="G667" s="171"/>
      <c r="H667" s="172" t="s">
        <v>132</v>
      </c>
      <c r="I667" s="173"/>
      <c r="J667" s="173"/>
      <c r="K667" s="173"/>
      <c r="L667" s="34"/>
      <c r="M667" s="172" t="s">
        <v>132</v>
      </c>
      <c r="N667" s="173"/>
      <c r="O667" s="173"/>
      <c r="P667" s="173"/>
      <c r="Q667" s="34"/>
      <c r="R667" s="172" t="s">
        <v>132</v>
      </c>
      <c r="S667" s="173"/>
      <c r="T667" s="173"/>
      <c r="U667" s="173"/>
      <c r="V667" s="34"/>
      <c r="W667" s="172" t="s">
        <v>132</v>
      </c>
      <c r="X667" s="173"/>
      <c r="Y667" s="173"/>
      <c r="Z667" s="173"/>
      <c r="AA667" s="34"/>
      <c r="AC667" s="11"/>
      <c r="AF667" s="11"/>
    </row>
    <row r="668" spans="1:32" ht="24.75" customHeight="1">
      <c r="A668" s="174"/>
      <c r="B668" s="175"/>
      <c r="C668" s="175"/>
      <c r="D668" s="175"/>
      <c r="E668" s="175"/>
      <c r="F668" s="175"/>
      <c r="G668" s="176"/>
      <c r="H668" s="169"/>
      <c r="I668" s="177"/>
      <c r="J668" s="177"/>
      <c r="K668" s="177"/>
      <c r="L668" s="178"/>
      <c r="M668" s="169"/>
      <c r="N668" s="177"/>
      <c r="O668" s="177"/>
      <c r="P668" s="177"/>
      <c r="Q668" s="178"/>
      <c r="R668" s="169"/>
      <c r="S668" s="177"/>
      <c r="T668" s="177"/>
      <c r="U668" s="177"/>
      <c r="V668" s="178"/>
      <c r="W668" s="169"/>
      <c r="X668" s="177"/>
      <c r="Y668" s="177"/>
      <c r="Z668" s="177"/>
      <c r="AA668" s="178"/>
      <c r="AC668" s="11"/>
      <c r="AF668" s="11"/>
    </row>
    <row r="669" spans="1:32" ht="4.5" customHeight="1">
      <c r="A669" s="165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AC669" s="11"/>
      <c r="AF669" s="11"/>
    </row>
    <row r="670" spans="1:32">
      <c r="A670" s="167" t="s">
        <v>136</v>
      </c>
      <c r="B670" s="167"/>
      <c r="C670" s="47" t="str">
        <f>基本登録!$A$23</f>
        <v>①（　）内の大会の個人の部は一人１枚使用すること（関東予選・総合体育大会・個人選手権大会）</v>
      </c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4"/>
      <c r="R670" s="45"/>
      <c r="S670" s="44"/>
      <c r="T670" s="44"/>
      <c r="U670" s="40"/>
      <c r="V670" s="40"/>
      <c r="W670" s="40"/>
      <c r="X670" s="40"/>
      <c r="Y670" s="40"/>
      <c r="Z670" s="40"/>
      <c r="AA670" s="40"/>
    </row>
    <row r="671" spans="1:32">
      <c r="A671" s="43"/>
      <c r="B671" s="43"/>
      <c r="C671" s="47" t="str">
        <f>基本登録!$A$24</f>
        <v>②顧問の捺印のないものは無効</v>
      </c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6"/>
      <c r="R671" s="44"/>
      <c r="S671" s="44"/>
      <c r="T671" s="44"/>
      <c r="U671" s="168" t="s">
        <v>139</v>
      </c>
      <c r="V671" s="168"/>
      <c r="W671" s="168"/>
      <c r="X671" s="168"/>
      <c r="Y671" s="168"/>
      <c r="Z671" s="168"/>
      <c r="AA671" s="168"/>
    </row>
    <row r="672" spans="1:32" s="37" customFormat="1">
      <c r="A672" s="41"/>
      <c r="B672" s="41"/>
      <c r="C672" s="42" t="str">
        <f>基本登録!$A$25</f>
        <v>③A4用紙に印刷すること（A4用紙1枚につき立順票は二部出力。切り取って使用すること）</v>
      </c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168"/>
      <c r="V672" s="168"/>
      <c r="W672" s="168"/>
      <c r="X672" s="168"/>
      <c r="Y672" s="168"/>
      <c r="Z672" s="168"/>
      <c r="AA672" s="168"/>
    </row>
    <row r="673" spans="1:32" ht="34.5" customHeight="1">
      <c r="AC673" s="11"/>
      <c r="AF673" s="11"/>
    </row>
    <row r="674" spans="1:32" ht="24.75" customHeight="1">
      <c r="A674" s="240" t="s">
        <v>119</v>
      </c>
      <c r="B674" s="240"/>
      <c r="C674" s="240"/>
      <c r="D674" s="201" t="str">
        <f ca="1">基本登録!$B$8</f>
        <v>令和8年度　関東大会東京都予選　立順票</v>
      </c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190" t="s">
        <v>120</v>
      </c>
      <c r="Y674" s="191"/>
      <c r="Z674" s="191"/>
      <c r="AA674" s="192"/>
      <c r="AC674" s="11"/>
      <c r="AF674" s="11"/>
    </row>
    <row r="675" spans="1:32" ht="26.25" customHeight="1">
      <c r="A675" s="241"/>
      <c r="B675" s="241"/>
      <c r="C675" s="24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2" t="str">
        <f>IF(VLOOKUP(AC682,関東予選!$B:$G,2,FALSE)="","",VLOOKUP(AC682,関東予選!$B:$G,2,FALSE))</f>
        <v/>
      </c>
      <c r="Y675" s="203"/>
      <c r="Z675" s="203"/>
      <c r="AA675" s="204"/>
      <c r="AC675" s="11"/>
      <c r="AF675" s="11"/>
    </row>
    <row r="676" spans="1:32" ht="27" customHeight="1">
      <c r="A676" s="169" t="s">
        <v>121</v>
      </c>
      <c r="B676" s="177"/>
      <c r="C676" s="178"/>
      <c r="D676" s="208"/>
      <c r="E676" s="30" t="s">
        <v>122</v>
      </c>
      <c r="F676" s="208"/>
      <c r="G676" s="190" t="s">
        <v>123</v>
      </c>
      <c r="H676" s="191"/>
      <c r="I676" s="192"/>
      <c r="J676" s="213" t="str">
        <f>基本登録!$B$2</f>
        <v>基本登録シートの学校番号に入力して下さい</v>
      </c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X676" s="205"/>
      <c r="Y676" s="206"/>
      <c r="Z676" s="206"/>
      <c r="AA676" s="207"/>
      <c r="AC676" s="11"/>
      <c r="AF676" s="11"/>
    </row>
    <row r="677" spans="1:32" ht="9.75" customHeight="1">
      <c r="A677" s="214">
        <f>基本登録!$B$1</f>
        <v>0</v>
      </c>
      <c r="B677" s="215"/>
      <c r="C677" s="216"/>
      <c r="D677" s="209"/>
      <c r="E677" s="223" t="s">
        <v>108</v>
      </c>
      <c r="F677" s="211"/>
      <c r="G677" s="226" t="s">
        <v>124</v>
      </c>
      <c r="H677" s="227"/>
      <c r="I677" s="228"/>
      <c r="J677" s="213">
        <f>基本登録!$B$3</f>
        <v>0</v>
      </c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36"/>
      <c r="X677" s="36"/>
      <c r="AC677" s="11"/>
      <c r="AF677" s="11"/>
    </row>
    <row r="678" spans="1:32" ht="16.5" customHeight="1">
      <c r="A678" s="217"/>
      <c r="B678" s="218"/>
      <c r="C678" s="219"/>
      <c r="D678" s="209"/>
      <c r="E678" s="224"/>
      <c r="F678" s="211"/>
      <c r="G678" s="229"/>
      <c r="H678" s="230"/>
      <c r="I678" s="231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X678" s="182" t="s">
        <v>125</v>
      </c>
      <c r="Y678" s="184" t="s">
        <v>126</v>
      </c>
      <c r="Z678" s="185"/>
      <c r="AA678" s="186"/>
      <c r="AC678" s="11"/>
      <c r="AF678" s="11"/>
    </row>
    <row r="679" spans="1:32" ht="27" customHeight="1">
      <c r="A679" s="220"/>
      <c r="B679" s="221"/>
      <c r="C679" s="222"/>
      <c r="D679" s="210"/>
      <c r="E679" s="225"/>
      <c r="F679" s="212"/>
      <c r="G679" s="190" t="s">
        <v>127</v>
      </c>
      <c r="H679" s="191"/>
      <c r="I679" s="192"/>
      <c r="J679" s="28"/>
      <c r="K679" s="29"/>
      <c r="L679" s="29"/>
      <c r="M679" s="29"/>
      <c r="N679" s="29"/>
      <c r="O679" s="29"/>
      <c r="P679" s="22"/>
      <c r="Q679" s="22"/>
      <c r="R679" s="22" t="s">
        <v>128</v>
      </c>
      <c r="S679" s="193" t="str">
        <f t="shared" ref="S679" si="24">AC682</f>
        <v/>
      </c>
      <c r="T679" s="194"/>
      <c r="U679" s="194"/>
      <c r="V679" s="23" t="s">
        <v>129</v>
      </c>
      <c r="X679" s="183"/>
      <c r="Y679" s="187"/>
      <c r="Z679" s="188"/>
      <c r="AA679" s="189"/>
      <c r="AC679" s="11"/>
      <c r="AF679" s="11"/>
    </row>
    <row r="680" spans="1:32" ht="4.5" customHeight="1">
      <c r="AC680" s="11"/>
      <c r="AF680" s="11"/>
    </row>
    <row r="681" spans="1:32" ht="21.75" customHeight="1">
      <c r="A681" s="24" t="s">
        <v>130</v>
      </c>
      <c r="B681" s="174" t="s">
        <v>131</v>
      </c>
      <c r="C681" s="195"/>
      <c r="D681" s="195"/>
      <c r="E681" s="195"/>
      <c r="F681" s="176"/>
      <c r="G681" s="32" t="s">
        <v>102</v>
      </c>
      <c r="H681" s="196" t="str">
        <f ca="1">IFERROR(VLOOKUP(D674,基本登録!$B$8:$I$14,5,FALSE),"")</f>
        <v>1次予選（個人予選）</v>
      </c>
      <c r="I681" s="197"/>
      <c r="J681" s="197"/>
      <c r="K681" s="197"/>
      <c r="L681" s="198"/>
      <c r="M681" s="196" t="str">
        <f ca="1">IFERROR(VLOOKUP(D674,基本登録!$B$8:$I$14,6,FALSE),"")</f>
        <v>2次予選（個人決勝）</v>
      </c>
      <c r="N681" s="197"/>
      <c r="O681" s="197"/>
      <c r="P681" s="197"/>
      <c r="Q681" s="198"/>
      <c r="R681" s="196" t="str">
        <f ca="1">IFERROR(IF(VLOOKUP(D674,基本登録!$B$8:$I$14,7,FALSE)="","",VLOOKUP(D674,基本登録!$B$8:$I$14,7,FALSE)),"")</f>
        <v/>
      </c>
      <c r="S681" s="197"/>
      <c r="T681" s="197"/>
      <c r="U681" s="197"/>
      <c r="V681" s="198"/>
      <c r="W681" s="196" t="str">
        <f ca="1">IFERROR(IF(VLOOKUP(D674,基本登録!$B$8:$I$14,8,FALSE)="","",VLOOKUP(D674,基本登録!$B$8:$I$14,8,FALSE)),"")</f>
        <v/>
      </c>
      <c r="X681" s="197"/>
      <c r="Y681" s="197"/>
      <c r="Z681" s="197"/>
      <c r="AA681" s="198"/>
      <c r="AC681" s="11"/>
      <c r="AF681" s="11"/>
    </row>
    <row r="682" spans="1:32" ht="21.75" customHeight="1">
      <c r="A682" s="25" t="str">
        <f>基本登録!$A$17</f>
        <v>１</v>
      </c>
      <c r="B682" s="179" t="str">
        <f>IF(AC682="","",VLOOKUP(AC682,関東予選!$B:$G,4,FALSE))</f>
        <v/>
      </c>
      <c r="C682" s="180"/>
      <c r="D682" s="180"/>
      <c r="E682" s="180"/>
      <c r="F682" s="181"/>
      <c r="G682" s="26" t="str">
        <f>IF(AC682="","",VLOOKUP(AC682,関東予選!$B:$G,5,FALSE))</f>
        <v/>
      </c>
      <c r="H682" s="31"/>
      <c r="I682" s="31"/>
      <c r="J682" s="31"/>
      <c r="K682" s="21"/>
      <c r="L682" s="34"/>
      <c r="M682" s="31"/>
      <c r="N682" s="31"/>
      <c r="O682" s="31"/>
      <c r="P682" s="21"/>
      <c r="Q682" s="34"/>
      <c r="R682" s="31"/>
      <c r="S682" s="31"/>
      <c r="T682" s="31"/>
      <c r="U682" s="21"/>
      <c r="V682" s="34"/>
      <c r="W682" s="31"/>
      <c r="X682" s="31"/>
      <c r="Y682" s="31"/>
      <c r="Z682" s="21"/>
      <c r="AA682" s="34"/>
      <c r="AC682" s="11" t="str">
        <f>関東予選!B$40</f>
        <v/>
      </c>
      <c r="AF682" s="11"/>
    </row>
    <row r="683" spans="1:32" ht="21.75" customHeight="1">
      <c r="A683" s="24" t="str">
        <f>基本登録!$A$18</f>
        <v>２</v>
      </c>
      <c r="B683" s="179" t="str">
        <f>IF(AC683="","",VLOOKUP(AC683,関東予選!$B:$G,4,FALSE))</f>
        <v/>
      </c>
      <c r="C683" s="180"/>
      <c r="D683" s="180"/>
      <c r="E683" s="180"/>
      <c r="F683" s="181"/>
      <c r="G683" s="26" t="str">
        <f>IF(AC683="","",VLOOKUP(AC683,関東予選!$B:$G,5,FALSE))</f>
        <v/>
      </c>
      <c r="H683" s="31"/>
      <c r="I683" s="31"/>
      <c r="J683" s="31"/>
      <c r="K683" s="21"/>
      <c r="L683" s="34"/>
      <c r="M683" s="31"/>
      <c r="N683" s="31"/>
      <c r="O683" s="31"/>
      <c r="P683" s="21"/>
      <c r="Q683" s="34"/>
      <c r="R683" s="31"/>
      <c r="S683" s="31"/>
      <c r="T683" s="31"/>
      <c r="U683" s="21"/>
      <c r="V683" s="34"/>
      <c r="W683" s="31"/>
      <c r="X683" s="31"/>
      <c r="Y683" s="31"/>
      <c r="Z683" s="21"/>
      <c r="AA683" s="34"/>
      <c r="AC683" s="11"/>
      <c r="AF683" s="11"/>
    </row>
    <row r="684" spans="1:32" ht="21.75" customHeight="1">
      <c r="A684" s="24" t="str">
        <f>基本登録!$A$19</f>
        <v>３</v>
      </c>
      <c r="B684" s="179" t="str">
        <f>IF(AC684="","",VLOOKUP(AC684,関東予選!$B:$G,4,FALSE))</f>
        <v/>
      </c>
      <c r="C684" s="180"/>
      <c r="D684" s="180"/>
      <c r="E684" s="180"/>
      <c r="F684" s="181"/>
      <c r="G684" s="26" t="str">
        <f>IF(AC684="","",VLOOKUP(AC684,関東予選!$B:$G,5,FALSE))</f>
        <v/>
      </c>
      <c r="H684" s="31"/>
      <c r="I684" s="31"/>
      <c r="J684" s="31"/>
      <c r="K684" s="21"/>
      <c r="L684" s="34"/>
      <c r="M684" s="31"/>
      <c r="N684" s="31"/>
      <c r="O684" s="31"/>
      <c r="P684" s="21"/>
      <c r="Q684" s="34"/>
      <c r="R684" s="31"/>
      <c r="S684" s="31"/>
      <c r="T684" s="31"/>
      <c r="U684" s="21"/>
      <c r="V684" s="34"/>
      <c r="W684" s="31"/>
      <c r="X684" s="31"/>
      <c r="Y684" s="31"/>
      <c r="Z684" s="21"/>
      <c r="AA684" s="34"/>
      <c r="AC684" s="11"/>
      <c r="AF684" s="11"/>
    </row>
    <row r="685" spans="1:32" ht="21.75" customHeight="1">
      <c r="A685" s="24" t="str">
        <f>基本登録!$A$20</f>
        <v>４</v>
      </c>
      <c r="B685" s="179" t="str">
        <f>IF(AC685="","",VLOOKUP(AC685,関東予選!$B:$G,4,FALSE))</f>
        <v/>
      </c>
      <c r="C685" s="180"/>
      <c r="D685" s="180"/>
      <c r="E685" s="180"/>
      <c r="F685" s="181"/>
      <c r="G685" s="26" t="str">
        <f>IF(AC685="","",VLOOKUP(AC685,関東予選!$B:$G,5,FALSE))</f>
        <v/>
      </c>
      <c r="H685" s="31"/>
      <c r="I685" s="31"/>
      <c r="J685" s="31"/>
      <c r="K685" s="21"/>
      <c r="L685" s="34"/>
      <c r="M685" s="31"/>
      <c r="N685" s="31"/>
      <c r="O685" s="31"/>
      <c r="P685" s="21"/>
      <c r="Q685" s="34"/>
      <c r="R685" s="31"/>
      <c r="S685" s="31"/>
      <c r="T685" s="31"/>
      <c r="U685" s="21"/>
      <c r="V685" s="34"/>
      <c r="W685" s="31"/>
      <c r="X685" s="31"/>
      <c r="Y685" s="31"/>
      <c r="Z685" s="21"/>
      <c r="AA685" s="34"/>
      <c r="AC685" s="11"/>
      <c r="AF685" s="11"/>
    </row>
    <row r="686" spans="1:32" ht="21.75" customHeight="1">
      <c r="A686" s="24" t="str">
        <f>基本登録!$A$21</f>
        <v>５</v>
      </c>
      <c r="B686" s="179" t="str">
        <f>IF(AC686="","",VLOOKUP(AC686,関東予選!$B:$G,4,FALSE))</f>
        <v/>
      </c>
      <c r="C686" s="180"/>
      <c r="D686" s="180"/>
      <c r="E686" s="180"/>
      <c r="F686" s="181"/>
      <c r="G686" s="26" t="str">
        <f>IF(AC686="","",VLOOKUP(AC686,関東予選!$B:$G,5,FALSE))</f>
        <v/>
      </c>
      <c r="H686" s="31"/>
      <c r="I686" s="31"/>
      <c r="J686" s="31"/>
      <c r="K686" s="21"/>
      <c r="L686" s="34"/>
      <c r="M686" s="31"/>
      <c r="N686" s="31"/>
      <c r="O686" s="31"/>
      <c r="P686" s="21"/>
      <c r="Q686" s="34"/>
      <c r="R686" s="31"/>
      <c r="S686" s="31"/>
      <c r="T686" s="31"/>
      <c r="U686" s="21"/>
      <c r="V686" s="34"/>
      <c r="W686" s="31"/>
      <c r="X686" s="31"/>
      <c r="Y686" s="31"/>
      <c r="Z686" s="21"/>
      <c r="AA686" s="34"/>
      <c r="AC686" s="11"/>
      <c r="AF686" s="11"/>
    </row>
    <row r="687" spans="1:32" ht="21.75" customHeight="1">
      <c r="A687" s="24" t="str">
        <f>基本登録!$A$22</f>
        <v>補</v>
      </c>
      <c r="B687" s="179" t="str">
        <f>IF(AC687="","",VLOOKUP(AC687,関東予選!$B:$G,4,FALSE))</f>
        <v/>
      </c>
      <c r="C687" s="180"/>
      <c r="D687" s="180"/>
      <c r="E687" s="180"/>
      <c r="F687" s="181"/>
      <c r="G687" s="26" t="str">
        <f>IF(AC687="","",VLOOKUP(AC687,関東予選!$B:$G,5,FALSE))</f>
        <v/>
      </c>
      <c r="H687" s="24"/>
      <c r="I687" s="24"/>
      <c r="J687" s="24"/>
      <c r="K687" s="33"/>
      <c r="L687" s="34"/>
      <c r="M687" s="24"/>
      <c r="N687" s="24"/>
      <c r="O687" s="24"/>
      <c r="P687" s="33"/>
      <c r="Q687" s="34"/>
      <c r="R687" s="24"/>
      <c r="S687" s="24"/>
      <c r="T687" s="24"/>
      <c r="U687" s="33"/>
      <c r="V687" s="34"/>
      <c r="W687" s="24"/>
      <c r="X687" s="24"/>
      <c r="Y687" s="24"/>
      <c r="Z687" s="33"/>
      <c r="AA687" s="34"/>
      <c r="AC687" s="11"/>
      <c r="AF687" s="11"/>
    </row>
    <row r="688" spans="1:32" ht="19.5" customHeight="1">
      <c r="A688" s="169"/>
      <c r="B688" s="170"/>
      <c r="C688" s="170"/>
      <c r="D688" s="170"/>
      <c r="E688" s="170"/>
      <c r="F688" s="170"/>
      <c r="G688" s="171"/>
      <c r="H688" s="172" t="s">
        <v>132</v>
      </c>
      <c r="I688" s="173"/>
      <c r="J688" s="173"/>
      <c r="K688" s="173"/>
      <c r="L688" s="34"/>
      <c r="M688" s="172" t="s">
        <v>132</v>
      </c>
      <c r="N688" s="173"/>
      <c r="O688" s="173"/>
      <c r="P688" s="173"/>
      <c r="Q688" s="34"/>
      <c r="R688" s="172" t="s">
        <v>132</v>
      </c>
      <c r="S688" s="173"/>
      <c r="T688" s="173"/>
      <c r="U688" s="173"/>
      <c r="V688" s="34"/>
      <c r="W688" s="172" t="s">
        <v>132</v>
      </c>
      <c r="X688" s="173"/>
      <c r="Y688" s="173"/>
      <c r="Z688" s="173"/>
      <c r="AA688" s="34"/>
      <c r="AC688" s="11"/>
      <c r="AF688" s="11"/>
    </row>
    <row r="689" spans="1:32" ht="24.75" customHeight="1">
      <c r="A689" s="174"/>
      <c r="B689" s="175"/>
      <c r="C689" s="175"/>
      <c r="D689" s="175"/>
      <c r="E689" s="175"/>
      <c r="F689" s="175"/>
      <c r="G689" s="176"/>
      <c r="H689" s="169"/>
      <c r="I689" s="177"/>
      <c r="J689" s="177"/>
      <c r="K689" s="177"/>
      <c r="L689" s="178"/>
      <c r="M689" s="169"/>
      <c r="N689" s="177"/>
      <c r="O689" s="177"/>
      <c r="P689" s="177"/>
      <c r="Q689" s="178"/>
      <c r="R689" s="169"/>
      <c r="S689" s="177"/>
      <c r="T689" s="177"/>
      <c r="U689" s="177"/>
      <c r="V689" s="178"/>
      <c r="W689" s="169"/>
      <c r="X689" s="177"/>
      <c r="Y689" s="177"/>
      <c r="Z689" s="177"/>
      <c r="AA689" s="178"/>
      <c r="AC689" s="11"/>
      <c r="AF689" s="11"/>
    </row>
    <row r="690" spans="1:32" ht="4.5" customHeight="1">
      <c r="A690" s="165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AC690" s="11"/>
      <c r="AF690" s="11"/>
    </row>
    <row r="691" spans="1:32">
      <c r="A691" s="167" t="s">
        <v>136</v>
      </c>
      <c r="B691" s="167"/>
      <c r="C691" s="47" t="str">
        <f>基本登録!$A$23</f>
        <v>①（　）内の大会の個人の部は一人１枚使用すること（関東予選・総合体育大会・個人選手権大会）</v>
      </c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4"/>
      <c r="R691" s="45"/>
      <c r="S691" s="44"/>
      <c r="T691" s="44"/>
      <c r="U691" s="40"/>
      <c r="V691" s="40"/>
      <c r="W691" s="40"/>
      <c r="X691" s="40"/>
      <c r="Y691" s="40"/>
      <c r="Z691" s="40"/>
      <c r="AA691" s="40"/>
    </row>
    <row r="692" spans="1:32">
      <c r="A692" s="43"/>
      <c r="B692" s="43"/>
      <c r="C692" s="47" t="str">
        <f>基本登録!$A$24</f>
        <v>②顧問の捺印のないものは無効</v>
      </c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6"/>
      <c r="R692" s="44"/>
      <c r="S692" s="44"/>
      <c r="T692" s="44"/>
      <c r="U692" s="168" t="s">
        <v>139</v>
      </c>
      <c r="V692" s="168"/>
      <c r="W692" s="168"/>
      <c r="X692" s="168"/>
      <c r="Y692" s="168"/>
      <c r="Z692" s="168"/>
      <c r="AA692" s="168"/>
    </row>
    <row r="693" spans="1:32" s="37" customFormat="1">
      <c r="A693" s="41"/>
      <c r="B693" s="41"/>
      <c r="C693" s="42" t="str">
        <f>基本登録!$A$25</f>
        <v>③A4用紙に印刷すること（A4用紙1枚につき立順票は二部出力。切り取って使用すること）</v>
      </c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168"/>
      <c r="V693" s="168"/>
      <c r="W693" s="168"/>
      <c r="X693" s="168"/>
      <c r="Y693" s="168"/>
      <c r="Z693" s="168"/>
      <c r="AA693" s="168"/>
    </row>
    <row r="694" spans="1:32" ht="34.5" customHeight="1">
      <c r="AC694" s="11"/>
      <c r="AF694" s="11"/>
    </row>
    <row r="695" spans="1:32" ht="24.75" customHeight="1">
      <c r="A695" s="240" t="s">
        <v>119</v>
      </c>
      <c r="B695" s="240"/>
      <c r="C695" s="240"/>
      <c r="D695" s="201" t="str">
        <f ca="1">基本登録!$B$8</f>
        <v>令和8年度　関東大会東京都予選　立順票</v>
      </c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190" t="s">
        <v>120</v>
      </c>
      <c r="Y695" s="191"/>
      <c r="Z695" s="191"/>
      <c r="AA695" s="192"/>
      <c r="AC695" s="11"/>
      <c r="AF695" s="11"/>
    </row>
    <row r="696" spans="1:32" ht="26.25" customHeight="1">
      <c r="A696" s="241"/>
      <c r="B696" s="241"/>
      <c r="C696" s="24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2" t="str">
        <f>IF(VLOOKUP(AC703,関東予選!$B:$G,2,FALSE)="","",VLOOKUP(AC703,関東予選!$B:$G,2,FALSE))</f>
        <v/>
      </c>
      <c r="Y696" s="203"/>
      <c r="Z696" s="203"/>
      <c r="AA696" s="204"/>
      <c r="AC696" s="11"/>
      <c r="AF696" s="11"/>
    </row>
    <row r="697" spans="1:32" ht="27" customHeight="1">
      <c r="A697" s="169" t="s">
        <v>121</v>
      </c>
      <c r="B697" s="177"/>
      <c r="C697" s="178"/>
      <c r="D697" s="208"/>
      <c r="E697" s="30" t="s">
        <v>122</v>
      </c>
      <c r="F697" s="208"/>
      <c r="G697" s="190" t="s">
        <v>123</v>
      </c>
      <c r="H697" s="191"/>
      <c r="I697" s="192"/>
      <c r="J697" s="213" t="str">
        <f>基本登録!$B$2</f>
        <v>基本登録シートの学校番号に入力して下さい</v>
      </c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X697" s="205"/>
      <c r="Y697" s="206"/>
      <c r="Z697" s="206"/>
      <c r="AA697" s="207"/>
      <c r="AC697" s="11"/>
      <c r="AF697" s="11"/>
    </row>
    <row r="698" spans="1:32" ht="9.75" customHeight="1">
      <c r="A698" s="214">
        <f>基本登録!$B$1</f>
        <v>0</v>
      </c>
      <c r="B698" s="215"/>
      <c r="C698" s="216"/>
      <c r="D698" s="209"/>
      <c r="E698" s="223" t="s">
        <v>108</v>
      </c>
      <c r="F698" s="211"/>
      <c r="G698" s="226" t="s">
        <v>124</v>
      </c>
      <c r="H698" s="227"/>
      <c r="I698" s="228"/>
      <c r="J698" s="213">
        <f>基本登録!$B$3</f>
        <v>0</v>
      </c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36"/>
      <c r="X698" s="36"/>
      <c r="AC698" s="11"/>
      <c r="AF698" s="11"/>
    </row>
    <row r="699" spans="1:32" ht="16.5" customHeight="1">
      <c r="A699" s="217"/>
      <c r="B699" s="218"/>
      <c r="C699" s="219"/>
      <c r="D699" s="209"/>
      <c r="E699" s="224"/>
      <c r="F699" s="211"/>
      <c r="G699" s="229"/>
      <c r="H699" s="230"/>
      <c r="I699" s="231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X699" s="182" t="s">
        <v>125</v>
      </c>
      <c r="Y699" s="184" t="s">
        <v>126</v>
      </c>
      <c r="Z699" s="185"/>
      <c r="AA699" s="186"/>
      <c r="AC699" s="11"/>
      <c r="AF699" s="11"/>
    </row>
    <row r="700" spans="1:32" ht="27" customHeight="1">
      <c r="A700" s="220"/>
      <c r="B700" s="221"/>
      <c r="C700" s="222"/>
      <c r="D700" s="210"/>
      <c r="E700" s="225"/>
      <c r="F700" s="212"/>
      <c r="G700" s="190" t="s">
        <v>127</v>
      </c>
      <c r="H700" s="191"/>
      <c r="I700" s="192"/>
      <c r="J700" s="28"/>
      <c r="K700" s="29"/>
      <c r="L700" s="29"/>
      <c r="M700" s="29"/>
      <c r="N700" s="29"/>
      <c r="O700" s="29"/>
      <c r="P700" s="22"/>
      <c r="Q700" s="22"/>
      <c r="R700" s="22" t="s">
        <v>128</v>
      </c>
      <c r="S700" s="193" t="str">
        <f t="shared" ref="S700" si="25">AC703</f>
        <v/>
      </c>
      <c r="T700" s="194"/>
      <c r="U700" s="194"/>
      <c r="V700" s="23" t="s">
        <v>129</v>
      </c>
      <c r="X700" s="183"/>
      <c r="Y700" s="187"/>
      <c r="Z700" s="188"/>
      <c r="AA700" s="189"/>
      <c r="AC700" s="11"/>
      <c r="AF700" s="11"/>
    </row>
    <row r="701" spans="1:32" ht="4.5" customHeight="1">
      <c r="AC701" s="11"/>
      <c r="AF701" s="11"/>
    </row>
    <row r="702" spans="1:32" ht="21.75" customHeight="1">
      <c r="A702" s="24" t="s">
        <v>130</v>
      </c>
      <c r="B702" s="174" t="s">
        <v>131</v>
      </c>
      <c r="C702" s="195"/>
      <c r="D702" s="195"/>
      <c r="E702" s="195"/>
      <c r="F702" s="176"/>
      <c r="G702" s="32" t="s">
        <v>102</v>
      </c>
      <c r="H702" s="196" t="str">
        <f ca="1">IFERROR(VLOOKUP(D695,基本登録!$B$8:$I$14,5,FALSE),"")</f>
        <v>1次予選（個人予選）</v>
      </c>
      <c r="I702" s="197"/>
      <c r="J702" s="197"/>
      <c r="K702" s="197"/>
      <c r="L702" s="198"/>
      <c r="M702" s="196" t="str">
        <f ca="1">IFERROR(VLOOKUP(D695,基本登録!$B$8:$I$14,6,FALSE),"")</f>
        <v>2次予選（個人決勝）</v>
      </c>
      <c r="N702" s="197"/>
      <c r="O702" s="197"/>
      <c r="P702" s="197"/>
      <c r="Q702" s="198"/>
      <c r="R702" s="196" t="str">
        <f ca="1">IFERROR(IF(VLOOKUP(D695,基本登録!$B$8:$I$14,7,FALSE)="","",VLOOKUP(D695,基本登録!$B$8:$I$14,7,FALSE)),"")</f>
        <v/>
      </c>
      <c r="S702" s="197"/>
      <c r="T702" s="197"/>
      <c r="U702" s="197"/>
      <c r="V702" s="198"/>
      <c r="W702" s="196" t="str">
        <f ca="1">IFERROR(IF(VLOOKUP(D695,基本登録!$B$8:$I$14,8,FALSE)="","",VLOOKUP(D695,基本登録!$B$8:$I$14,8,FALSE)),"")</f>
        <v/>
      </c>
      <c r="X702" s="197"/>
      <c r="Y702" s="197"/>
      <c r="Z702" s="197"/>
      <c r="AA702" s="198"/>
      <c r="AC702" s="11"/>
      <c r="AF702" s="11"/>
    </row>
    <row r="703" spans="1:32" ht="21.75" customHeight="1">
      <c r="A703" s="25" t="str">
        <f>基本登録!$A$17</f>
        <v>１</v>
      </c>
      <c r="B703" s="179" t="str">
        <f>IF(AC703="","",VLOOKUP(AC703,関東予選!$B:$G,4,FALSE))</f>
        <v/>
      </c>
      <c r="C703" s="180"/>
      <c r="D703" s="180"/>
      <c r="E703" s="180"/>
      <c r="F703" s="181"/>
      <c r="G703" s="26" t="str">
        <f>IF(AC703="","",VLOOKUP(AC703,関東予選!$B:$G,5,FALSE))</f>
        <v/>
      </c>
      <c r="H703" s="31"/>
      <c r="I703" s="31"/>
      <c r="J703" s="31"/>
      <c r="K703" s="21"/>
      <c r="L703" s="34"/>
      <c r="M703" s="31"/>
      <c r="N703" s="31"/>
      <c r="O703" s="31"/>
      <c r="P703" s="21"/>
      <c r="Q703" s="34"/>
      <c r="R703" s="31"/>
      <c r="S703" s="31"/>
      <c r="T703" s="31"/>
      <c r="U703" s="21"/>
      <c r="V703" s="34"/>
      <c r="W703" s="31"/>
      <c r="X703" s="31"/>
      <c r="Y703" s="31"/>
      <c r="Z703" s="21"/>
      <c r="AA703" s="34"/>
      <c r="AC703" s="11" t="str">
        <f>関東予選!B$41</f>
        <v/>
      </c>
      <c r="AF703" s="11"/>
    </row>
    <row r="704" spans="1:32" ht="21.75" customHeight="1">
      <c r="A704" s="24" t="str">
        <f>基本登録!$A$18</f>
        <v>２</v>
      </c>
      <c r="B704" s="179" t="str">
        <f>IF(AC704="","",VLOOKUP(AC704,関東予選!$B:$G,4,FALSE))</f>
        <v/>
      </c>
      <c r="C704" s="180"/>
      <c r="D704" s="180"/>
      <c r="E704" s="180"/>
      <c r="F704" s="181"/>
      <c r="G704" s="26" t="str">
        <f>IF(AC704="","",VLOOKUP(AC704,関東予選!$B:$G,5,FALSE))</f>
        <v/>
      </c>
      <c r="H704" s="31"/>
      <c r="I704" s="31"/>
      <c r="J704" s="31"/>
      <c r="K704" s="21"/>
      <c r="L704" s="34"/>
      <c r="M704" s="31"/>
      <c r="N704" s="31"/>
      <c r="O704" s="31"/>
      <c r="P704" s="21"/>
      <c r="Q704" s="34"/>
      <c r="R704" s="31"/>
      <c r="S704" s="31"/>
      <c r="T704" s="31"/>
      <c r="U704" s="21"/>
      <c r="V704" s="34"/>
      <c r="W704" s="31"/>
      <c r="X704" s="31"/>
      <c r="Y704" s="31"/>
      <c r="Z704" s="21"/>
      <c r="AA704" s="34"/>
      <c r="AC704" s="11"/>
      <c r="AF704" s="11"/>
    </row>
    <row r="705" spans="1:32" ht="21.75" customHeight="1">
      <c r="A705" s="24" t="str">
        <f>基本登録!$A$19</f>
        <v>３</v>
      </c>
      <c r="B705" s="179" t="str">
        <f>IF(AC705="","",VLOOKUP(AC705,関東予選!$B:$G,4,FALSE))</f>
        <v/>
      </c>
      <c r="C705" s="180"/>
      <c r="D705" s="180"/>
      <c r="E705" s="180"/>
      <c r="F705" s="181"/>
      <c r="G705" s="26" t="str">
        <f>IF(AC705="","",VLOOKUP(AC705,関東予選!$B:$G,5,FALSE))</f>
        <v/>
      </c>
      <c r="H705" s="31"/>
      <c r="I705" s="31"/>
      <c r="J705" s="31"/>
      <c r="K705" s="21"/>
      <c r="L705" s="34"/>
      <c r="M705" s="31"/>
      <c r="N705" s="31"/>
      <c r="O705" s="31"/>
      <c r="P705" s="21"/>
      <c r="Q705" s="34"/>
      <c r="R705" s="31"/>
      <c r="S705" s="31"/>
      <c r="T705" s="31"/>
      <c r="U705" s="21"/>
      <c r="V705" s="34"/>
      <c r="W705" s="31"/>
      <c r="X705" s="31"/>
      <c r="Y705" s="31"/>
      <c r="Z705" s="21"/>
      <c r="AA705" s="34"/>
      <c r="AC705" s="11"/>
      <c r="AF705" s="11"/>
    </row>
    <row r="706" spans="1:32" ht="21.75" customHeight="1">
      <c r="A706" s="24" t="str">
        <f>基本登録!$A$20</f>
        <v>４</v>
      </c>
      <c r="B706" s="179" t="str">
        <f>IF(AC706="","",VLOOKUP(AC706,関東予選!$B:$G,4,FALSE))</f>
        <v/>
      </c>
      <c r="C706" s="180"/>
      <c r="D706" s="180"/>
      <c r="E706" s="180"/>
      <c r="F706" s="181"/>
      <c r="G706" s="26" t="str">
        <f>IF(AC706="","",VLOOKUP(AC706,関東予選!$B:$G,5,FALSE))</f>
        <v/>
      </c>
      <c r="H706" s="31"/>
      <c r="I706" s="31"/>
      <c r="J706" s="31"/>
      <c r="K706" s="21"/>
      <c r="L706" s="34"/>
      <c r="M706" s="31"/>
      <c r="N706" s="31"/>
      <c r="O706" s="31"/>
      <c r="P706" s="21"/>
      <c r="Q706" s="34"/>
      <c r="R706" s="31"/>
      <c r="S706" s="31"/>
      <c r="T706" s="31"/>
      <c r="U706" s="21"/>
      <c r="V706" s="34"/>
      <c r="W706" s="31"/>
      <c r="X706" s="31"/>
      <c r="Y706" s="31"/>
      <c r="Z706" s="21"/>
      <c r="AA706" s="34"/>
      <c r="AC706" s="11"/>
      <c r="AF706" s="11"/>
    </row>
    <row r="707" spans="1:32" ht="21.75" customHeight="1">
      <c r="A707" s="24" t="str">
        <f>基本登録!$A$21</f>
        <v>５</v>
      </c>
      <c r="B707" s="179" t="str">
        <f>IF(AC707="","",VLOOKUP(AC707,関東予選!$B:$G,4,FALSE))</f>
        <v/>
      </c>
      <c r="C707" s="180"/>
      <c r="D707" s="180"/>
      <c r="E707" s="180"/>
      <c r="F707" s="181"/>
      <c r="G707" s="26" t="str">
        <f>IF(AC707="","",VLOOKUP(AC707,関東予選!$B:$G,5,FALSE))</f>
        <v/>
      </c>
      <c r="H707" s="31"/>
      <c r="I707" s="31"/>
      <c r="J707" s="31"/>
      <c r="K707" s="21"/>
      <c r="L707" s="34"/>
      <c r="M707" s="31"/>
      <c r="N707" s="31"/>
      <c r="O707" s="31"/>
      <c r="P707" s="21"/>
      <c r="Q707" s="34"/>
      <c r="R707" s="31"/>
      <c r="S707" s="31"/>
      <c r="T707" s="31"/>
      <c r="U707" s="21"/>
      <c r="V707" s="34"/>
      <c r="W707" s="31"/>
      <c r="X707" s="31"/>
      <c r="Y707" s="31"/>
      <c r="Z707" s="21"/>
      <c r="AA707" s="34"/>
      <c r="AC707" s="11"/>
      <c r="AF707" s="11"/>
    </row>
    <row r="708" spans="1:32" ht="21.75" customHeight="1">
      <c r="A708" s="24" t="str">
        <f>基本登録!$A$22</f>
        <v>補</v>
      </c>
      <c r="B708" s="179" t="str">
        <f>IF(AC708="","",VLOOKUP(AC708,関東予選!$B:$G,4,FALSE))</f>
        <v/>
      </c>
      <c r="C708" s="180"/>
      <c r="D708" s="180"/>
      <c r="E708" s="180"/>
      <c r="F708" s="181"/>
      <c r="G708" s="26" t="str">
        <f>IF(AC708="","",VLOOKUP(AC708,関東予選!$B:$G,5,FALSE))</f>
        <v/>
      </c>
      <c r="H708" s="24"/>
      <c r="I708" s="24"/>
      <c r="J708" s="24"/>
      <c r="K708" s="33"/>
      <c r="L708" s="34"/>
      <c r="M708" s="24"/>
      <c r="N708" s="24"/>
      <c r="O708" s="24"/>
      <c r="P708" s="33"/>
      <c r="Q708" s="34"/>
      <c r="R708" s="24"/>
      <c r="S708" s="24"/>
      <c r="T708" s="24"/>
      <c r="U708" s="33"/>
      <c r="V708" s="34"/>
      <c r="W708" s="24"/>
      <c r="X708" s="24"/>
      <c r="Y708" s="24"/>
      <c r="Z708" s="33"/>
      <c r="AA708" s="34"/>
      <c r="AC708" s="11"/>
      <c r="AF708" s="11"/>
    </row>
    <row r="709" spans="1:32" ht="19.5" customHeight="1">
      <c r="A709" s="169"/>
      <c r="B709" s="170"/>
      <c r="C709" s="170"/>
      <c r="D709" s="170"/>
      <c r="E709" s="170"/>
      <c r="F709" s="170"/>
      <c r="G709" s="171"/>
      <c r="H709" s="172" t="s">
        <v>132</v>
      </c>
      <c r="I709" s="173"/>
      <c r="J709" s="173"/>
      <c r="K709" s="173"/>
      <c r="L709" s="34"/>
      <c r="M709" s="172" t="s">
        <v>132</v>
      </c>
      <c r="N709" s="173"/>
      <c r="O709" s="173"/>
      <c r="P709" s="173"/>
      <c r="Q709" s="34"/>
      <c r="R709" s="172" t="s">
        <v>132</v>
      </c>
      <c r="S709" s="173"/>
      <c r="T709" s="173"/>
      <c r="U709" s="173"/>
      <c r="V709" s="34"/>
      <c r="W709" s="172" t="s">
        <v>132</v>
      </c>
      <c r="X709" s="173"/>
      <c r="Y709" s="173"/>
      <c r="Z709" s="173"/>
      <c r="AA709" s="34"/>
      <c r="AC709" s="11"/>
      <c r="AF709" s="11"/>
    </row>
    <row r="710" spans="1:32" ht="24.75" customHeight="1">
      <c r="A710" s="174"/>
      <c r="B710" s="175"/>
      <c r="C710" s="175"/>
      <c r="D710" s="175"/>
      <c r="E710" s="175"/>
      <c r="F710" s="175"/>
      <c r="G710" s="176"/>
      <c r="H710" s="169"/>
      <c r="I710" s="177"/>
      <c r="J710" s="177"/>
      <c r="K710" s="177"/>
      <c r="L710" s="178"/>
      <c r="M710" s="169"/>
      <c r="N710" s="177"/>
      <c r="O710" s="177"/>
      <c r="P710" s="177"/>
      <c r="Q710" s="178"/>
      <c r="R710" s="169"/>
      <c r="S710" s="177"/>
      <c r="T710" s="177"/>
      <c r="U710" s="177"/>
      <c r="V710" s="178"/>
      <c r="W710" s="169"/>
      <c r="X710" s="177"/>
      <c r="Y710" s="177"/>
      <c r="Z710" s="177"/>
      <c r="AA710" s="178"/>
      <c r="AC710" s="11"/>
      <c r="AF710" s="11"/>
    </row>
    <row r="711" spans="1:32" ht="4.5" customHeight="1">
      <c r="A711" s="165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AC711" s="11"/>
      <c r="AF711" s="11"/>
    </row>
    <row r="712" spans="1:32">
      <c r="A712" s="167" t="s">
        <v>136</v>
      </c>
      <c r="B712" s="167"/>
      <c r="C712" s="47" t="str">
        <f>基本登録!$A$23</f>
        <v>①（　）内の大会の個人の部は一人１枚使用すること（関東予選・総合体育大会・個人選手権大会）</v>
      </c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4"/>
      <c r="R712" s="45"/>
      <c r="S712" s="44"/>
      <c r="T712" s="44"/>
      <c r="U712" s="40"/>
      <c r="V712" s="40"/>
      <c r="W712" s="40"/>
      <c r="X712" s="40"/>
      <c r="Y712" s="40"/>
      <c r="Z712" s="40"/>
      <c r="AA712" s="40"/>
    </row>
    <row r="713" spans="1:32">
      <c r="A713" s="43"/>
      <c r="B713" s="43"/>
      <c r="C713" s="47" t="str">
        <f>基本登録!$A$24</f>
        <v>②顧問の捺印のないものは無効</v>
      </c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6"/>
      <c r="R713" s="44"/>
      <c r="S713" s="44"/>
      <c r="T713" s="44"/>
      <c r="U713" s="168" t="s">
        <v>139</v>
      </c>
      <c r="V713" s="168"/>
      <c r="W713" s="168"/>
      <c r="X713" s="168"/>
      <c r="Y713" s="168"/>
      <c r="Z713" s="168"/>
      <c r="AA713" s="168"/>
    </row>
    <row r="714" spans="1:32" s="37" customFormat="1">
      <c r="A714" s="41"/>
      <c r="B714" s="41"/>
      <c r="C714" s="42" t="str">
        <f>基本登録!$A$25</f>
        <v>③A4用紙に印刷すること（A4用紙1枚につき立順票は二部出力。切り取って使用すること）</v>
      </c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168"/>
      <c r="V714" s="168"/>
      <c r="W714" s="168"/>
      <c r="X714" s="168"/>
      <c r="Y714" s="168"/>
      <c r="Z714" s="168"/>
      <c r="AA714" s="168"/>
    </row>
    <row r="715" spans="1:32" ht="34.5" customHeight="1">
      <c r="AC715" s="11"/>
      <c r="AF715" s="11"/>
    </row>
    <row r="716" spans="1:32" ht="24.75" customHeight="1">
      <c r="A716" s="240" t="s">
        <v>119</v>
      </c>
      <c r="B716" s="240"/>
      <c r="C716" s="240"/>
      <c r="D716" s="201" t="str">
        <f ca="1">基本登録!$B$8</f>
        <v>令和8年度　関東大会東京都予選　立順票</v>
      </c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190" t="s">
        <v>120</v>
      </c>
      <c r="Y716" s="191"/>
      <c r="Z716" s="191"/>
      <c r="AA716" s="192"/>
      <c r="AC716" s="11"/>
      <c r="AF716" s="11"/>
    </row>
    <row r="717" spans="1:32" ht="26.25" customHeight="1">
      <c r="A717" s="241"/>
      <c r="B717" s="241"/>
      <c r="C717" s="24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2" t="str">
        <f>IF(VLOOKUP(AC724,関東予選!$B:$G,2,FALSE)="","",VLOOKUP(AC724,関東予選!$B:$G,2,FALSE))</f>
        <v/>
      </c>
      <c r="Y717" s="203"/>
      <c r="Z717" s="203"/>
      <c r="AA717" s="204"/>
      <c r="AC717" s="11"/>
      <c r="AF717" s="11"/>
    </row>
    <row r="718" spans="1:32" ht="27" customHeight="1">
      <c r="A718" s="169" t="s">
        <v>121</v>
      </c>
      <c r="B718" s="177"/>
      <c r="C718" s="178"/>
      <c r="D718" s="208"/>
      <c r="E718" s="30" t="s">
        <v>122</v>
      </c>
      <c r="F718" s="208"/>
      <c r="G718" s="190" t="s">
        <v>123</v>
      </c>
      <c r="H718" s="191"/>
      <c r="I718" s="192"/>
      <c r="J718" s="213" t="str">
        <f>基本登録!$B$2</f>
        <v>基本登録シートの学校番号に入力して下さい</v>
      </c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X718" s="205"/>
      <c r="Y718" s="206"/>
      <c r="Z718" s="206"/>
      <c r="AA718" s="207"/>
      <c r="AC718" s="11"/>
      <c r="AF718" s="11"/>
    </row>
    <row r="719" spans="1:32" ht="9.75" customHeight="1">
      <c r="A719" s="214">
        <f>基本登録!$B$1</f>
        <v>0</v>
      </c>
      <c r="B719" s="215"/>
      <c r="C719" s="216"/>
      <c r="D719" s="209"/>
      <c r="E719" s="223" t="s">
        <v>108</v>
      </c>
      <c r="F719" s="211"/>
      <c r="G719" s="226" t="s">
        <v>124</v>
      </c>
      <c r="H719" s="227"/>
      <c r="I719" s="228"/>
      <c r="J719" s="213">
        <f>基本登録!$B$3</f>
        <v>0</v>
      </c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36"/>
      <c r="X719" s="36"/>
      <c r="AC719" s="11"/>
      <c r="AF719" s="11"/>
    </row>
    <row r="720" spans="1:32" ht="16.5" customHeight="1">
      <c r="A720" s="217"/>
      <c r="B720" s="218"/>
      <c r="C720" s="219"/>
      <c r="D720" s="209"/>
      <c r="E720" s="224"/>
      <c r="F720" s="211"/>
      <c r="G720" s="229"/>
      <c r="H720" s="230"/>
      <c r="I720" s="231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X720" s="182" t="s">
        <v>125</v>
      </c>
      <c r="Y720" s="184" t="s">
        <v>126</v>
      </c>
      <c r="Z720" s="185"/>
      <c r="AA720" s="186"/>
      <c r="AC720" s="11"/>
      <c r="AF720" s="11"/>
    </row>
    <row r="721" spans="1:32" ht="27" customHeight="1">
      <c r="A721" s="220"/>
      <c r="B721" s="221"/>
      <c r="C721" s="222"/>
      <c r="D721" s="210"/>
      <c r="E721" s="225"/>
      <c r="F721" s="212"/>
      <c r="G721" s="190" t="s">
        <v>127</v>
      </c>
      <c r="H721" s="191"/>
      <c r="I721" s="192"/>
      <c r="J721" s="28"/>
      <c r="K721" s="29"/>
      <c r="L721" s="29"/>
      <c r="M721" s="29"/>
      <c r="N721" s="29"/>
      <c r="O721" s="29"/>
      <c r="P721" s="22"/>
      <c r="Q721" s="22"/>
      <c r="R721" s="22" t="s">
        <v>128</v>
      </c>
      <c r="S721" s="193" t="str">
        <f t="shared" ref="S721" si="26">AC724</f>
        <v/>
      </c>
      <c r="T721" s="194"/>
      <c r="U721" s="194"/>
      <c r="V721" s="23" t="s">
        <v>129</v>
      </c>
      <c r="X721" s="183"/>
      <c r="Y721" s="187"/>
      <c r="Z721" s="188"/>
      <c r="AA721" s="189"/>
      <c r="AC721" s="11"/>
      <c r="AF721" s="11"/>
    </row>
    <row r="722" spans="1:32" ht="4.5" customHeight="1">
      <c r="AC722" s="11"/>
      <c r="AF722" s="11"/>
    </row>
    <row r="723" spans="1:32" ht="21.75" customHeight="1">
      <c r="A723" s="24" t="s">
        <v>130</v>
      </c>
      <c r="B723" s="174" t="s">
        <v>131</v>
      </c>
      <c r="C723" s="195"/>
      <c r="D723" s="195"/>
      <c r="E723" s="195"/>
      <c r="F723" s="176"/>
      <c r="G723" s="32" t="s">
        <v>102</v>
      </c>
      <c r="H723" s="196" t="str">
        <f ca="1">IFERROR(VLOOKUP(D716,基本登録!$B$8:$I$14,5,FALSE),"")</f>
        <v>1次予選（個人予選）</v>
      </c>
      <c r="I723" s="197"/>
      <c r="J723" s="197"/>
      <c r="K723" s="197"/>
      <c r="L723" s="198"/>
      <c r="M723" s="196" t="str">
        <f ca="1">IFERROR(VLOOKUP(D716,基本登録!$B$8:$I$14,6,FALSE),"")</f>
        <v>2次予選（個人決勝）</v>
      </c>
      <c r="N723" s="197"/>
      <c r="O723" s="197"/>
      <c r="P723" s="197"/>
      <c r="Q723" s="198"/>
      <c r="R723" s="196" t="str">
        <f ca="1">IFERROR(IF(VLOOKUP(D716,基本登録!$B$8:$I$14,7,FALSE)="","",VLOOKUP(D716,基本登録!$B$8:$I$14,7,FALSE)),"")</f>
        <v/>
      </c>
      <c r="S723" s="197"/>
      <c r="T723" s="197"/>
      <c r="U723" s="197"/>
      <c r="V723" s="198"/>
      <c r="W723" s="196" t="str">
        <f ca="1">IFERROR(IF(VLOOKUP(D716,基本登録!$B$8:$I$14,8,FALSE)="","",VLOOKUP(D716,基本登録!$B$8:$I$14,8,FALSE)),"")</f>
        <v/>
      </c>
      <c r="X723" s="197"/>
      <c r="Y723" s="197"/>
      <c r="Z723" s="197"/>
      <c r="AA723" s="198"/>
      <c r="AC723" s="11"/>
      <c r="AF723" s="11"/>
    </row>
    <row r="724" spans="1:32" ht="21.75" customHeight="1">
      <c r="A724" s="25" t="str">
        <f>基本登録!$A$17</f>
        <v>１</v>
      </c>
      <c r="B724" s="179" t="str">
        <f>IF(AC724="","",VLOOKUP(AC724,関東予選!$B:$G,4,FALSE))</f>
        <v/>
      </c>
      <c r="C724" s="180"/>
      <c r="D724" s="180"/>
      <c r="E724" s="180"/>
      <c r="F724" s="181"/>
      <c r="G724" s="26" t="str">
        <f>IF(AC724="","",VLOOKUP(AC724,関東予選!$B:$G,5,FALSE))</f>
        <v/>
      </c>
      <c r="H724" s="31"/>
      <c r="I724" s="31"/>
      <c r="J724" s="31"/>
      <c r="K724" s="21"/>
      <c r="L724" s="34"/>
      <c r="M724" s="31"/>
      <c r="N724" s="31"/>
      <c r="O724" s="31"/>
      <c r="P724" s="21"/>
      <c r="Q724" s="34"/>
      <c r="R724" s="31"/>
      <c r="S724" s="31"/>
      <c r="T724" s="31"/>
      <c r="U724" s="21"/>
      <c r="V724" s="34"/>
      <c r="W724" s="31"/>
      <c r="X724" s="31"/>
      <c r="Y724" s="31"/>
      <c r="Z724" s="21"/>
      <c r="AA724" s="34"/>
      <c r="AC724" s="11" t="str">
        <f>関東予選!B$42</f>
        <v/>
      </c>
      <c r="AF724" s="11"/>
    </row>
    <row r="725" spans="1:32" ht="21.75" customHeight="1">
      <c r="A725" s="24" t="str">
        <f>基本登録!$A$18</f>
        <v>２</v>
      </c>
      <c r="B725" s="179" t="str">
        <f>IF(AC725="","",VLOOKUP(AC725,関東予選!$B:$G,4,FALSE))</f>
        <v/>
      </c>
      <c r="C725" s="180"/>
      <c r="D725" s="180"/>
      <c r="E725" s="180"/>
      <c r="F725" s="181"/>
      <c r="G725" s="26" t="str">
        <f>IF(AC725="","",VLOOKUP(AC725,関東予選!$B:$G,5,FALSE))</f>
        <v/>
      </c>
      <c r="H725" s="31"/>
      <c r="I725" s="31"/>
      <c r="J725" s="31"/>
      <c r="K725" s="21"/>
      <c r="L725" s="34"/>
      <c r="M725" s="31"/>
      <c r="N725" s="31"/>
      <c r="O725" s="31"/>
      <c r="P725" s="21"/>
      <c r="Q725" s="34"/>
      <c r="R725" s="31"/>
      <c r="S725" s="31"/>
      <c r="T725" s="31"/>
      <c r="U725" s="21"/>
      <c r="V725" s="34"/>
      <c r="W725" s="31"/>
      <c r="X725" s="31"/>
      <c r="Y725" s="31"/>
      <c r="Z725" s="21"/>
      <c r="AA725" s="34"/>
      <c r="AC725" s="11"/>
      <c r="AF725" s="11"/>
    </row>
    <row r="726" spans="1:32" ht="21.75" customHeight="1">
      <c r="A726" s="24" t="str">
        <f>基本登録!$A$19</f>
        <v>３</v>
      </c>
      <c r="B726" s="179" t="str">
        <f>IF(AC726="","",VLOOKUP(AC726,関東予選!$B:$G,4,FALSE))</f>
        <v/>
      </c>
      <c r="C726" s="180"/>
      <c r="D726" s="180"/>
      <c r="E726" s="180"/>
      <c r="F726" s="181"/>
      <c r="G726" s="26" t="str">
        <f>IF(AC726="","",VLOOKUP(AC726,関東予選!$B:$G,5,FALSE))</f>
        <v/>
      </c>
      <c r="H726" s="31"/>
      <c r="I726" s="31"/>
      <c r="J726" s="31"/>
      <c r="K726" s="21"/>
      <c r="L726" s="34"/>
      <c r="M726" s="31"/>
      <c r="N726" s="31"/>
      <c r="O726" s="31"/>
      <c r="P726" s="21"/>
      <c r="Q726" s="34"/>
      <c r="R726" s="31"/>
      <c r="S726" s="31"/>
      <c r="T726" s="31"/>
      <c r="U726" s="21"/>
      <c r="V726" s="34"/>
      <c r="W726" s="31"/>
      <c r="X726" s="31"/>
      <c r="Y726" s="31"/>
      <c r="Z726" s="21"/>
      <c r="AA726" s="34"/>
      <c r="AC726" s="11"/>
      <c r="AF726" s="11"/>
    </row>
    <row r="727" spans="1:32" ht="21.75" customHeight="1">
      <c r="A727" s="24" t="str">
        <f>基本登録!$A$20</f>
        <v>４</v>
      </c>
      <c r="B727" s="179" t="str">
        <f>IF(AC727="","",VLOOKUP(AC727,関東予選!$B:$G,4,FALSE))</f>
        <v/>
      </c>
      <c r="C727" s="180"/>
      <c r="D727" s="180"/>
      <c r="E727" s="180"/>
      <c r="F727" s="181"/>
      <c r="G727" s="26" t="str">
        <f>IF(AC727="","",VLOOKUP(AC727,関東予選!$B:$G,5,FALSE))</f>
        <v/>
      </c>
      <c r="H727" s="31"/>
      <c r="I727" s="31"/>
      <c r="J727" s="31"/>
      <c r="K727" s="21"/>
      <c r="L727" s="34"/>
      <c r="M727" s="31"/>
      <c r="N727" s="31"/>
      <c r="O727" s="31"/>
      <c r="P727" s="21"/>
      <c r="Q727" s="34"/>
      <c r="R727" s="31"/>
      <c r="S727" s="31"/>
      <c r="T727" s="31"/>
      <c r="U727" s="21"/>
      <c r="V727" s="34"/>
      <c r="W727" s="31"/>
      <c r="X727" s="31"/>
      <c r="Y727" s="31"/>
      <c r="Z727" s="21"/>
      <c r="AA727" s="34"/>
      <c r="AC727" s="11"/>
      <c r="AF727" s="11"/>
    </row>
    <row r="728" spans="1:32" ht="21.75" customHeight="1">
      <c r="A728" s="24" t="str">
        <f>基本登録!$A$21</f>
        <v>５</v>
      </c>
      <c r="B728" s="179" t="str">
        <f>IF(AC728="","",VLOOKUP(AC728,関東予選!$B:$G,4,FALSE))</f>
        <v/>
      </c>
      <c r="C728" s="180"/>
      <c r="D728" s="180"/>
      <c r="E728" s="180"/>
      <c r="F728" s="181"/>
      <c r="G728" s="26" t="str">
        <f>IF(AC728="","",VLOOKUP(AC728,関東予選!$B:$G,5,FALSE))</f>
        <v/>
      </c>
      <c r="H728" s="31"/>
      <c r="I728" s="31"/>
      <c r="J728" s="31"/>
      <c r="K728" s="21"/>
      <c r="L728" s="34"/>
      <c r="M728" s="31"/>
      <c r="N728" s="31"/>
      <c r="O728" s="31"/>
      <c r="P728" s="21"/>
      <c r="Q728" s="34"/>
      <c r="R728" s="31"/>
      <c r="S728" s="31"/>
      <c r="T728" s="31"/>
      <c r="U728" s="21"/>
      <c r="V728" s="34"/>
      <c r="W728" s="31"/>
      <c r="X728" s="31"/>
      <c r="Y728" s="31"/>
      <c r="Z728" s="21"/>
      <c r="AA728" s="34"/>
      <c r="AC728" s="11"/>
      <c r="AF728" s="11"/>
    </row>
    <row r="729" spans="1:32" ht="21.75" customHeight="1">
      <c r="A729" s="24" t="str">
        <f>基本登録!$A$22</f>
        <v>補</v>
      </c>
      <c r="B729" s="179" t="str">
        <f>IF(AC729="","",VLOOKUP(AC729,関東予選!$B:$G,4,FALSE))</f>
        <v/>
      </c>
      <c r="C729" s="180"/>
      <c r="D729" s="180"/>
      <c r="E729" s="180"/>
      <c r="F729" s="181"/>
      <c r="G729" s="26" t="str">
        <f>IF(AC729="","",VLOOKUP(AC729,関東予選!$B:$G,5,FALSE))</f>
        <v/>
      </c>
      <c r="H729" s="24"/>
      <c r="I729" s="24"/>
      <c r="J729" s="24"/>
      <c r="K729" s="33"/>
      <c r="L729" s="34"/>
      <c r="M729" s="24"/>
      <c r="N729" s="24"/>
      <c r="O729" s="24"/>
      <c r="P729" s="33"/>
      <c r="Q729" s="34"/>
      <c r="R729" s="24"/>
      <c r="S729" s="24"/>
      <c r="T729" s="24"/>
      <c r="U729" s="33"/>
      <c r="V729" s="34"/>
      <c r="W729" s="24"/>
      <c r="X729" s="24"/>
      <c r="Y729" s="24"/>
      <c r="Z729" s="33"/>
      <c r="AA729" s="34"/>
      <c r="AC729" s="11"/>
      <c r="AF729" s="11"/>
    </row>
    <row r="730" spans="1:32" ht="19.5" customHeight="1">
      <c r="A730" s="169"/>
      <c r="B730" s="170"/>
      <c r="C730" s="170"/>
      <c r="D730" s="170"/>
      <c r="E730" s="170"/>
      <c r="F730" s="170"/>
      <c r="G730" s="171"/>
      <c r="H730" s="172" t="s">
        <v>132</v>
      </c>
      <c r="I730" s="173"/>
      <c r="J730" s="173"/>
      <c r="K730" s="173"/>
      <c r="L730" s="34"/>
      <c r="M730" s="172" t="s">
        <v>132</v>
      </c>
      <c r="N730" s="173"/>
      <c r="O730" s="173"/>
      <c r="P730" s="173"/>
      <c r="Q730" s="34"/>
      <c r="R730" s="172" t="s">
        <v>132</v>
      </c>
      <c r="S730" s="173"/>
      <c r="T730" s="173"/>
      <c r="U730" s="173"/>
      <c r="V730" s="34"/>
      <c r="W730" s="172" t="s">
        <v>132</v>
      </c>
      <c r="X730" s="173"/>
      <c r="Y730" s="173"/>
      <c r="Z730" s="173"/>
      <c r="AA730" s="34"/>
      <c r="AC730" s="11"/>
      <c r="AF730" s="11"/>
    </row>
    <row r="731" spans="1:32" ht="24.75" customHeight="1">
      <c r="A731" s="174"/>
      <c r="B731" s="175"/>
      <c r="C731" s="175"/>
      <c r="D731" s="175"/>
      <c r="E731" s="175"/>
      <c r="F731" s="175"/>
      <c r="G731" s="176"/>
      <c r="H731" s="169"/>
      <c r="I731" s="177"/>
      <c r="J731" s="177"/>
      <c r="K731" s="177"/>
      <c r="L731" s="178"/>
      <c r="M731" s="169"/>
      <c r="N731" s="177"/>
      <c r="O731" s="177"/>
      <c r="P731" s="177"/>
      <c r="Q731" s="178"/>
      <c r="R731" s="169"/>
      <c r="S731" s="177"/>
      <c r="T731" s="177"/>
      <c r="U731" s="177"/>
      <c r="V731" s="178"/>
      <c r="W731" s="169"/>
      <c r="X731" s="177"/>
      <c r="Y731" s="177"/>
      <c r="Z731" s="177"/>
      <c r="AA731" s="178"/>
      <c r="AC731" s="11"/>
      <c r="AF731" s="11"/>
    </row>
    <row r="732" spans="1:32" ht="4.5" customHeight="1">
      <c r="A732" s="165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AC732" s="11"/>
      <c r="AF732" s="11"/>
    </row>
    <row r="733" spans="1:32">
      <c r="A733" s="167" t="s">
        <v>136</v>
      </c>
      <c r="B733" s="167"/>
      <c r="C733" s="47" t="str">
        <f>基本登録!$A$23</f>
        <v>①（　）内の大会の個人の部は一人１枚使用すること（関東予選・総合体育大会・個人選手権大会）</v>
      </c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4"/>
      <c r="R733" s="45"/>
      <c r="S733" s="44"/>
      <c r="T733" s="44"/>
      <c r="U733" s="40"/>
      <c r="V733" s="40"/>
      <c r="W733" s="40"/>
      <c r="X733" s="40"/>
      <c r="Y733" s="40"/>
      <c r="Z733" s="40"/>
      <c r="AA733" s="40"/>
    </row>
    <row r="734" spans="1:32">
      <c r="A734" s="43"/>
      <c r="B734" s="43"/>
      <c r="C734" s="47" t="str">
        <f>基本登録!$A$24</f>
        <v>②顧問の捺印のないものは無効</v>
      </c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6"/>
      <c r="R734" s="44"/>
      <c r="S734" s="44"/>
      <c r="T734" s="44"/>
      <c r="U734" s="168" t="s">
        <v>139</v>
      </c>
      <c r="V734" s="168"/>
      <c r="W734" s="168"/>
      <c r="X734" s="168"/>
      <c r="Y734" s="168"/>
      <c r="Z734" s="168"/>
      <c r="AA734" s="168"/>
    </row>
    <row r="735" spans="1:32" s="37" customFormat="1">
      <c r="A735" s="41"/>
      <c r="B735" s="41"/>
      <c r="C735" s="42" t="str">
        <f>基本登録!$A$25</f>
        <v>③A4用紙に印刷すること（A4用紙1枚につき立順票は二部出力。切り取って使用すること）</v>
      </c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168"/>
      <c r="V735" s="168"/>
      <c r="W735" s="168"/>
      <c r="X735" s="168"/>
      <c r="Y735" s="168"/>
      <c r="Z735" s="168"/>
      <c r="AA735" s="168"/>
    </row>
    <row r="736" spans="1:32" ht="34.5" customHeight="1">
      <c r="AC736" s="11"/>
      <c r="AF736" s="11"/>
    </row>
    <row r="737" spans="1:32" ht="24.75" customHeight="1">
      <c r="A737" s="240" t="s">
        <v>119</v>
      </c>
      <c r="B737" s="240"/>
      <c r="C737" s="240"/>
      <c r="D737" s="201" t="str">
        <f ca="1">基本登録!$B$8</f>
        <v>令和8年度　関東大会東京都予選　立順票</v>
      </c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190" t="s">
        <v>120</v>
      </c>
      <c r="Y737" s="191"/>
      <c r="Z737" s="191"/>
      <c r="AA737" s="192"/>
      <c r="AC737" s="11"/>
      <c r="AF737" s="11"/>
    </row>
    <row r="738" spans="1:32" ht="26.25" customHeight="1">
      <c r="A738" s="241"/>
      <c r="B738" s="241"/>
      <c r="C738" s="24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2" t="str">
        <f>IF(VLOOKUP(AC745,関東予選!$B:$G,2,FALSE)="","",VLOOKUP(AC745,関東予選!$B:$G,2,FALSE))</f>
        <v/>
      </c>
      <c r="Y738" s="203"/>
      <c r="Z738" s="203"/>
      <c r="AA738" s="204"/>
      <c r="AC738" s="11"/>
      <c r="AF738" s="11"/>
    </row>
    <row r="739" spans="1:32" ht="27" customHeight="1">
      <c r="A739" s="169" t="s">
        <v>121</v>
      </c>
      <c r="B739" s="177"/>
      <c r="C739" s="178"/>
      <c r="D739" s="208"/>
      <c r="E739" s="30" t="s">
        <v>122</v>
      </c>
      <c r="F739" s="208"/>
      <c r="G739" s="190" t="s">
        <v>123</v>
      </c>
      <c r="H739" s="191"/>
      <c r="I739" s="192"/>
      <c r="J739" s="213" t="str">
        <f>基本登録!$B$2</f>
        <v>基本登録シートの学校番号に入力して下さい</v>
      </c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X739" s="205"/>
      <c r="Y739" s="206"/>
      <c r="Z739" s="206"/>
      <c r="AA739" s="207"/>
      <c r="AC739" s="11"/>
      <c r="AF739" s="11"/>
    </row>
    <row r="740" spans="1:32" ht="9.75" customHeight="1">
      <c r="A740" s="214">
        <f>基本登録!$B$1</f>
        <v>0</v>
      </c>
      <c r="B740" s="215"/>
      <c r="C740" s="216"/>
      <c r="D740" s="209"/>
      <c r="E740" s="223" t="s">
        <v>108</v>
      </c>
      <c r="F740" s="211"/>
      <c r="G740" s="226" t="s">
        <v>124</v>
      </c>
      <c r="H740" s="227"/>
      <c r="I740" s="228"/>
      <c r="J740" s="213">
        <f>基本登録!$B$3</f>
        <v>0</v>
      </c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36"/>
      <c r="X740" s="36"/>
      <c r="AC740" s="11"/>
      <c r="AF740" s="11"/>
    </row>
    <row r="741" spans="1:32" ht="16.5" customHeight="1">
      <c r="A741" s="217"/>
      <c r="B741" s="218"/>
      <c r="C741" s="219"/>
      <c r="D741" s="209"/>
      <c r="E741" s="224"/>
      <c r="F741" s="211"/>
      <c r="G741" s="229"/>
      <c r="H741" s="230"/>
      <c r="I741" s="231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X741" s="182" t="s">
        <v>125</v>
      </c>
      <c r="Y741" s="184" t="s">
        <v>126</v>
      </c>
      <c r="Z741" s="185"/>
      <c r="AA741" s="186"/>
      <c r="AC741" s="11"/>
      <c r="AF741" s="11"/>
    </row>
    <row r="742" spans="1:32" ht="27" customHeight="1">
      <c r="A742" s="220"/>
      <c r="B742" s="221"/>
      <c r="C742" s="222"/>
      <c r="D742" s="210"/>
      <c r="E742" s="225"/>
      <c r="F742" s="212"/>
      <c r="G742" s="190" t="s">
        <v>127</v>
      </c>
      <c r="H742" s="191"/>
      <c r="I742" s="192"/>
      <c r="J742" s="28"/>
      <c r="K742" s="29"/>
      <c r="L742" s="29"/>
      <c r="M742" s="29"/>
      <c r="N742" s="29"/>
      <c r="O742" s="29"/>
      <c r="P742" s="22"/>
      <c r="Q742" s="22"/>
      <c r="R742" s="22" t="s">
        <v>128</v>
      </c>
      <c r="S742" s="193" t="str">
        <f t="shared" ref="S742" si="27">AC745</f>
        <v/>
      </c>
      <c r="T742" s="194"/>
      <c r="U742" s="194"/>
      <c r="V742" s="23" t="s">
        <v>129</v>
      </c>
      <c r="X742" s="183"/>
      <c r="Y742" s="187"/>
      <c r="Z742" s="188"/>
      <c r="AA742" s="189"/>
      <c r="AC742" s="11"/>
      <c r="AF742" s="11"/>
    </row>
    <row r="743" spans="1:32" ht="4.5" customHeight="1">
      <c r="AC743" s="11"/>
      <c r="AF743" s="11"/>
    </row>
    <row r="744" spans="1:32" ht="21.75" customHeight="1">
      <c r="A744" s="24" t="s">
        <v>130</v>
      </c>
      <c r="B744" s="174" t="s">
        <v>131</v>
      </c>
      <c r="C744" s="195"/>
      <c r="D744" s="195"/>
      <c r="E744" s="195"/>
      <c r="F744" s="176"/>
      <c r="G744" s="32" t="s">
        <v>102</v>
      </c>
      <c r="H744" s="196" t="str">
        <f ca="1">IFERROR(VLOOKUP(D737,基本登録!$B$8:$I$14,5,FALSE),"")</f>
        <v>1次予選（個人予選）</v>
      </c>
      <c r="I744" s="197"/>
      <c r="J744" s="197"/>
      <c r="K744" s="197"/>
      <c r="L744" s="198"/>
      <c r="M744" s="196" t="str">
        <f ca="1">IFERROR(VLOOKUP(D737,基本登録!$B$8:$I$14,6,FALSE),"")</f>
        <v>2次予選（個人決勝）</v>
      </c>
      <c r="N744" s="197"/>
      <c r="O744" s="197"/>
      <c r="P744" s="197"/>
      <c r="Q744" s="198"/>
      <c r="R744" s="196" t="str">
        <f ca="1">IFERROR(IF(VLOOKUP(D737,基本登録!$B$8:$I$14,7,FALSE)="","",VLOOKUP(D737,基本登録!$B$8:$I$14,7,FALSE)),"")</f>
        <v/>
      </c>
      <c r="S744" s="197"/>
      <c r="T744" s="197"/>
      <c r="U744" s="197"/>
      <c r="V744" s="198"/>
      <c r="W744" s="196" t="str">
        <f ca="1">IFERROR(IF(VLOOKUP(D737,基本登録!$B$8:$I$14,8,FALSE)="","",VLOOKUP(D737,基本登録!$B$8:$I$14,8,FALSE)),"")</f>
        <v/>
      </c>
      <c r="X744" s="197"/>
      <c r="Y744" s="197"/>
      <c r="Z744" s="197"/>
      <c r="AA744" s="198"/>
      <c r="AC744" s="11"/>
      <c r="AF744" s="11"/>
    </row>
    <row r="745" spans="1:32" ht="21.75" customHeight="1">
      <c r="A745" s="25" t="str">
        <f>基本登録!$A$17</f>
        <v>１</v>
      </c>
      <c r="B745" s="179" t="str">
        <f>IF(AC745="","",VLOOKUP(AC745,関東予選!$B:$G,4,FALSE))</f>
        <v/>
      </c>
      <c r="C745" s="180"/>
      <c r="D745" s="180"/>
      <c r="E745" s="180"/>
      <c r="F745" s="181"/>
      <c r="G745" s="26" t="str">
        <f>IF(AC745="","",VLOOKUP(AC745,関東予選!$B:$G,5,FALSE))</f>
        <v/>
      </c>
      <c r="H745" s="31"/>
      <c r="I745" s="31"/>
      <c r="J745" s="31"/>
      <c r="K745" s="21"/>
      <c r="L745" s="34"/>
      <c r="M745" s="31"/>
      <c r="N745" s="31"/>
      <c r="O745" s="31"/>
      <c r="P745" s="21"/>
      <c r="Q745" s="34"/>
      <c r="R745" s="31"/>
      <c r="S745" s="31"/>
      <c r="T745" s="31"/>
      <c r="U745" s="21"/>
      <c r="V745" s="34"/>
      <c r="W745" s="31"/>
      <c r="X745" s="31"/>
      <c r="Y745" s="31"/>
      <c r="Z745" s="21"/>
      <c r="AA745" s="34"/>
      <c r="AC745" s="11" t="str">
        <f>関東予選!B$43</f>
        <v/>
      </c>
      <c r="AF745" s="11"/>
    </row>
    <row r="746" spans="1:32" ht="21.75" customHeight="1">
      <c r="A746" s="24" t="str">
        <f>基本登録!$A$18</f>
        <v>２</v>
      </c>
      <c r="B746" s="179" t="str">
        <f>IF(AC746="","",VLOOKUP(AC746,関東予選!$B:$G,4,FALSE))</f>
        <v/>
      </c>
      <c r="C746" s="180"/>
      <c r="D746" s="180"/>
      <c r="E746" s="180"/>
      <c r="F746" s="181"/>
      <c r="G746" s="26" t="str">
        <f>IF(AC746="","",VLOOKUP(AC746,関東予選!$B:$G,5,FALSE))</f>
        <v/>
      </c>
      <c r="H746" s="31"/>
      <c r="I746" s="31"/>
      <c r="J746" s="31"/>
      <c r="K746" s="21"/>
      <c r="L746" s="34"/>
      <c r="M746" s="31"/>
      <c r="N746" s="31"/>
      <c r="O746" s="31"/>
      <c r="P746" s="21"/>
      <c r="Q746" s="34"/>
      <c r="R746" s="31"/>
      <c r="S746" s="31"/>
      <c r="T746" s="31"/>
      <c r="U746" s="21"/>
      <c r="V746" s="34"/>
      <c r="W746" s="31"/>
      <c r="X746" s="31"/>
      <c r="Y746" s="31"/>
      <c r="Z746" s="21"/>
      <c r="AA746" s="34"/>
      <c r="AC746" s="11"/>
      <c r="AF746" s="11"/>
    </row>
    <row r="747" spans="1:32" ht="21.75" customHeight="1">
      <c r="A747" s="24" t="str">
        <f>基本登録!$A$19</f>
        <v>３</v>
      </c>
      <c r="B747" s="179" t="str">
        <f>IF(AC747="","",VLOOKUP(AC747,関東予選!$B:$G,4,FALSE))</f>
        <v/>
      </c>
      <c r="C747" s="180"/>
      <c r="D747" s="180"/>
      <c r="E747" s="180"/>
      <c r="F747" s="181"/>
      <c r="G747" s="26" t="str">
        <f>IF(AC747="","",VLOOKUP(AC747,関東予選!$B:$G,5,FALSE))</f>
        <v/>
      </c>
      <c r="H747" s="31"/>
      <c r="I747" s="31"/>
      <c r="J747" s="31"/>
      <c r="K747" s="21"/>
      <c r="L747" s="34"/>
      <c r="M747" s="31"/>
      <c r="N747" s="31"/>
      <c r="O747" s="31"/>
      <c r="P747" s="21"/>
      <c r="Q747" s="34"/>
      <c r="R747" s="31"/>
      <c r="S747" s="31"/>
      <c r="T747" s="31"/>
      <c r="U747" s="21"/>
      <c r="V747" s="34"/>
      <c r="W747" s="31"/>
      <c r="X747" s="31"/>
      <c r="Y747" s="31"/>
      <c r="Z747" s="21"/>
      <c r="AA747" s="34"/>
      <c r="AC747" s="11"/>
      <c r="AF747" s="11"/>
    </row>
    <row r="748" spans="1:32" ht="21.75" customHeight="1">
      <c r="A748" s="24" t="str">
        <f>基本登録!$A$20</f>
        <v>４</v>
      </c>
      <c r="B748" s="179" t="str">
        <f>IF(AC748="","",VLOOKUP(AC748,関東予選!$B:$G,4,FALSE))</f>
        <v/>
      </c>
      <c r="C748" s="180"/>
      <c r="D748" s="180"/>
      <c r="E748" s="180"/>
      <c r="F748" s="181"/>
      <c r="G748" s="26" t="str">
        <f>IF(AC748="","",VLOOKUP(AC748,関東予選!$B:$G,5,FALSE))</f>
        <v/>
      </c>
      <c r="H748" s="31"/>
      <c r="I748" s="31"/>
      <c r="J748" s="31"/>
      <c r="K748" s="21"/>
      <c r="L748" s="34"/>
      <c r="M748" s="31"/>
      <c r="N748" s="31"/>
      <c r="O748" s="31"/>
      <c r="P748" s="21"/>
      <c r="Q748" s="34"/>
      <c r="R748" s="31"/>
      <c r="S748" s="31"/>
      <c r="T748" s="31"/>
      <c r="U748" s="21"/>
      <c r="V748" s="34"/>
      <c r="W748" s="31"/>
      <c r="X748" s="31"/>
      <c r="Y748" s="31"/>
      <c r="Z748" s="21"/>
      <c r="AA748" s="34"/>
      <c r="AC748" s="11"/>
      <c r="AF748" s="11"/>
    </row>
    <row r="749" spans="1:32" ht="21.75" customHeight="1">
      <c r="A749" s="24" t="str">
        <f>基本登録!$A$21</f>
        <v>５</v>
      </c>
      <c r="B749" s="179" t="str">
        <f>IF(AC749="","",VLOOKUP(AC749,関東予選!$B:$G,4,FALSE))</f>
        <v/>
      </c>
      <c r="C749" s="180"/>
      <c r="D749" s="180"/>
      <c r="E749" s="180"/>
      <c r="F749" s="181"/>
      <c r="G749" s="26" t="str">
        <f>IF(AC749="","",VLOOKUP(AC749,関東予選!$B:$G,5,FALSE))</f>
        <v/>
      </c>
      <c r="H749" s="31"/>
      <c r="I749" s="31"/>
      <c r="J749" s="31"/>
      <c r="K749" s="21"/>
      <c r="L749" s="34"/>
      <c r="M749" s="31"/>
      <c r="N749" s="31"/>
      <c r="O749" s="31"/>
      <c r="P749" s="21"/>
      <c r="Q749" s="34"/>
      <c r="R749" s="31"/>
      <c r="S749" s="31"/>
      <c r="T749" s="31"/>
      <c r="U749" s="21"/>
      <c r="V749" s="34"/>
      <c r="W749" s="31"/>
      <c r="X749" s="31"/>
      <c r="Y749" s="31"/>
      <c r="Z749" s="21"/>
      <c r="AA749" s="34"/>
      <c r="AC749" s="11"/>
      <c r="AF749" s="11"/>
    </row>
    <row r="750" spans="1:32" ht="21.75" customHeight="1">
      <c r="A750" s="24" t="str">
        <f>基本登録!$A$22</f>
        <v>補</v>
      </c>
      <c r="B750" s="179" t="str">
        <f>IF(AC750="","",VLOOKUP(AC750,関東予選!$B:$G,4,FALSE))</f>
        <v/>
      </c>
      <c r="C750" s="180"/>
      <c r="D750" s="180"/>
      <c r="E750" s="180"/>
      <c r="F750" s="181"/>
      <c r="G750" s="26" t="str">
        <f>IF(AC750="","",VLOOKUP(AC750,関東予選!$B:$G,5,FALSE))</f>
        <v/>
      </c>
      <c r="H750" s="24"/>
      <c r="I750" s="24"/>
      <c r="J750" s="24"/>
      <c r="K750" s="33"/>
      <c r="L750" s="34"/>
      <c r="M750" s="24"/>
      <c r="N750" s="24"/>
      <c r="O750" s="24"/>
      <c r="P750" s="33"/>
      <c r="Q750" s="34"/>
      <c r="R750" s="24"/>
      <c r="S750" s="24"/>
      <c r="T750" s="24"/>
      <c r="U750" s="33"/>
      <c r="V750" s="34"/>
      <c r="W750" s="24"/>
      <c r="X750" s="24"/>
      <c r="Y750" s="24"/>
      <c r="Z750" s="33"/>
      <c r="AA750" s="34"/>
      <c r="AC750" s="11"/>
      <c r="AF750" s="11"/>
    </row>
    <row r="751" spans="1:32" ht="19.5" customHeight="1">
      <c r="A751" s="169"/>
      <c r="B751" s="170"/>
      <c r="C751" s="170"/>
      <c r="D751" s="170"/>
      <c r="E751" s="170"/>
      <c r="F751" s="170"/>
      <c r="G751" s="171"/>
      <c r="H751" s="172" t="s">
        <v>132</v>
      </c>
      <c r="I751" s="173"/>
      <c r="J751" s="173"/>
      <c r="K751" s="173"/>
      <c r="L751" s="34"/>
      <c r="M751" s="172" t="s">
        <v>132</v>
      </c>
      <c r="N751" s="173"/>
      <c r="O751" s="173"/>
      <c r="P751" s="173"/>
      <c r="Q751" s="34"/>
      <c r="R751" s="172" t="s">
        <v>132</v>
      </c>
      <c r="S751" s="173"/>
      <c r="T751" s="173"/>
      <c r="U751" s="173"/>
      <c r="V751" s="34"/>
      <c r="W751" s="172" t="s">
        <v>132</v>
      </c>
      <c r="X751" s="173"/>
      <c r="Y751" s="173"/>
      <c r="Z751" s="173"/>
      <c r="AA751" s="34"/>
      <c r="AC751" s="11"/>
      <c r="AF751" s="11"/>
    </row>
    <row r="752" spans="1:32" ht="24.75" customHeight="1">
      <c r="A752" s="174"/>
      <c r="B752" s="175"/>
      <c r="C752" s="175"/>
      <c r="D752" s="175"/>
      <c r="E752" s="175"/>
      <c r="F752" s="175"/>
      <c r="G752" s="176"/>
      <c r="H752" s="169"/>
      <c r="I752" s="177"/>
      <c r="J752" s="177"/>
      <c r="K752" s="177"/>
      <c r="L752" s="178"/>
      <c r="M752" s="169"/>
      <c r="N752" s="177"/>
      <c r="O752" s="177"/>
      <c r="P752" s="177"/>
      <c r="Q752" s="178"/>
      <c r="R752" s="169"/>
      <c r="S752" s="177"/>
      <c r="T752" s="177"/>
      <c r="U752" s="177"/>
      <c r="V752" s="178"/>
      <c r="W752" s="169"/>
      <c r="X752" s="177"/>
      <c r="Y752" s="177"/>
      <c r="Z752" s="177"/>
      <c r="AA752" s="178"/>
      <c r="AC752" s="11"/>
      <c r="AF752" s="11"/>
    </row>
    <row r="753" spans="1:32" ht="4.5" customHeight="1">
      <c r="A753" s="165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AC753" s="11"/>
      <c r="AF753" s="11"/>
    </row>
    <row r="754" spans="1:32">
      <c r="A754" s="167" t="s">
        <v>136</v>
      </c>
      <c r="B754" s="167"/>
      <c r="C754" s="47" t="str">
        <f>基本登録!$A$23</f>
        <v>①（　）内の大会の個人の部は一人１枚使用すること（関東予選・総合体育大会・個人選手権大会）</v>
      </c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4"/>
      <c r="R754" s="45"/>
      <c r="S754" s="44"/>
      <c r="T754" s="44"/>
      <c r="U754" s="40"/>
      <c r="V754" s="40"/>
      <c r="W754" s="40"/>
      <c r="X754" s="40"/>
      <c r="Y754" s="40"/>
      <c r="Z754" s="40"/>
      <c r="AA754" s="40"/>
    </row>
    <row r="755" spans="1:32">
      <c r="A755" s="43"/>
      <c r="B755" s="43"/>
      <c r="C755" s="47" t="str">
        <f>基本登録!$A$24</f>
        <v>②顧問の捺印のないものは無効</v>
      </c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6"/>
      <c r="R755" s="44"/>
      <c r="S755" s="44"/>
      <c r="T755" s="44"/>
      <c r="U755" s="168" t="s">
        <v>139</v>
      </c>
      <c r="V755" s="168"/>
      <c r="W755" s="168"/>
      <c r="X755" s="168"/>
      <c r="Y755" s="168"/>
      <c r="Z755" s="168"/>
      <c r="AA755" s="168"/>
    </row>
    <row r="756" spans="1:32" s="37" customFormat="1">
      <c r="A756" s="41"/>
      <c r="B756" s="41"/>
      <c r="C756" s="42" t="str">
        <f>基本登録!$A$25</f>
        <v>③A4用紙に印刷すること（A4用紙1枚につき立順票は二部出力。切り取って使用すること）</v>
      </c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168"/>
      <c r="V756" s="168"/>
      <c r="W756" s="168"/>
      <c r="X756" s="168"/>
      <c r="Y756" s="168"/>
      <c r="Z756" s="168"/>
      <c r="AA756" s="168"/>
    </row>
    <row r="757" spans="1:32" ht="34.5" customHeight="1">
      <c r="AC757" s="11"/>
      <c r="AF757" s="11"/>
    </row>
    <row r="758" spans="1:32" ht="24.75" customHeight="1">
      <c r="A758" s="240" t="s">
        <v>119</v>
      </c>
      <c r="B758" s="240"/>
      <c r="C758" s="240"/>
      <c r="D758" s="201" t="str">
        <f ca="1">基本登録!$B$8</f>
        <v>令和8年度　関東大会東京都予選　立順票</v>
      </c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190" t="s">
        <v>120</v>
      </c>
      <c r="Y758" s="191"/>
      <c r="Z758" s="191"/>
      <c r="AA758" s="192"/>
      <c r="AC758" s="11"/>
      <c r="AF758" s="11"/>
    </row>
    <row r="759" spans="1:32" ht="26.25" customHeight="1">
      <c r="A759" s="241"/>
      <c r="B759" s="241"/>
      <c r="C759" s="24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2" t="str">
        <f>IF(VLOOKUP(AC766,関東予選!$B:$G,2,FALSE)="","",VLOOKUP(AC766,関東予選!$B:$G,2,FALSE))</f>
        <v/>
      </c>
      <c r="Y759" s="203"/>
      <c r="Z759" s="203"/>
      <c r="AA759" s="204"/>
      <c r="AC759" s="11"/>
      <c r="AF759" s="11"/>
    </row>
    <row r="760" spans="1:32" ht="27" customHeight="1">
      <c r="A760" s="169" t="s">
        <v>121</v>
      </c>
      <c r="B760" s="177"/>
      <c r="C760" s="178"/>
      <c r="D760" s="208"/>
      <c r="E760" s="30" t="s">
        <v>122</v>
      </c>
      <c r="F760" s="208"/>
      <c r="G760" s="190" t="s">
        <v>123</v>
      </c>
      <c r="H760" s="191"/>
      <c r="I760" s="192"/>
      <c r="J760" s="213" t="str">
        <f>基本登録!$B$2</f>
        <v>基本登録シートの学校番号に入力して下さい</v>
      </c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X760" s="205"/>
      <c r="Y760" s="206"/>
      <c r="Z760" s="206"/>
      <c r="AA760" s="207"/>
      <c r="AC760" s="11"/>
      <c r="AF760" s="11"/>
    </row>
    <row r="761" spans="1:32" ht="9.75" customHeight="1">
      <c r="A761" s="214">
        <f>基本登録!$B$1</f>
        <v>0</v>
      </c>
      <c r="B761" s="215"/>
      <c r="C761" s="216"/>
      <c r="D761" s="209"/>
      <c r="E761" s="223" t="s">
        <v>108</v>
      </c>
      <c r="F761" s="211"/>
      <c r="G761" s="226" t="s">
        <v>124</v>
      </c>
      <c r="H761" s="227"/>
      <c r="I761" s="228"/>
      <c r="J761" s="213">
        <f>基本登録!$B$3</f>
        <v>0</v>
      </c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36"/>
      <c r="X761" s="36"/>
      <c r="AC761" s="11"/>
      <c r="AF761" s="11"/>
    </row>
    <row r="762" spans="1:32" ht="16.5" customHeight="1">
      <c r="A762" s="217"/>
      <c r="B762" s="218"/>
      <c r="C762" s="219"/>
      <c r="D762" s="209"/>
      <c r="E762" s="224"/>
      <c r="F762" s="211"/>
      <c r="G762" s="229"/>
      <c r="H762" s="230"/>
      <c r="I762" s="231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X762" s="182" t="s">
        <v>125</v>
      </c>
      <c r="Y762" s="184" t="s">
        <v>126</v>
      </c>
      <c r="Z762" s="185"/>
      <c r="AA762" s="186"/>
      <c r="AC762" s="11"/>
      <c r="AF762" s="11"/>
    </row>
    <row r="763" spans="1:32" ht="27" customHeight="1">
      <c r="A763" s="220"/>
      <c r="B763" s="221"/>
      <c r="C763" s="222"/>
      <c r="D763" s="210"/>
      <c r="E763" s="225"/>
      <c r="F763" s="212"/>
      <c r="G763" s="190" t="s">
        <v>127</v>
      </c>
      <c r="H763" s="191"/>
      <c r="I763" s="192"/>
      <c r="J763" s="28"/>
      <c r="K763" s="29"/>
      <c r="L763" s="29"/>
      <c r="M763" s="29"/>
      <c r="N763" s="29"/>
      <c r="O763" s="29"/>
      <c r="P763" s="22"/>
      <c r="Q763" s="22"/>
      <c r="R763" s="22" t="s">
        <v>128</v>
      </c>
      <c r="S763" s="193" t="str">
        <f t="shared" ref="S763" si="28">AC766</f>
        <v/>
      </c>
      <c r="T763" s="194"/>
      <c r="U763" s="194"/>
      <c r="V763" s="23" t="s">
        <v>129</v>
      </c>
      <c r="X763" s="183"/>
      <c r="Y763" s="187"/>
      <c r="Z763" s="188"/>
      <c r="AA763" s="189"/>
      <c r="AC763" s="11"/>
      <c r="AF763" s="11"/>
    </row>
    <row r="764" spans="1:32" ht="4.5" customHeight="1">
      <c r="AC764" s="11"/>
      <c r="AF764" s="11"/>
    </row>
    <row r="765" spans="1:32" ht="21.75" customHeight="1">
      <c r="A765" s="24" t="s">
        <v>130</v>
      </c>
      <c r="B765" s="174" t="s">
        <v>131</v>
      </c>
      <c r="C765" s="195"/>
      <c r="D765" s="195"/>
      <c r="E765" s="195"/>
      <c r="F765" s="176"/>
      <c r="G765" s="32" t="s">
        <v>102</v>
      </c>
      <c r="H765" s="196" t="str">
        <f ca="1">IFERROR(VLOOKUP(D758,基本登録!$B$8:$I$14,5,FALSE),"")</f>
        <v>1次予選（個人予選）</v>
      </c>
      <c r="I765" s="197"/>
      <c r="J765" s="197"/>
      <c r="K765" s="197"/>
      <c r="L765" s="198"/>
      <c r="M765" s="196" t="str">
        <f ca="1">IFERROR(VLOOKUP(D758,基本登録!$B$8:$I$14,6,FALSE),"")</f>
        <v>2次予選（個人決勝）</v>
      </c>
      <c r="N765" s="197"/>
      <c r="O765" s="197"/>
      <c r="P765" s="197"/>
      <c r="Q765" s="198"/>
      <c r="R765" s="196" t="str">
        <f ca="1">IFERROR(IF(VLOOKUP(D758,基本登録!$B$8:$I$14,7,FALSE)="","",VLOOKUP(D758,基本登録!$B$8:$I$14,7,FALSE)),"")</f>
        <v/>
      </c>
      <c r="S765" s="197"/>
      <c r="T765" s="197"/>
      <c r="U765" s="197"/>
      <c r="V765" s="198"/>
      <c r="W765" s="196" t="str">
        <f ca="1">IFERROR(IF(VLOOKUP(D758,基本登録!$B$8:$I$14,8,FALSE)="","",VLOOKUP(D758,基本登録!$B$8:$I$14,8,FALSE)),"")</f>
        <v/>
      </c>
      <c r="X765" s="197"/>
      <c r="Y765" s="197"/>
      <c r="Z765" s="197"/>
      <c r="AA765" s="198"/>
      <c r="AC765" s="11"/>
      <c r="AF765" s="11"/>
    </row>
    <row r="766" spans="1:32" ht="21.75" customHeight="1">
      <c r="A766" s="25" t="str">
        <f>基本登録!$A$17</f>
        <v>１</v>
      </c>
      <c r="B766" s="179" t="str">
        <f>IF(AC766="","",VLOOKUP(AC766,関東予選!$B:$G,4,FALSE))</f>
        <v/>
      </c>
      <c r="C766" s="180"/>
      <c r="D766" s="180"/>
      <c r="E766" s="180"/>
      <c r="F766" s="181"/>
      <c r="G766" s="26" t="str">
        <f>IF(AC766="","",VLOOKUP(AC766,関東予選!$B:$G,5,FALSE))</f>
        <v/>
      </c>
      <c r="H766" s="31"/>
      <c r="I766" s="31"/>
      <c r="J766" s="31"/>
      <c r="K766" s="21"/>
      <c r="L766" s="34"/>
      <c r="M766" s="31"/>
      <c r="N766" s="31"/>
      <c r="O766" s="31"/>
      <c r="P766" s="21"/>
      <c r="Q766" s="34"/>
      <c r="R766" s="31"/>
      <c r="S766" s="31"/>
      <c r="T766" s="31"/>
      <c r="U766" s="21"/>
      <c r="V766" s="34"/>
      <c r="W766" s="31"/>
      <c r="X766" s="31"/>
      <c r="Y766" s="31"/>
      <c r="Z766" s="21"/>
      <c r="AA766" s="34"/>
      <c r="AC766" s="11" t="str">
        <f>関東予選!B$44</f>
        <v/>
      </c>
      <c r="AF766" s="11"/>
    </row>
    <row r="767" spans="1:32" ht="21.75" customHeight="1">
      <c r="A767" s="24" t="str">
        <f>基本登録!$A$18</f>
        <v>２</v>
      </c>
      <c r="B767" s="179" t="str">
        <f>IF(AC767="","",VLOOKUP(AC767,関東予選!$B:$G,4,FALSE))</f>
        <v/>
      </c>
      <c r="C767" s="180"/>
      <c r="D767" s="180"/>
      <c r="E767" s="180"/>
      <c r="F767" s="181"/>
      <c r="G767" s="26" t="str">
        <f>IF(AC767="","",VLOOKUP(AC767,関東予選!$B:$G,5,FALSE))</f>
        <v/>
      </c>
      <c r="H767" s="31"/>
      <c r="I767" s="31"/>
      <c r="J767" s="31"/>
      <c r="K767" s="21"/>
      <c r="L767" s="34"/>
      <c r="M767" s="31"/>
      <c r="N767" s="31"/>
      <c r="O767" s="31"/>
      <c r="P767" s="21"/>
      <c r="Q767" s="34"/>
      <c r="R767" s="31"/>
      <c r="S767" s="31"/>
      <c r="T767" s="31"/>
      <c r="U767" s="21"/>
      <c r="V767" s="34"/>
      <c r="W767" s="31"/>
      <c r="X767" s="31"/>
      <c r="Y767" s="31"/>
      <c r="Z767" s="21"/>
      <c r="AA767" s="34"/>
      <c r="AC767" s="11"/>
      <c r="AF767" s="11"/>
    </row>
    <row r="768" spans="1:32" ht="21.75" customHeight="1">
      <c r="A768" s="24" t="str">
        <f>基本登録!$A$19</f>
        <v>３</v>
      </c>
      <c r="B768" s="179" t="str">
        <f>IF(AC768="","",VLOOKUP(AC768,関東予選!$B:$G,4,FALSE))</f>
        <v/>
      </c>
      <c r="C768" s="180"/>
      <c r="D768" s="180"/>
      <c r="E768" s="180"/>
      <c r="F768" s="181"/>
      <c r="G768" s="26" t="str">
        <f>IF(AC768="","",VLOOKUP(AC768,関東予選!$B:$G,5,FALSE))</f>
        <v/>
      </c>
      <c r="H768" s="31"/>
      <c r="I768" s="31"/>
      <c r="J768" s="31"/>
      <c r="K768" s="21"/>
      <c r="L768" s="34"/>
      <c r="M768" s="31"/>
      <c r="N768" s="31"/>
      <c r="O768" s="31"/>
      <c r="P768" s="21"/>
      <c r="Q768" s="34"/>
      <c r="R768" s="31"/>
      <c r="S768" s="31"/>
      <c r="T768" s="31"/>
      <c r="U768" s="21"/>
      <c r="V768" s="34"/>
      <c r="W768" s="31"/>
      <c r="X768" s="31"/>
      <c r="Y768" s="31"/>
      <c r="Z768" s="21"/>
      <c r="AA768" s="34"/>
      <c r="AC768" s="11"/>
      <c r="AF768" s="11"/>
    </row>
    <row r="769" spans="1:32" ht="21.75" customHeight="1">
      <c r="A769" s="24" t="str">
        <f>基本登録!$A$20</f>
        <v>４</v>
      </c>
      <c r="B769" s="179" t="str">
        <f>IF(AC769="","",VLOOKUP(AC769,関東予選!$B:$G,4,FALSE))</f>
        <v/>
      </c>
      <c r="C769" s="180"/>
      <c r="D769" s="180"/>
      <c r="E769" s="180"/>
      <c r="F769" s="181"/>
      <c r="G769" s="26" t="str">
        <f>IF(AC769="","",VLOOKUP(AC769,関東予選!$B:$G,5,FALSE))</f>
        <v/>
      </c>
      <c r="H769" s="31"/>
      <c r="I769" s="31"/>
      <c r="J769" s="31"/>
      <c r="K769" s="21"/>
      <c r="L769" s="34"/>
      <c r="M769" s="31"/>
      <c r="N769" s="31"/>
      <c r="O769" s="31"/>
      <c r="P769" s="21"/>
      <c r="Q769" s="34"/>
      <c r="R769" s="31"/>
      <c r="S769" s="31"/>
      <c r="T769" s="31"/>
      <c r="U769" s="21"/>
      <c r="V769" s="34"/>
      <c r="W769" s="31"/>
      <c r="X769" s="31"/>
      <c r="Y769" s="31"/>
      <c r="Z769" s="21"/>
      <c r="AA769" s="34"/>
      <c r="AC769" s="11"/>
      <c r="AF769" s="11"/>
    </row>
    <row r="770" spans="1:32" ht="21.75" customHeight="1">
      <c r="A770" s="24" t="str">
        <f>基本登録!$A$21</f>
        <v>５</v>
      </c>
      <c r="B770" s="179" t="str">
        <f>IF(AC770="","",VLOOKUP(AC770,関東予選!$B:$G,4,FALSE))</f>
        <v/>
      </c>
      <c r="C770" s="180"/>
      <c r="D770" s="180"/>
      <c r="E770" s="180"/>
      <c r="F770" s="181"/>
      <c r="G770" s="26" t="str">
        <f>IF(AC770="","",VLOOKUP(AC770,関東予選!$B:$G,5,FALSE))</f>
        <v/>
      </c>
      <c r="H770" s="31"/>
      <c r="I770" s="31"/>
      <c r="J770" s="31"/>
      <c r="K770" s="21"/>
      <c r="L770" s="34"/>
      <c r="M770" s="31"/>
      <c r="N770" s="31"/>
      <c r="O770" s="31"/>
      <c r="P770" s="21"/>
      <c r="Q770" s="34"/>
      <c r="R770" s="31"/>
      <c r="S770" s="31"/>
      <c r="T770" s="31"/>
      <c r="U770" s="21"/>
      <c r="V770" s="34"/>
      <c r="W770" s="31"/>
      <c r="X770" s="31"/>
      <c r="Y770" s="31"/>
      <c r="Z770" s="21"/>
      <c r="AA770" s="34"/>
      <c r="AC770" s="11"/>
      <c r="AF770" s="11"/>
    </row>
    <row r="771" spans="1:32" ht="21.75" customHeight="1">
      <c r="A771" s="24" t="str">
        <f>基本登録!$A$22</f>
        <v>補</v>
      </c>
      <c r="B771" s="179" t="str">
        <f>IF(AC771="","",VLOOKUP(AC771,関東予選!$B:$G,4,FALSE))</f>
        <v/>
      </c>
      <c r="C771" s="180"/>
      <c r="D771" s="180"/>
      <c r="E771" s="180"/>
      <c r="F771" s="181"/>
      <c r="G771" s="26" t="str">
        <f>IF(AC771="","",VLOOKUP(AC771,関東予選!$B:$G,5,FALSE))</f>
        <v/>
      </c>
      <c r="H771" s="24"/>
      <c r="I771" s="24"/>
      <c r="J771" s="24"/>
      <c r="K771" s="33"/>
      <c r="L771" s="34"/>
      <c r="M771" s="24"/>
      <c r="N771" s="24"/>
      <c r="O771" s="24"/>
      <c r="P771" s="33"/>
      <c r="Q771" s="34"/>
      <c r="R771" s="24"/>
      <c r="S771" s="24"/>
      <c r="T771" s="24"/>
      <c r="U771" s="33"/>
      <c r="V771" s="34"/>
      <c r="W771" s="24"/>
      <c r="X771" s="24"/>
      <c r="Y771" s="24"/>
      <c r="Z771" s="33"/>
      <c r="AA771" s="34"/>
      <c r="AC771" s="11"/>
      <c r="AF771" s="11"/>
    </row>
    <row r="772" spans="1:32" ht="19.5" customHeight="1">
      <c r="A772" s="169"/>
      <c r="B772" s="170"/>
      <c r="C772" s="170"/>
      <c r="D772" s="170"/>
      <c r="E772" s="170"/>
      <c r="F772" s="170"/>
      <c r="G772" s="171"/>
      <c r="H772" s="172" t="s">
        <v>132</v>
      </c>
      <c r="I772" s="173"/>
      <c r="J772" s="173"/>
      <c r="K772" s="173"/>
      <c r="L772" s="34"/>
      <c r="M772" s="172" t="s">
        <v>132</v>
      </c>
      <c r="N772" s="173"/>
      <c r="O772" s="173"/>
      <c r="P772" s="173"/>
      <c r="Q772" s="34"/>
      <c r="R772" s="172" t="s">
        <v>132</v>
      </c>
      <c r="S772" s="173"/>
      <c r="T772" s="173"/>
      <c r="U772" s="173"/>
      <c r="V772" s="34"/>
      <c r="W772" s="172" t="s">
        <v>132</v>
      </c>
      <c r="X772" s="173"/>
      <c r="Y772" s="173"/>
      <c r="Z772" s="173"/>
      <c r="AA772" s="34"/>
      <c r="AC772" s="11"/>
      <c r="AF772" s="11"/>
    </row>
    <row r="773" spans="1:32" ht="24.75" customHeight="1">
      <c r="A773" s="174"/>
      <c r="B773" s="175"/>
      <c r="C773" s="175"/>
      <c r="D773" s="175"/>
      <c r="E773" s="175"/>
      <c r="F773" s="175"/>
      <c r="G773" s="176"/>
      <c r="H773" s="169"/>
      <c r="I773" s="177"/>
      <c r="J773" s="177"/>
      <c r="K773" s="177"/>
      <c r="L773" s="178"/>
      <c r="M773" s="169"/>
      <c r="N773" s="177"/>
      <c r="O773" s="177"/>
      <c r="P773" s="177"/>
      <c r="Q773" s="178"/>
      <c r="R773" s="169"/>
      <c r="S773" s="177"/>
      <c r="T773" s="177"/>
      <c r="U773" s="177"/>
      <c r="V773" s="178"/>
      <c r="W773" s="169"/>
      <c r="X773" s="177"/>
      <c r="Y773" s="177"/>
      <c r="Z773" s="177"/>
      <c r="AA773" s="178"/>
      <c r="AC773" s="11"/>
      <c r="AF773" s="11"/>
    </row>
    <row r="774" spans="1:32" ht="4.5" customHeight="1">
      <c r="A774" s="165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AC774" s="11"/>
      <c r="AF774" s="11"/>
    </row>
    <row r="775" spans="1:32">
      <c r="A775" s="167" t="s">
        <v>136</v>
      </c>
      <c r="B775" s="167"/>
      <c r="C775" s="47" t="str">
        <f>基本登録!$A$23</f>
        <v>①（　）内の大会の個人の部は一人１枚使用すること（関東予選・総合体育大会・個人選手権大会）</v>
      </c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4"/>
      <c r="R775" s="45"/>
      <c r="S775" s="44"/>
      <c r="T775" s="44"/>
      <c r="U775" s="40"/>
      <c r="V775" s="40"/>
      <c r="W775" s="40"/>
      <c r="X775" s="40"/>
      <c r="Y775" s="40"/>
      <c r="Z775" s="40"/>
      <c r="AA775" s="40"/>
    </row>
    <row r="776" spans="1:32">
      <c r="A776" s="43"/>
      <c r="B776" s="43"/>
      <c r="C776" s="47" t="str">
        <f>基本登録!$A$24</f>
        <v>②顧問の捺印のないものは無効</v>
      </c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6"/>
      <c r="R776" s="44"/>
      <c r="S776" s="44"/>
      <c r="T776" s="44"/>
      <c r="U776" s="168" t="s">
        <v>139</v>
      </c>
      <c r="V776" s="168"/>
      <c r="W776" s="168"/>
      <c r="X776" s="168"/>
      <c r="Y776" s="168"/>
      <c r="Z776" s="168"/>
      <c r="AA776" s="168"/>
    </row>
    <row r="777" spans="1:32" s="37" customFormat="1">
      <c r="A777" s="41"/>
      <c r="B777" s="41"/>
      <c r="C777" s="42" t="str">
        <f>基本登録!$A$25</f>
        <v>③A4用紙に印刷すること（A4用紙1枚につき立順票は二部出力。切り取って使用すること）</v>
      </c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168"/>
      <c r="V777" s="168"/>
      <c r="W777" s="168"/>
      <c r="X777" s="168"/>
      <c r="Y777" s="168"/>
      <c r="Z777" s="168"/>
      <c r="AA777" s="168"/>
    </row>
    <row r="778" spans="1:32" ht="34.5" customHeight="1">
      <c r="AC778" s="11"/>
      <c r="AF778" s="11"/>
    </row>
    <row r="779" spans="1:32" ht="24.75" customHeight="1">
      <c r="A779" s="240" t="s">
        <v>119</v>
      </c>
      <c r="B779" s="240"/>
      <c r="C779" s="240"/>
      <c r="D779" s="201" t="str">
        <f ca="1">基本登録!$B$8</f>
        <v>令和8年度　関東大会東京都予選　立順票</v>
      </c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190" t="s">
        <v>120</v>
      </c>
      <c r="Y779" s="191"/>
      <c r="Z779" s="191"/>
      <c r="AA779" s="192"/>
      <c r="AC779" s="11"/>
      <c r="AF779" s="11"/>
    </row>
    <row r="780" spans="1:32" ht="26.25" customHeight="1">
      <c r="A780" s="241"/>
      <c r="B780" s="241"/>
      <c r="C780" s="24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2" t="str">
        <f>IF(VLOOKUP(AC787,関東予選!$B:$G,2,FALSE)="","",VLOOKUP(AC787,関東予選!$B:$G,2,FALSE))</f>
        <v/>
      </c>
      <c r="Y780" s="203"/>
      <c r="Z780" s="203"/>
      <c r="AA780" s="204"/>
      <c r="AC780" s="11"/>
      <c r="AF780" s="11"/>
    </row>
    <row r="781" spans="1:32" ht="27" customHeight="1">
      <c r="A781" s="169" t="s">
        <v>121</v>
      </c>
      <c r="B781" s="177"/>
      <c r="C781" s="178"/>
      <c r="D781" s="208"/>
      <c r="E781" s="30" t="s">
        <v>122</v>
      </c>
      <c r="F781" s="208"/>
      <c r="G781" s="190" t="s">
        <v>123</v>
      </c>
      <c r="H781" s="191"/>
      <c r="I781" s="192"/>
      <c r="J781" s="213" t="str">
        <f>基本登録!$B$2</f>
        <v>基本登録シートの学校番号に入力して下さい</v>
      </c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X781" s="205"/>
      <c r="Y781" s="206"/>
      <c r="Z781" s="206"/>
      <c r="AA781" s="207"/>
      <c r="AC781" s="11"/>
      <c r="AF781" s="11"/>
    </row>
    <row r="782" spans="1:32" ht="9.75" customHeight="1">
      <c r="A782" s="214">
        <f>基本登録!$B$1</f>
        <v>0</v>
      </c>
      <c r="B782" s="215"/>
      <c r="C782" s="216"/>
      <c r="D782" s="209"/>
      <c r="E782" s="223" t="s">
        <v>108</v>
      </c>
      <c r="F782" s="211"/>
      <c r="G782" s="226" t="s">
        <v>124</v>
      </c>
      <c r="H782" s="227"/>
      <c r="I782" s="228"/>
      <c r="J782" s="213">
        <f>基本登録!$B$3</f>
        <v>0</v>
      </c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36"/>
      <c r="X782" s="36"/>
      <c r="AC782" s="11"/>
      <c r="AF782" s="11"/>
    </row>
    <row r="783" spans="1:32" ht="16.5" customHeight="1">
      <c r="A783" s="217"/>
      <c r="B783" s="218"/>
      <c r="C783" s="219"/>
      <c r="D783" s="209"/>
      <c r="E783" s="224"/>
      <c r="F783" s="211"/>
      <c r="G783" s="229"/>
      <c r="H783" s="230"/>
      <c r="I783" s="231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X783" s="182" t="s">
        <v>125</v>
      </c>
      <c r="Y783" s="184" t="s">
        <v>126</v>
      </c>
      <c r="Z783" s="185"/>
      <c r="AA783" s="186"/>
      <c r="AC783" s="11"/>
      <c r="AF783" s="11"/>
    </row>
    <row r="784" spans="1:32" ht="27" customHeight="1">
      <c r="A784" s="220"/>
      <c r="B784" s="221"/>
      <c r="C784" s="222"/>
      <c r="D784" s="210"/>
      <c r="E784" s="225"/>
      <c r="F784" s="212"/>
      <c r="G784" s="190" t="s">
        <v>127</v>
      </c>
      <c r="H784" s="191"/>
      <c r="I784" s="192"/>
      <c r="J784" s="28"/>
      <c r="K784" s="29"/>
      <c r="L784" s="29"/>
      <c r="M784" s="29"/>
      <c r="N784" s="29"/>
      <c r="O784" s="29"/>
      <c r="P784" s="22"/>
      <c r="Q784" s="22"/>
      <c r="R784" s="22" t="s">
        <v>128</v>
      </c>
      <c r="S784" s="193" t="str">
        <f t="shared" ref="S784" si="29">AC787</f>
        <v/>
      </c>
      <c r="T784" s="194"/>
      <c r="U784" s="194"/>
      <c r="V784" s="23" t="s">
        <v>129</v>
      </c>
      <c r="X784" s="183"/>
      <c r="Y784" s="187"/>
      <c r="Z784" s="188"/>
      <c r="AA784" s="189"/>
      <c r="AC784" s="11"/>
      <c r="AF784" s="11"/>
    </row>
    <row r="785" spans="1:32" ht="4.5" customHeight="1">
      <c r="AC785" s="11"/>
      <c r="AF785" s="11"/>
    </row>
    <row r="786" spans="1:32" ht="21.75" customHeight="1">
      <c r="A786" s="24" t="s">
        <v>130</v>
      </c>
      <c r="B786" s="174" t="s">
        <v>131</v>
      </c>
      <c r="C786" s="195"/>
      <c r="D786" s="195"/>
      <c r="E786" s="195"/>
      <c r="F786" s="176"/>
      <c r="G786" s="32" t="s">
        <v>102</v>
      </c>
      <c r="H786" s="196" t="str">
        <f ca="1">IFERROR(VLOOKUP(D779,基本登録!$B$8:$I$14,5,FALSE),"")</f>
        <v>1次予選（個人予選）</v>
      </c>
      <c r="I786" s="197"/>
      <c r="J786" s="197"/>
      <c r="K786" s="197"/>
      <c r="L786" s="198"/>
      <c r="M786" s="196" t="str">
        <f ca="1">IFERROR(VLOOKUP(D779,基本登録!$B$8:$I$14,6,FALSE),"")</f>
        <v>2次予選（個人決勝）</v>
      </c>
      <c r="N786" s="197"/>
      <c r="O786" s="197"/>
      <c r="P786" s="197"/>
      <c r="Q786" s="198"/>
      <c r="R786" s="196" t="str">
        <f ca="1">IFERROR(IF(VLOOKUP(D779,基本登録!$B$8:$I$14,7,FALSE)="","",VLOOKUP(D779,基本登録!$B$8:$I$14,7,FALSE)),"")</f>
        <v/>
      </c>
      <c r="S786" s="197"/>
      <c r="T786" s="197"/>
      <c r="U786" s="197"/>
      <c r="V786" s="198"/>
      <c r="W786" s="196" t="str">
        <f ca="1">IFERROR(IF(VLOOKUP(D779,基本登録!$B$8:$I$14,8,FALSE)="","",VLOOKUP(D779,基本登録!$B$8:$I$14,8,FALSE)),"")</f>
        <v/>
      </c>
      <c r="X786" s="197"/>
      <c r="Y786" s="197"/>
      <c r="Z786" s="197"/>
      <c r="AA786" s="198"/>
      <c r="AC786" s="11"/>
      <c r="AF786" s="11"/>
    </row>
    <row r="787" spans="1:32" ht="21.75" customHeight="1">
      <c r="A787" s="25" t="str">
        <f>基本登録!$A$17</f>
        <v>１</v>
      </c>
      <c r="B787" s="179" t="str">
        <f>IF(AC787="","",VLOOKUP(AC787,関東予選!$B:$G,4,FALSE))</f>
        <v/>
      </c>
      <c r="C787" s="180"/>
      <c r="D787" s="180"/>
      <c r="E787" s="180"/>
      <c r="F787" s="181"/>
      <c r="G787" s="26" t="str">
        <f>IF(AC787="","",VLOOKUP(AC787,関東予選!$B:$G,5,FALSE))</f>
        <v/>
      </c>
      <c r="H787" s="31"/>
      <c r="I787" s="31"/>
      <c r="J787" s="31"/>
      <c r="K787" s="21"/>
      <c r="L787" s="34"/>
      <c r="M787" s="31"/>
      <c r="N787" s="31"/>
      <c r="O787" s="31"/>
      <c r="P787" s="21"/>
      <c r="Q787" s="34"/>
      <c r="R787" s="31"/>
      <c r="S787" s="31"/>
      <c r="T787" s="31"/>
      <c r="U787" s="21"/>
      <c r="V787" s="34"/>
      <c r="W787" s="31"/>
      <c r="X787" s="31"/>
      <c r="Y787" s="31"/>
      <c r="Z787" s="21"/>
      <c r="AA787" s="34"/>
      <c r="AC787" s="11" t="str">
        <f>関東予選!B$45</f>
        <v/>
      </c>
      <c r="AF787" s="11"/>
    </row>
    <row r="788" spans="1:32" ht="21.75" customHeight="1">
      <c r="A788" s="24" t="str">
        <f>基本登録!$A$18</f>
        <v>２</v>
      </c>
      <c r="B788" s="179" t="str">
        <f>IF(AC788="","",VLOOKUP(AC788,関東予選!$B:$G,4,FALSE))</f>
        <v/>
      </c>
      <c r="C788" s="180"/>
      <c r="D788" s="180"/>
      <c r="E788" s="180"/>
      <c r="F788" s="181"/>
      <c r="G788" s="26" t="str">
        <f>IF(AC788="","",VLOOKUP(AC788,関東予選!$B:$G,5,FALSE))</f>
        <v/>
      </c>
      <c r="H788" s="31"/>
      <c r="I788" s="31"/>
      <c r="J788" s="31"/>
      <c r="K788" s="21"/>
      <c r="L788" s="34"/>
      <c r="M788" s="31"/>
      <c r="N788" s="31"/>
      <c r="O788" s="31"/>
      <c r="P788" s="21"/>
      <c r="Q788" s="34"/>
      <c r="R788" s="31"/>
      <c r="S788" s="31"/>
      <c r="T788" s="31"/>
      <c r="U788" s="21"/>
      <c r="V788" s="34"/>
      <c r="W788" s="31"/>
      <c r="X788" s="31"/>
      <c r="Y788" s="31"/>
      <c r="Z788" s="21"/>
      <c r="AA788" s="34"/>
      <c r="AC788" s="11"/>
      <c r="AF788" s="11"/>
    </row>
    <row r="789" spans="1:32" ht="21.75" customHeight="1">
      <c r="A789" s="24" t="str">
        <f>基本登録!$A$19</f>
        <v>３</v>
      </c>
      <c r="B789" s="179" t="str">
        <f>IF(AC789="","",VLOOKUP(AC789,関東予選!$B:$G,4,FALSE))</f>
        <v/>
      </c>
      <c r="C789" s="180"/>
      <c r="D789" s="180"/>
      <c r="E789" s="180"/>
      <c r="F789" s="181"/>
      <c r="G789" s="26" t="str">
        <f>IF(AC789="","",VLOOKUP(AC789,関東予選!$B:$G,5,FALSE))</f>
        <v/>
      </c>
      <c r="H789" s="31"/>
      <c r="I789" s="31"/>
      <c r="J789" s="31"/>
      <c r="K789" s="21"/>
      <c r="L789" s="34"/>
      <c r="M789" s="31"/>
      <c r="N789" s="31"/>
      <c r="O789" s="31"/>
      <c r="P789" s="21"/>
      <c r="Q789" s="34"/>
      <c r="R789" s="31"/>
      <c r="S789" s="31"/>
      <c r="T789" s="31"/>
      <c r="U789" s="21"/>
      <c r="V789" s="34"/>
      <c r="W789" s="31"/>
      <c r="X789" s="31"/>
      <c r="Y789" s="31"/>
      <c r="Z789" s="21"/>
      <c r="AA789" s="34"/>
      <c r="AC789" s="11"/>
      <c r="AF789" s="11"/>
    </row>
    <row r="790" spans="1:32" ht="21.75" customHeight="1">
      <c r="A790" s="24" t="str">
        <f>基本登録!$A$20</f>
        <v>４</v>
      </c>
      <c r="B790" s="179" t="str">
        <f>IF(AC790="","",VLOOKUP(AC790,関東予選!$B:$G,4,FALSE))</f>
        <v/>
      </c>
      <c r="C790" s="180"/>
      <c r="D790" s="180"/>
      <c r="E790" s="180"/>
      <c r="F790" s="181"/>
      <c r="G790" s="26" t="str">
        <f>IF(AC790="","",VLOOKUP(AC790,関東予選!$B:$G,5,FALSE))</f>
        <v/>
      </c>
      <c r="H790" s="31"/>
      <c r="I790" s="31"/>
      <c r="J790" s="31"/>
      <c r="K790" s="21"/>
      <c r="L790" s="34"/>
      <c r="M790" s="31"/>
      <c r="N790" s="31"/>
      <c r="O790" s="31"/>
      <c r="P790" s="21"/>
      <c r="Q790" s="34"/>
      <c r="R790" s="31"/>
      <c r="S790" s="31"/>
      <c r="T790" s="31"/>
      <c r="U790" s="21"/>
      <c r="V790" s="34"/>
      <c r="W790" s="31"/>
      <c r="X790" s="31"/>
      <c r="Y790" s="31"/>
      <c r="Z790" s="21"/>
      <c r="AA790" s="34"/>
      <c r="AC790" s="11"/>
      <c r="AF790" s="11"/>
    </row>
    <row r="791" spans="1:32" ht="21.75" customHeight="1">
      <c r="A791" s="24" t="str">
        <f>基本登録!$A$21</f>
        <v>５</v>
      </c>
      <c r="B791" s="179" t="str">
        <f>IF(AC791="","",VLOOKUP(AC791,関東予選!$B:$G,4,FALSE))</f>
        <v/>
      </c>
      <c r="C791" s="180"/>
      <c r="D791" s="180"/>
      <c r="E791" s="180"/>
      <c r="F791" s="181"/>
      <c r="G791" s="26" t="str">
        <f>IF(AC791="","",VLOOKUP(AC791,関東予選!$B:$G,5,FALSE))</f>
        <v/>
      </c>
      <c r="H791" s="31"/>
      <c r="I791" s="31"/>
      <c r="J791" s="31"/>
      <c r="K791" s="21"/>
      <c r="L791" s="34"/>
      <c r="M791" s="31"/>
      <c r="N791" s="31"/>
      <c r="O791" s="31"/>
      <c r="P791" s="21"/>
      <c r="Q791" s="34"/>
      <c r="R791" s="31"/>
      <c r="S791" s="31"/>
      <c r="T791" s="31"/>
      <c r="U791" s="21"/>
      <c r="V791" s="34"/>
      <c r="W791" s="31"/>
      <c r="X791" s="31"/>
      <c r="Y791" s="31"/>
      <c r="Z791" s="21"/>
      <c r="AA791" s="34"/>
      <c r="AC791" s="11"/>
      <c r="AF791" s="11"/>
    </row>
    <row r="792" spans="1:32" ht="21.75" customHeight="1">
      <c r="A792" s="24" t="str">
        <f>基本登録!$A$22</f>
        <v>補</v>
      </c>
      <c r="B792" s="179" t="str">
        <f>IF(AC792="","",VLOOKUP(AC792,関東予選!$B:$G,4,FALSE))</f>
        <v/>
      </c>
      <c r="C792" s="180"/>
      <c r="D792" s="180"/>
      <c r="E792" s="180"/>
      <c r="F792" s="181"/>
      <c r="G792" s="26" t="str">
        <f>IF(AC792="","",VLOOKUP(AC792,関東予選!$B:$G,5,FALSE))</f>
        <v/>
      </c>
      <c r="H792" s="24"/>
      <c r="I792" s="24"/>
      <c r="J792" s="24"/>
      <c r="K792" s="33"/>
      <c r="L792" s="34"/>
      <c r="M792" s="24"/>
      <c r="N792" s="24"/>
      <c r="O792" s="24"/>
      <c r="P792" s="33"/>
      <c r="Q792" s="34"/>
      <c r="R792" s="24"/>
      <c r="S792" s="24"/>
      <c r="T792" s="24"/>
      <c r="U792" s="33"/>
      <c r="V792" s="34"/>
      <c r="W792" s="24"/>
      <c r="X792" s="24"/>
      <c r="Y792" s="24"/>
      <c r="Z792" s="33"/>
      <c r="AA792" s="34"/>
      <c r="AC792" s="11"/>
      <c r="AF792" s="11"/>
    </row>
    <row r="793" spans="1:32" ht="19.5" customHeight="1">
      <c r="A793" s="169"/>
      <c r="B793" s="170"/>
      <c r="C793" s="170"/>
      <c r="D793" s="170"/>
      <c r="E793" s="170"/>
      <c r="F793" s="170"/>
      <c r="G793" s="171"/>
      <c r="H793" s="172" t="s">
        <v>132</v>
      </c>
      <c r="I793" s="173"/>
      <c r="J793" s="173"/>
      <c r="K793" s="173"/>
      <c r="L793" s="34"/>
      <c r="M793" s="172" t="s">
        <v>132</v>
      </c>
      <c r="N793" s="173"/>
      <c r="O793" s="173"/>
      <c r="P793" s="173"/>
      <c r="Q793" s="34"/>
      <c r="R793" s="172" t="s">
        <v>132</v>
      </c>
      <c r="S793" s="173"/>
      <c r="T793" s="173"/>
      <c r="U793" s="173"/>
      <c r="V793" s="34"/>
      <c r="W793" s="172" t="s">
        <v>132</v>
      </c>
      <c r="X793" s="173"/>
      <c r="Y793" s="173"/>
      <c r="Z793" s="173"/>
      <c r="AA793" s="34"/>
      <c r="AC793" s="11"/>
      <c r="AF793" s="11"/>
    </row>
    <row r="794" spans="1:32" ht="24.75" customHeight="1">
      <c r="A794" s="174"/>
      <c r="B794" s="175"/>
      <c r="C794" s="175"/>
      <c r="D794" s="175"/>
      <c r="E794" s="175"/>
      <c r="F794" s="175"/>
      <c r="G794" s="176"/>
      <c r="H794" s="169"/>
      <c r="I794" s="177"/>
      <c r="J794" s="177"/>
      <c r="K794" s="177"/>
      <c r="L794" s="178"/>
      <c r="M794" s="169"/>
      <c r="N794" s="177"/>
      <c r="O794" s="177"/>
      <c r="P794" s="177"/>
      <c r="Q794" s="178"/>
      <c r="R794" s="169"/>
      <c r="S794" s="177"/>
      <c r="T794" s="177"/>
      <c r="U794" s="177"/>
      <c r="V794" s="178"/>
      <c r="W794" s="169"/>
      <c r="X794" s="177"/>
      <c r="Y794" s="177"/>
      <c r="Z794" s="177"/>
      <c r="AA794" s="178"/>
      <c r="AC794" s="11"/>
      <c r="AF794" s="11"/>
    </row>
    <row r="795" spans="1:32" ht="4.5" customHeight="1">
      <c r="A795" s="165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AC795" s="11"/>
      <c r="AF795" s="11"/>
    </row>
    <row r="796" spans="1:32">
      <c r="A796" s="167" t="s">
        <v>136</v>
      </c>
      <c r="B796" s="167"/>
      <c r="C796" s="47" t="str">
        <f>基本登録!$A$23</f>
        <v>①（　）内の大会の個人の部は一人１枚使用すること（関東予選・総合体育大会・個人選手権大会）</v>
      </c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4"/>
      <c r="R796" s="45"/>
      <c r="S796" s="44"/>
      <c r="T796" s="44"/>
      <c r="U796" s="40"/>
      <c r="V796" s="40"/>
      <c r="W796" s="40"/>
      <c r="X796" s="40"/>
      <c r="Y796" s="40"/>
      <c r="Z796" s="40"/>
      <c r="AA796" s="40"/>
    </row>
    <row r="797" spans="1:32">
      <c r="A797" s="43"/>
      <c r="B797" s="43"/>
      <c r="C797" s="47" t="str">
        <f>基本登録!$A$24</f>
        <v>②顧問の捺印のないものは無効</v>
      </c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6"/>
      <c r="R797" s="44"/>
      <c r="S797" s="44"/>
      <c r="T797" s="44"/>
      <c r="U797" s="168" t="s">
        <v>139</v>
      </c>
      <c r="V797" s="168"/>
      <c r="W797" s="168"/>
      <c r="X797" s="168"/>
      <c r="Y797" s="168"/>
      <c r="Z797" s="168"/>
      <c r="AA797" s="168"/>
    </row>
    <row r="798" spans="1:32" s="37" customFormat="1">
      <c r="A798" s="41"/>
      <c r="B798" s="41"/>
      <c r="C798" s="42" t="str">
        <f>基本登録!$A$25</f>
        <v>③A4用紙に印刷すること（A4用紙1枚につき立順票は二部出力。切り取って使用すること）</v>
      </c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168"/>
      <c r="V798" s="168"/>
      <c r="W798" s="168"/>
      <c r="X798" s="168"/>
      <c r="Y798" s="168"/>
      <c r="Z798" s="168"/>
      <c r="AA798" s="168"/>
    </row>
    <row r="799" spans="1:32" ht="34.5" customHeight="1">
      <c r="AC799" s="11"/>
      <c r="AF799" s="11"/>
    </row>
    <row r="800" spans="1:32" ht="24.75" customHeight="1">
      <c r="A800" s="240" t="s">
        <v>119</v>
      </c>
      <c r="B800" s="240"/>
      <c r="C800" s="240"/>
      <c r="D800" s="201" t="str">
        <f ca="1">基本登録!$B$8</f>
        <v>令和8年度　関東大会東京都予選　立順票</v>
      </c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190" t="s">
        <v>120</v>
      </c>
      <c r="Y800" s="191"/>
      <c r="Z800" s="191"/>
      <c r="AA800" s="192"/>
      <c r="AC800" s="11"/>
      <c r="AF800" s="11"/>
    </row>
    <row r="801" spans="1:32" ht="26.25" customHeight="1">
      <c r="A801" s="241"/>
      <c r="B801" s="241"/>
      <c r="C801" s="24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2" t="str">
        <f>IF(VLOOKUP(AC808,関東予選!$B:$G,2,FALSE)="","",VLOOKUP(AC808,関東予選!$B:$G,2,FALSE))</f>
        <v/>
      </c>
      <c r="Y801" s="203"/>
      <c r="Z801" s="203"/>
      <c r="AA801" s="204"/>
      <c r="AC801" s="11"/>
      <c r="AF801" s="11"/>
    </row>
    <row r="802" spans="1:32" ht="27" customHeight="1">
      <c r="A802" s="169" t="s">
        <v>121</v>
      </c>
      <c r="B802" s="177"/>
      <c r="C802" s="178"/>
      <c r="D802" s="208"/>
      <c r="E802" s="30" t="s">
        <v>122</v>
      </c>
      <c r="F802" s="208"/>
      <c r="G802" s="190" t="s">
        <v>123</v>
      </c>
      <c r="H802" s="191"/>
      <c r="I802" s="192"/>
      <c r="J802" s="213" t="str">
        <f>基本登録!$B$2</f>
        <v>基本登録シートの学校番号に入力して下さい</v>
      </c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X802" s="205"/>
      <c r="Y802" s="206"/>
      <c r="Z802" s="206"/>
      <c r="AA802" s="207"/>
      <c r="AC802" s="11"/>
      <c r="AF802" s="11"/>
    </row>
    <row r="803" spans="1:32" ht="9.75" customHeight="1">
      <c r="A803" s="214">
        <f>基本登録!$B$1</f>
        <v>0</v>
      </c>
      <c r="B803" s="215"/>
      <c r="C803" s="216"/>
      <c r="D803" s="209"/>
      <c r="E803" s="223" t="s">
        <v>108</v>
      </c>
      <c r="F803" s="211"/>
      <c r="G803" s="226" t="s">
        <v>124</v>
      </c>
      <c r="H803" s="227"/>
      <c r="I803" s="228"/>
      <c r="J803" s="213">
        <f>基本登録!$B$3</f>
        <v>0</v>
      </c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36"/>
      <c r="X803" s="36"/>
      <c r="AC803" s="11"/>
      <c r="AF803" s="11"/>
    </row>
    <row r="804" spans="1:32" ht="16.5" customHeight="1">
      <c r="A804" s="217"/>
      <c r="B804" s="218"/>
      <c r="C804" s="219"/>
      <c r="D804" s="209"/>
      <c r="E804" s="224"/>
      <c r="F804" s="211"/>
      <c r="G804" s="229"/>
      <c r="H804" s="230"/>
      <c r="I804" s="231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X804" s="182" t="s">
        <v>125</v>
      </c>
      <c r="Y804" s="184" t="s">
        <v>126</v>
      </c>
      <c r="Z804" s="185"/>
      <c r="AA804" s="186"/>
      <c r="AC804" s="11"/>
      <c r="AF804" s="11"/>
    </row>
    <row r="805" spans="1:32" ht="27" customHeight="1">
      <c r="A805" s="220"/>
      <c r="B805" s="221"/>
      <c r="C805" s="222"/>
      <c r="D805" s="210"/>
      <c r="E805" s="225"/>
      <c r="F805" s="212"/>
      <c r="G805" s="190" t="s">
        <v>127</v>
      </c>
      <c r="H805" s="191"/>
      <c r="I805" s="192"/>
      <c r="J805" s="28"/>
      <c r="K805" s="29"/>
      <c r="L805" s="29"/>
      <c r="M805" s="29"/>
      <c r="N805" s="29"/>
      <c r="O805" s="29"/>
      <c r="P805" s="22"/>
      <c r="Q805" s="22"/>
      <c r="R805" s="22" t="s">
        <v>128</v>
      </c>
      <c r="S805" s="193" t="str">
        <f t="shared" ref="S805" si="30">AC808</f>
        <v/>
      </c>
      <c r="T805" s="194"/>
      <c r="U805" s="194"/>
      <c r="V805" s="23" t="s">
        <v>129</v>
      </c>
      <c r="X805" s="183"/>
      <c r="Y805" s="187"/>
      <c r="Z805" s="188"/>
      <c r="AA805" s="189"/>
      <c r="AC805" s="11"/>
      <c r="AF805" s="11"/>
    </row>
    <row r="806" spans="1:32" ht="4.5" customHeight="1">
      <c r="AC806" s="11"/>
      <c r="AF806" s="11"/>
    </row>
    <row r="807" spans="1:32" ht="21.75" customHeight="1">
      <c r="A807" s="24" t="s">
        <v>130</v>
      </c>
      <c r="B807" s="174" t="s">
        <v>131</v>
      </c>
      <c r="C807" s="195"/>
      <c r="D807" s="195"/>
      <c r="E807" s="195"/>
      <c r="F807" s="176"/>
      <c r="G807" s="32" t="s">
        <v>102</v>
      </c>
      <c r="H807" s="196" t="str">
        <f ca="1">IFERROR(VLOOKUP(D800,基本登録!$B$8:$I$14,5,FALSE),"")</f>
        <v>1次予選（個人予選）</v>
      </c>
      <c r="I807" s="197"/>
      <c r="J807" s="197"/>
      <c r="K807" s="197"/>
      <c r="L807" s="198"/>
      <c r="M807" s="196" t="str">
        <f ca="1">IFERROR(VLOOKUP(D800,基本登録!$B$8:$I$14,6,FALSE),"")</f>
        <v>2次予選（個人決勝）</v>
      </c>
      <c r="N807" s="197"/>
      <c r="O807" s="197"/>
      <c r="P807" s="197"/>
      <c r="Q807" s="198"/>
      <c r="R807" s="196" t="str">
        <f ca="1">IFERROR(IF(VLOOKUP(D800,基本登録!$B$8:$I$14,7,FALSE)="","",VLOOKUP(D800,基本登録!$B$8:$I$14,7,FALSE)),"")</f>
        <v/>
      </c>
      <c r="S807" s="197"/>
      <c r="T807" s="197"/>
      <c r="U807" s="197"/>
      <c r="V807" s="198"/>
      <c r="W807" s="196" t="str">
        <f ca="1">IFERROR(IF(VLOOKUP(D800,基本登録!$B$8:$I$14,8,FALSE)="","",VLOOKUP(D800,基本登録!$B$8:$I$14,8,FALSE)),"")</f>
        <v/>
      </c>
      <c r="X807" s="197"/>
      <c r="Y807" s="197"/>
      <c r="Z807" s="197"/>
      <c r="AA807" s="198"/>
      <c r="AC807" s="11"/>
      <c r="AF807" s="11"/>
    </row>
    <row r="808" spans="1:32" ht="21.75" customHeight="1">
      <c r="A808" s="25" t="str">
        <f>基本登録!$A$17</f>
        <v>１</v>
      </c>
      <c r="B808" s="179" t="str">
        <f>IF(AC808="","",VLOOKUP(AC808,関東予選!$B:$G,4,FALSE))</f>
        <v/>
      </c>
      <c r="C808" s="180"/>
      <c r="D808" s="180"/>
      <c r="E808" s="180"/>
      <c r="F808" s="181"/>
      <c r="G808" s="26" t="str">
        <f>IF(AC808="","",VLOOKUP(AC808,関東予選!$B:$G,5,FALSE))</f>
        <v/>
      </c>
      <c r="H808" s="31"/>
      <c r="I808" s="31"/>
      <c r="J808" s="31"/>
      <c r="K808" s="21"/>
      <c r="L808" s="34"/>
      <c r="M808" s="31"/>
      <c r="N808" s="31"/>
      <c r="O808" s="31"/>
      <c r="P808" s="21"/>
      <c r="Q808" s="34"/>
      <c r="R808" s="31"/>
      <c r="S808" s="31"/>
      <c r="T808" s="31"/>
      <c r="U808" s="21"/>
      <c r="V808" s="34"/>
      <c r="W808" s="31"/>
      <c r="X808" s="31"/>
      <c r="Y808" s="31"/>
      <c r="Z808" s="21"/>
      <c r="AA808" s="34"/>
      <c r="AC808" s="11" t="str">
        <f>関東予選!B$46</f>
        <v/>
      </c>
      <c r="AF808" s="11"/>
    </row>
    <row r="809" spans="1:32" ht="21.75" customHeight="1">
      <c r="A809" s="24" t="str">
        <f>基本登録!$A$18</f>
        <v>２</v>
      </c>
      <c r="B809" s="179" t="str">
        <f>IF(AC809="","",VLOOKUP(AC809,関東予選!$B:$G,4,FALSE))</f>
        <v/>
      </c>
      <c r="C809" s="180"/>
      <c r="D809" s="180"/>
      <c r="E809" s="180"/>
      <c r="F809" s="181"/>
      <c r="G809" s="26" t="str">
        <f>IF(AC809="","",VLOOKUP(AC809,関東予選!$B:$G,5,FALSE))</f>
        <v/>
      </c>
      <c r="H809" s="31"/>
      <c r="I809" s="31"/>
      <c r="J809" s="31"/>
      <c r="K809" s="21"/>
      <c r="L809" s="34"/>
      <c r="M809" s="31"/>
      <c r="N809" s="31"/>
      <c r="O809" s="31"/>
      <c r="P809" s="21"/>
      <c r="Q809" s="34"/>
      <c r="R809" s="31"/>
      <c r="S809" s="31"/>
      <c r="T809" s="31"/>
      <c r="U809" s="21"/>
      <c r="V809" s="34"/>
      <c r="W809" s="31"/>
      <c r="X809" s="31"/>
      <c r="Y809" s="31"/>
      <c r="Z809" s="21"/>
      <c r="AA809" s="34"/>
      <c r="AC809" s="11"/>
      <c r="AF809" s="11"/>
    </row>
    <row r="810" spans="1:32" ht="21.75" customHeight="1">
      <c r="A810" s="24" t="str">
        <f>基本登録!$A$19</f>
        <v>３</v>
      </c>
      <c r="B810" s="179" t="str">
        <f>IF(AC810="","",VLOOKUP(AC810,関東予選!$B:$G,4,FALSE))</f>
        <v/>
      </c>
      <c r="C810" s="180"/>
      <c r="D810" s="180"/>
      <c r="E810" s="180"/>
      <c r="F810" s="181"/>
      <c r="G810" s="26" t="str">
        <f>IF(AC810="","",VLOOKUP(AC810,関東予選!$B:$G,5,FALSE))</f>
        <v/>
      </c>
      <c r="H810" s="31"/>
      <c r="I810" s="31"/>
      <c r="J810" s="31"/>
      <c r="K810" s="21"/>
      <c r="L810" s="34"/>
      <c r="M810" s="31"/>
      <c r="N810" s="31"/>
      <c r="O810" s="31"/>
      <c r="P810" s="21"/>
      <c r="Q810" s="34"/>
      <c r="R810" s="31"/>
      <c r="S810" s="31"/>
      <c r="T810" s="31"/>
      <c r="U810" s="21"/>
      <c r="V810" s="34"/>
      <c r="W810" s="31"/>
      <c r="X810" s="31"/>
      <c r="Y810" s="31"/>
      <c r="Z810" s="21"/>
      <c r="AA810" s="34"/>
      <c r="AC810" s="11"/>
      <c r="AF810" s="11"/>
    </row>
    <row r="811" spans="1:32" ht="21.75" customHeight="1">
      <c r="A811" s="24" t="str">
        <f>基本登録!$A$20</f>
        <v>４</v>
      </c>
      <c r="B811" s="179" t="str">
        <f>IF(AC811="","",VLOOKUP(AC811,関東予選!$B:$G,4,FALSE))</f>
        <v/>
      </c>
      <c r="C811" s="180"/>
      <c r="D811" s="180"/>
      <c r="E811" s="180"/>
      <c r="F811" s="181"/>
      <c r="G811" s="26" t="str">
        <f>IF(AC811="","",VLOOKUP(AC811,関東予選!$B:$G,5,FALSE))</f>
        <v/>
      </c>
      <c r="H811" s="31"/>
      <c r="I811" s="31"/>
      <c r="J811" s="31"/>
      <c r="K811" s="21"/>
      <c r="L811" s="34"/>
      <c r="M811" s="31"/>
      <c r="N811" s="31"/>
      <c r="O811" s="31"/>
      <c r="P811" s="21"/>
      <c r="Q811" s="34"/>
      <c r="R811" s="31"/>
      <c r="S811" s="31"/>
      <c r="T811" s="31"/>
      <c r="U811" s="21"/>
      <c r="V811" s="34"/>
      <c r="W811" s="31"/>
      <c r="X811" s="31"/>
      <c r="Y811" s="31"/>
      <c r="Z811" s="21"/>
      <c r="AA811" s="34"/>
      <c r="AC811" s="11"/>
      <c r="AF811" s="11"/>
    </row>
    <row r="812" spans="1:32" ht="21.75" customHeight="1">
      <c r="A812" s="24" t="str">
        <f>基本登録!$A$21</f>
        <v>５</v>
      </c>
      <c r="B812" s="179" t="str">
        <f>IF(AC812="","",VLOOKUP(AC812,関東予選!$B:$G,4,FALSE))</f>
        <v/>
      </c>
      <c r="C812" s="180"/>
      <c r="D812" s="180"/>
      <c r="E812" s="180"/>
      <c r="F812" s="181"/>
      <c r="G812" s="26" t="str">
        <f>IF(AC812="","",VLOOKUP(AC812,関東予選!$B:$G,5,FALSE))</f>
        <v/>
      </c>
      <c r="H812" s="31"/>
      <c r="I812" s="31"/>
      <c r="J812" s="31"/>
      <c r="K812" s="21"/>
      <c r="L812" s="34"/>
      <c r="M812" s="31"/>
      <c r="N812" s="31"/>
      <c r="O812" s="31"/>
      <c r="P812" s="21"/>
      <c r="Q812" s="34"/>
      <c r="R812" s="31"/>
      <c r="S812" s="31"/>
      <c r="T812" s="31"/>
      <c r="U812" s="21"/>
      <c r="V812" s="34"/>
      <c r="W812" s="31"/>
      <c r="X812" s="31"/>
      <c r="Y812" s="31"/>
      <c r="Z812" s="21"/>
      <c r="AA812" s="34"/>
      <c r="AC812" s="11"/>
      <c r="AF812" s="11"/>
    </row>
    <row r="813" spans="1:32" ht="21.75" customHeight="1">
      <c r="A813" s="24" t="str">
        <f>基本登録!$A$22</f>
        <v>補</v>
      </c>
      <c r="B813" s="179" t="str">
        <f>IF(AC813="","",VLOOKUP(AC813,関東予選!$B:$G,4,FALSE))</f>
        <v/>
      </c>
      <c r="C813" s="180"/>
      <c r="D813" s="180"/>
      <c r="E813" s="180"/>
      <c r="F813" s="181"/>
      <c r="G813" s="26" t="str">
        <f>IF(AC813="","",VLOOKUP(AC813,関東予選!$B:$G,5,FALSE))</f>
        <v/>
      </c>
      <c r="H813" s="24"/>
      <c r="I813" s="24"/>
      <c r="J813" s="24"/>
      <c r="K813" s="33"/>
      <c r="L813" s="34"/>
      <c r="M813" s="24"/>
      <c r="N813" s="24"/>
      <c r="O813" s="24"/>
      <c r="P813" s="33"/>
      <c r="Q813" s="34"/>
      <c r="R813" s="24"/>
      <c r="S813" s="24"/>
      <c r="T813" s="24"/>
      <c r="U813" s="33"/>
      <c r="V813" s="34"/>
      <c r="W813" s="24"/>
      <c r="X813" s="24"/>
      <c r="Y813" s="24"/>
      <c r="Z813" s="33"/>
      <c r="AA813" s="34"/>
      <c r="AC813" s="11"/>
      <c r="AF813" s="11"/>
    </row>
    <row r="814" spans="1:32" ht="19.5" customHeight="1">
      <c r="A814" s="169"/>
      <c r="B814" s="170"/>
      <c r="C814" s="170"/>
      <c r="D814" s="170"/>
      <c r="E814" s="170"/>
      <c r="F814" s="170"/>
      <c r="G814" s="171"/>
      <c r="H814" s="172" t="s">
        <v>132</v>
      </c>
      <c r="I814" s="173"/>
      <c r="J814" s="173"/>
      <c r="K814" s="173"/>
      <c r="L814" s="34"/>
      <c r="M814" s="172" t="s">
        <v>132</v>
      </c>
      <c r="N814" s="173"/>
      <c r="O814" s="173"/>
      <c r="P814" s="173"/>
      <c r="Q814" s="34"/>
      <c r="R814" s="172" t="s">
        <v>132</v>
      </c>
      <c r="S814" s="173"/>
      <c r="T814" s="173"/>
      <c r="U814" s="173"/>
      <c r="V814" s="34"/>
      <c r="W814" s="172" t="s">
        <v>132</v>
      </c>
      <c r="X814" s="173"/>
      <c r="Y814" s="173"/>
      <c r="Z814" s="173"/>
      <c r="AA814" s="34"/>
      <c r="AC814" s="11"/>
      <c r="AF814" s="11"/>
    </row>
    <row r="815" spans="1:32" ht="24.75" customHeight="1">
      <c r="A815" s="174"/>
      <c r="B815" s="175"/>
      <c r="C815" s="175"/>
      <c r="D815" s="175"/>
      <c r="E815" s="175"/>
      <c r="F815" s="175"/>
      <c r="G815" s="176"/>
      <c r="H815" s="169"/>
      <c r="I815" s="177"/>
      <c r="J815" s="177"/>
      <c r="K815" s="177"/>
      <c r="L815" s="178"/>
      <c r="M815" s="169"/>
      <c r="N815" s="177"/>
      <c r="O815" s="177"/>
      <c r="P815" s="177"/>
      <c r="Q815" s="178"/>
      <c r="R815" s="169"/>
      <c r="S815" s="177"/>
      <c r="T815" s="177"/>
      <c r="U815" s="177"/>
      <c r="V815" s="178"/>
      <c r="W815" s="169"/>
      <c r="X815" s="177"/>
      <c r="Y815" s="177"/>
      <c r="Z815" s="177"/>
      <c r="AA815" s="178"/>
      <c r="AC815" s="11"/>
      <c r="AF815" s="11"/>
    </row>
    <row r="816" spans="1:32" ht="4.5" customHeight="1">
      <c r="A816" s="165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AC816" s="11"/>
      <c r="AF816" s="11"/>
    </row>
    <row r="817" spans="1:32">
      <c r="A817" s="167" t="s">
        <v>136</v>
      </c>
      <c r="B817" s="167"/>
      <c r="C817" s="47" t="str">
        <f>基本登録!$A$23</f>
        <v>①（　）内の大会の個人の部は一人１枚使用すること（関東予選・総合体育大会・個人選手権大会）</v>
      </c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4"/>
      <c r="R817" s="45"/>
      <c r="S817" s="44"/>
      <c r="T817" s="44"/>
      <c r="U817" s="40"/>
      <c r="V817" s="40"/>
      <c r="W817" s="40"/>
      <c r="X817" s="40"/>
      <c r="Y817" s="40"/>
      <c r="Z817" s="40"/>
      <c r="AA817" s="40"/>
    </row>
    <row r="818" spans="1:32">
      <c r="A818" s="43"/>
      <c r="B818" s="43"/>
      <c r="C818" s="47" t="str">
        <f>基本登録!$A$24</f>
        <v>②顧問の捺印のないものは無効</v>
      </c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6"/>
      <c r="R818" s="44"/>
      <c r="S818" s="44"/>
      <c r="T818" s="44"/>
      <c r="U818" s="168" t="s">
        <v>139</v>
      </c>
      <c r="V818" s="168"/>
      <c r="W818" s="168"/>
      <c r="X818" s="168"/>
      <c r="Y818" s="168"/>
      <c r="Z818" s="168"/>
      <c r="AA818" s="168"/>
    </row>
    <row r="819" spans="1:32" s="37" customFormat="1">
      <c r="A819" s="41"/>
      <c r="B819" s="41"/>
      <c r="C819" s="42" t="str">
        <f>基本登録!$A$25</f>
        <v>③A4用紙に印刷すること（A4用紙1枚につき立順票は二部出力。切り取って使用すること）</v>
      </c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168"/>
      <c r="V819" s="168"/>
      <c r="W819" s="168"/>
      <c r="X819" s="168"/>
      <c r="Y819" s="168"/>
      <c r="Z819" s="168"/>
      <c r="AA819" s="168"/>
    </row>
    <row r="820" spans="1:32" ht="34.5" customHeight="1">
      <c r="AC820" s="11"/>
      <c r="AF820" s="11"/>
    </row>
    <row r="821" spans="1:32" ht="24.75" customHeight="1">
      <c r="A821" s="240" t="s">
        <v>119</v>
      </c>
      <c r="B821" s="240"/>
      <c r="C821" s="240"/>
      <c r="D821" s="201" t="str">
        <f ca="1">基本登録!$B$8</f>
        <v>令和8年度　関東大会東京都予選　立順票</v>
      </c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190" t="s">
        <v>120</v>
      </c>
      <c r="Y821" s="191"/>
      <c r="Z821" s="191"/>
      <c r="AA821" s="192"/>
      <c r="AC821" s="11"/>
      <c r="AF821" s="11"/>
    </row>
    <row r="822" spans="1:32" ht="26.25" customHeight="1">
      <c r="A822" s="241"/>
      <c r="B822" s="241"/>
      <c r="C822" s="24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2" t="str">
        <f>IF(VLOOKUP(AC829,関東予選!$B:$G,2,FALSE)="","",VLOOKUP(AC829,関東予選!$B:$G,2,FALSE))</f>
        <v/>
      </c>
      <c r="Y822" s="203"/>
      <c r="Z822" s="203"/>
      <c r="AA822" s="204"/>
      <c r="AC822" s="11"/>
      <c r="AF822" s="11"/>
    </row>
    <row r="823" spans="1:32" ht="27" customHeight="1">
      <c r="A823" s="169" t="s">
        <v>121</v>
      </c>
      <c r="B823" s="177"/>
      <c r="C823" s="178"/>
      <c r="D823" s="208"/>
      <c r="E823" s="30" t="s">
        <v>122</v>
      </c>
      <c r="F823" s="208"/>
      <c r="G823" s="190" t="s">
        <v>123</v>
      </c>
      <c r="H823" s="191"/>
      <c r="I823" s="192"/>
      <c r="J823" s="213" t="str">
        <f>基本登録!$B$2</f>
        <v>基本登録シートの学校番号に入力して下さい</v>
      </c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X823" s="205"/>
      <c r="Y823" s="206"/>
      <c r="Z823" s="206"/>
      <c r="AA823" s="207"/>
      <c r="AC823" s="11"/>
      <c r="AF823" s="11"/>
    </row>
    <row r="824" spans="1:32" ht="9.75" customHeight="1">
      <c r="A824" s="214">
        <f>基本登録!$B$1</f>
        <v>0</v>
      </c>
      <c r="B824" s="215"/>
      <c r="C824" s="216"/>
      <c r="D824" s="209"/>
      <c r="E824" s="223" t="s">
        <v>108</v>
      </c>
      <c r="F824" s="211"/>
      <c r="G824" s="226" t="s">
        <v>124</v>
      </c>
      <c r="H824" s="227"/>
      <c r="I824" s="228"/>
      <c r="J824" s="213">
        <f>基本登録!$B$3</f>
        <v>0</v>
      </c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36"/>
      <c r="X824" s="36"/>
      <c r="AC824" s="11"/>
      <c r="AF824" s="11"/>
    </row>
    <row r="825" spans="1:32" ht="16.5" customHeight="1">
      <c r="A825" s="217"/>
      <c r="B825" s="218"/>
      <c r="C825" s="219"/>
      <c r="D825" s="209"/>
      <c r="E825" s="224"/>
      <c r="F825" s="211"/>
      <c r="G825" s="229"/>
      <c r="H825" s="230"/>
      <c r="I825" s="231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X825" s="182" t="s">
        <v>125</v>
      </c>
      <c r="Y825" s="184" t="s">
        <v>126</v>
      </c>
      <c r="Z825" s="185"/>
      <c r="AA825" s="186"/>
      <c r="AC825" s="11"/>
      <c r="AF825" s="11"/>
    </row>
    <row r="826" spans="1:32" ht="27" customHeight="1">
      <c r="A826" s="220"/>
      <c r="B826" s="221"/>
      <c r="C826" s="222"/>
      <c r="D826" s="210"/>
      <c r="E826" s="225"/>
      <c r="F826" s="212"/>
      <c r="G826" s="190" t="s">
        <v>127</v>
      </c>
      <c r="H826" s="191"/>
      <c r="I826" s="192"/>
      <c r="J826" s="28"/>
      <c r="K826" s="29"/>
      <c r="L826" s="29"/>
      <c r="M826" s="29"/>
      <c r="N826" s="29"/>
      <c r="O826" s="29"/>
      <c r="P826" s="22"/>
      <c r="Q826" s="22"/>
      <c r="R826" s="22" t="s">
        <v>128</v>
      </c>
      <c r="S826" s="193" t="str">
        <f t="shared" ref="S826" si="31">AC829</f>
        <v/>
      </c>
      <c r="T826" s="194"/>
      <c r="U826" s="194"/>
      <c r="V826" s="23" t="s">
        <v>129</v>
      </c>
      <c r="X826" s="183"/>
      <c r="Y826" s="187"/>
      <c r="Z826" s="188"/>
      <c r="AA826" s="189"/>
      <c r="AC826" s="11"/>
      <c r="AF826" s="11"/>
    </row>
    <row r="827" spans="1:32" ht="4.5" customHeight="1">
      <c r="AC827" s="11"/>
      <c r="AF827" s="11"/>
    </row>
    <row r="828" spans="1:32" ht="21.75" customHeight="1">
      <c r="A828" s="24" t="s">
        <v>130</v>
      </c>
      <c r="B828" s="174" t="s">
        <v>131</v>
      </c>
      <c r="C828" s="195"/>
      <c r="D828" s="195"/>
      <c r="E828" s="195"/>
      <c r="F828" s="176"/>
      <c r="G828" s="32" t="s">
        <v>102</v>
      </c>
      <c r="H828" s="196" t="str">
        <f ca="1">IFERROR(VLOOKUP(D821,基本登録!$B$8:$I$14,5,FALSE),"")</f>
        <v>1次予選（個人予選）</v>
      </c>
      <c r="I828" s="197"/>
      <c r="J828" s="197"/>
      <c r="K828" s="197"/>
      <c r="L828" s="198"/>
      <c r="M828" s="196" t="str">
        <f ca="1">IFERROR(VLOOKUP(D821,基本登録!$B$8:$I$14,6,FALSE),"")</f>
        <v>2次予選（個人決勝）</v>
      </c>
      <c r="N828" s="197"/>
      <c r="O828" s="197"/>
      <c r="P828" s="197"/>
      <c r="Q828" s="198"/>
      <c r="R828" s="196" t="str">
        <f ca="1">IFERROR(IF(VLOOKUP(D821,基本登録!$B$8:$I$14,7,FALSE)="","",VLOOKUP(D821,基本登録!$B$8:$I$14,7,FALSE)),"")</f>
        <v/>
      </c>
      <c r="S828" s="197"/>
      <c r="T828" s="197"/>
      <c r="U828" s="197"/>
      <c r="V828" s="198"/>
      <c r="W828" s="196" t="str">
        <f ca="1">IFERROR(IF(VLOOKUP(D821,基本登録!$B$8:$I$14,8,FALSE)="","",VLOOKUP(D821,基本登録!$B$8:$I$14,8,FALSE)),"")</f>
        <v/>
      </c>
      <c r="X828" s="197"/>
      <c r="Y828" s="197"/>
      <c r="Z828" s="197"/>
      <c r="AA828" s="198"/>
      <c r="AC828" s="11"/>
      <c r="AF828" s="11"/>
    </row>
    <row r="829" spans="1:32" ht="21.75" customHeight="1">
      <c r="A829" s="25" t="str">
        <f>基本登録!$A$17</f>
        <v>１</v>
      </c>
      <c r="B829" s="179" t="str">
        <f>IF(AC829="","",VLOOKUP(AC829,関東予選!$B:$G,4,FALSE))</f>
        <v/>
      </c>
      <c r="C829" s="180"/>
      <c r="D829" s="180"/>
      <c r="E829" s="180"/>
      <c r="F829" s="181"/>
      <c r="G829" s="26" t="str">
        <f>IF(AC829="","",VLOOKUP(AC829,関東予選!$B:$G,5,FALSE))</f>
        <v/>
      </c>
      <c r="H829" s="31"/>
      <c r="I829" s="31"/>
      <c r="J829" s="31"/>
      <c r="K829" s="21"/>
      <c r="L829" s="34"/>
      <c r="M829" s="31"/>
      <c r="N829" s="31"/>
      <c r="O829" s="31"/>
      <c r="P829" s="21"/>
      <c r="Q829" s="34"/>
      <c r="R829" s="31"/>
      <c r="S829" s="31"/>
      <c r="T829" s="31"/>
      <c r="U829" s="21"/>
      <c r="V829" s="34"/>
      <c r="W829" s="31"/>
      <c r="X829" s="31"/>
      <c r="Y829" s="31"/>
      <c r="Z829" s="21"/>
      <c r="AA829" s="34"/>
      <c r="AC829" s="11" t="str">
        <f>関東予選!B$47</f>
        <v/>
      </c>
      <c r="AF829" s="11"/>
    </row>
    <row r="830" spans="1:32" ht="21.75" customHeight="1">
      <c r="A830" s="24" t="str">
        <f>基本登録!$A$18</f>
        <v>２</v>
      </c>
      <c r="B830" s="179" t="str">
        <f>IF(AC830="","",VLOOKUP(AC830,関東予選!$B:$G,4,FALSE))</f>
        <v/>
      </c>
      <c r="C830" s="180"/>
      <c r="D830" s="180"/>
      <c r="E830" s="180"/>
      <c r="F830" s="181"/>
      <c r="G830" s="26" t="str">
        <f>IF(AC830="","",VLOOKUP(AC830,関東予選!$B:$G,5,FALSE))</f>
        <v/>
      </c>
      <c r="H830" s="31"/>
      <c r="I830" s="31"/>
      <c r="J830" s="31"/>
      <c r="K830" s="21"/>
      <c r="L830" s="34"/>
      <c r="M830" s="31"/>
      <c r="N830" s="31"/>
      <c r="O830" s="31"/>
      <c r="P830" s="21"/>
      <c r="Q830" s="34"/>
      <c r="R830" s="31"/>
      <c r="S830" s="31"/>
      <c r="T830" s="31"/>
      <c r="U830" s="21"/>
      <c r="V830" s="34"/>
      <c r="W830" s="31"/>
      <c r="X830" s="31"/>
      <c r="Y830" s="31"/>
      <c r="Z830" s="21"/>
      <c r="AA830" s="34"/>
      <c r="AC830" s="11"/>
      <c r="AF830" s="11"/>
    </row>
    <row r="831" spans="1:32" ht="21.75" customHeight="1">
      <c r="A831" s="24" t="str">
        <f>基本登録!$A$19</f>
        <v>３</v>
      </c>
      <c r="B831" s="179" t="str">
        <f>IF(AC831="","",VLOOKUP(AC831,関東予選!$B:$G,4,FALSE))</f>
        <v/>
      </c>
      <c r="C831" s="180"/>
      <c r="D831" s="180"/>
      <c r="E831" s="180"/>
      <c r="F831" s="181"/>
      <c r="G831" s="26" t="str">
        <f>IF(AC831="","",VLOOKUP(AC831,関東予選!$B:$G,5,FALSE))</f>
        <v/>
      </c>
      <c r="H831" s="31"/>
      <c r="I831" s="31"/>
      <c r="J831" s="31"/>
      <c r="K831" s="21"/>
      <c r="L831" s="34"/>
      <c r="M831" s="31"/>
      <c r="N831" s="31"/>
      <c r="O831" s="31"/>
      <c r="P831" s="21"/>
      <c r="Q831" s="34"/>
      <c r="R831" s="31"/>
      <c r="S831" s="31"/>
      <c r="T831" s="31"/>
      <c r="U831" s="21"/>
      <c r="V831" s="34"/>
      <c r="W831" s="31"/>
      <c r="X831" s="31"/>
      <c r="Y831" s="31"/>
      <c r="Z831" s="21"/>
      <c r="AA831" s="34"/>
      <c r="AC831" s="11"/>
      <c r="AF831" s="11"/>
    </row>
    <row r="832" spans="1:32" ht="21.75" customHeight="1">
      <c r="A832" s="24" t="str">
        <f>基本登録!$A$20</f>
        <v>４</v>
      </c>
      <c r="B832" s="179" t="str">
        <f>IF(AC832="","",VLOOKUP(AC832,関東予選!$B:$G,4,FALSE))</f>
        <v/>
      </c>
      <c r="C832" s="180"/>
      <c r="D832" s="180"/>
      <c r="E832" s="180"/>
      <c r="F832" s="181"/>
      <c r="G832" s="26" t="str">
        <f>IF(AC832="","",VLOOKUP(AC832,関東予選!$B:$G,5,FALSE))</f>
        <v/>
      </c>
      <c r="H832" s="31"/>
      <c r="I832" s="31"/>
      <c r="J832" s="31"/>
      <c r="K832" s="21"/>
      <c r="L832" s="34"/>
      <c r="M832" s="31"/>
      <c r="N832" s="31"/>
      <c r="O832" s="31"/>
      <c r="P832" s="21"/>
      <c r="Q832" s="34"/>
      <c r="R832" s="31"/>
      <c r="S832" s="31"/>
      <c r="T832" s="31"/>
      <c r="U832" s="21"/>
      <c r="V832" s="34"/>
      <c r="W832" s="31"/>
      <c r="X832" s="31"/>
      <c r="Y832" s="31"/>
      <c r="Z832" s="21"/>
      <c r="AA832" s="34"/>
      <c r="AC832" s="11"/>
      <c r="AF832" s="11"/>
    </row>
    <row r="833" spans="1:32" ht="21.75" customHeight="1">
      <c r="A833" s="24" t="str">
        <f>基本登録!$A$21</f>
        <v>５</v>
      </c>
      <c r="B833" s="179" t="str">
        <f>IF(AC833="","",VLOOKUP(AC833,関東予選!$B:$G,4,FALSE))</f>
        <v/>
      </c>
      <c r="C833" s="180"/>
      <c r="D833" s="180"/>
      <c r="E833" s="180"/>
      <c r="F833" s="181"/>
      <c r="G833" s="26" t="str">
        <f>IF(AC833="","",VLOOKUP(AC833,関東予選!$B:$G,5,FALSE))</f>
        <v/>
      </c>
      <c r="H833" s="31"/>
      <c r="I833" s="31"/>
      <c r="J833" s="31"/>
      <c r="K833" s="21"/>
      <c r="L833" s="34"/>
      <c r="M833" s="31"/>
      <c r="N833" s="31"/>
      <c r="O833" s="31"/>
      <c r="P833" s="21"/>
      <c r="Q833" s="34"/>
      <c r="R833" s="31"/>
      <c r="S833" s="31"/>
      <c r="T833" s="31"/>
      <c r="U833" s="21"/>
      <c r="V833" s="34"/>
      <c r="W833" s="31"/>
      <c r="X833" s="31"/>
      <c r="Y833" s="31"/>
      <c r="Z833" s="21"/>
      <c r="AA833" s="34"/>
      <c r="AC833" s="11"/>
      <c r="AF833" s="11"/>
    </row>
    <row r="834" spans="1:32" ht="21.75" customHeight="1">
      <c r="A834" s="24" t="str">
        <f>基本登録!$A$22</f>
        <v>補</v>
      </c>
      <c r="B834" s="179" t="str">
        <f>IF(AC834="","",VLOOKUP(AC834,関東予選!$B:$G,4,FALSE))</f>
        <v/>
      </c>
      <c r="C834" s="180"/>
      <c r="D834" s="180"/>
      <c r="E834" s="180"/>
      <c r="F834" s="181"/>
      <c r="G834" s="26" t="str">
        <f>IF(AC834="","",VLOOKUP(AC834,関東予選!$B:$G,5,FALSE))</f>
        <v/>
      </c>
      <c r="H834" s="24"/>
      <c r="I834" s="24"/>
      <c r="J834" s="24"/>
      <c r="K834" s="33"/>
      <c r="L834" s="34"/>
      <c r="M834" s="24"/>
      <c r="N834" s="24"/>
      <c r="O834" s="24"/>
      <c r="P834" s="33"/>
      <c r="Q834" s="34"/>
      <c r="R834" s="24"/>
      <c r="S834" s="24"/>
      <c r="T834" s="24"/>
      <c r="U834" s="33"/>
      <c r="V834" s="34"/>
      <c r="W834" s="24"/>
      <c r="X834" s="24"/>
      <c r="Y834" s="24"/>
      <c r="Z834" s="33"/>
      <c r="AA834" s="34"/>
      <c r="AC834" s="11"/>
      <c r="AF834" s="11"/>
    </row>
    <row r="835" spans="1:32" ht="19.5" customHeight="1">
      <c r="A835" s="169"/>
      <c r="B835" s="170"/>
      <c r="C835" s="170"/>
      <c r="D835" s="170"/>
      <c r="E835" s="170"/>
      <c r="F835" s="170"/>
      <c r="G835" s="171"/>
      <c r="H835" s="172" t="s">
        <v>132</v>
      </c>
      <c r="I835" s="173"/>
      <c r="J835" s="173"/>
      <c r="K835" s="173"/>
      <c r="L835" s="34"/>
      <c r="M835" s="172" t="s">
        <v>132</v>
      </c>
      <c r="N835" s="173"/>
      <c r="O835" s="173"/>
      <c r="P835" s="173"/>
      <c r="Q835" s="34"/>
      <c r="R835" s="172" t="s">
        <v>132</v>
      </c>
      <c r="S835" s="173"/>
      <c r="T835" s="173"/>
      <c r="U835" s="173"/>
      <c r="V835" s="34"/>
      <c r="W835" s="172" t="s">
        <v>132</v>
      </c>
      <c r="X835" s="173"/>
      <c r="Y835" s="173"/>
      <c r="Z835" s="173"/>
      <c r="AA835" s="34"/>
      <c r="AC835" s="11"/>
      <c r="AF835" s="11"/>
    </row>
    <row r="836" spans="1:32" ht="24.75" customHeight="1">
      <c r="A836" s="174"/>
      <c r="B836" s="175"/>
      <c r="C836" s="175"/>
      <c r="D836" s="175"/>
      <c r="E836" s="175"/>
      <c r="F836" s="175"/>
      <c r="G836" s="176"/>
      <c r="H836" s="169"/>
      <c r="I836" s="177"/>
      <c r="J836" s="177"/>
      <c r="K836" s="177"/>
      <c r="L836" s="178"/>
      <c r="M836" s="169"/>
      <c r="N836" s="177"/>
      <c r="O836" s="177"/>
      <c r="P836" s="177"/>
      <c r="Q836" s="178"/>
      <c r="R836" s="169"/>
      <c r="S836" s="177"/>
      <c r="T836" s="177"/>
      <c r="U836" s="177"/>
      <c r="V836" s="178"/>
      <c r="W836" s="169"/>
      <c r="X836" s="177"/>
      <c r="Y836" s="177"/>
      <c r="Z836" s="177"/>
      <c r="AA836" s="178"/>
      <c r="AC836" s="11"/>
      <c r="AF836" s="11"/>
    </row>
    <row r="837" spans="1:32" ht="4.5" customHeight="1">
      <c r="A837" s="165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AC837" s="11"/>
      <c r="AF837" s="11"/>
    </row>
    <row r="838" spans="1:32">
      <c r="A838" s="167" t="s">
        <v>136</v>
      </c>
      <c r="B838" s="167"/>
      <c r="C838" s="47" t="str">
        <f>基本登録!$A$23</f>
        <v>①（　）内の大会の個人の部は一人１枚使用すること（関東予選・総合体育大会・個人選手権大会）</v>
      </c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4"/>
      <c r="R838" s="45"/>
      <c r="S838" s="44"/>
      <c r="T838" s="44"/>
      <c r="U838" s="40"/>
      <c r="V838" s="40"/>
      <c r="W838" s="40"/>
      <c r="X838" s="40"/>
      <c r="Y838" s="40"/>
      <c r="Z838" s="40"/>
      <c r="AA838" s="40"/>
    </row>
    <row r="839" spans="1:32">
      <c r="A839" s="43"/>
      <c r="B839" s="43"/>
      <c r="C839" s="47" t="str">
        <f>基本登録!$A$24</f>
        <v>②顧問の捺印のないものは無効</v>
      </c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6"/>
      <c r="R839" s="44"/>
      <c r="S839" s="44"/>
      <c r="T839" s="44"/>
      <c r="U839" s="168" t="s">
        <v>139</v>
      </c>
      <c r="V839" s="168"/>
      <c r="W839" s="168"/>
      <c r="X839" s="168"/>
      <c r="Y839" s="168"/>
      <c r="Z839" s="168"/>
      <c r="AA839" s="168"/>
    </row>
    <row r="840" spans="1:32" s="37" customFormat="1">
      <c r="A840" s="41"/>
      <c r="B840" s="41"/>
      <c r="C840" s="42" t="str">
        <f>基本登録!$A$25</f>
        <v>③A4用紙に印刷すること（A4用紙1枚につき立順票は二部出力。切り取って使用すること）</v>
      </c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168"/>
      <c r="V840" s="168"/>
      <c r="W840" s="168"/>
      <c r="X840" s="168"/>
      <c r="Y840" s="168"/>
      <c r="Z840" s="168"/>
      <c r="AA840" s="168"/>
    </row>
    <row r="841" spans="1:32" ht="34.5" customHeight="1">
      <c r="AC841" s="11"/>
      <c r="AF841" s="11"/>
    </row>
    <row r="842" spans="1:32" ht="24.75" customHeight="1">
      <c r="A842" s="240" t="s">
        <v>119</v>
      </c>
      <c r="B842" s="240"/>
      <c r="C842" s="240"/>
      <c r="D842" s="201" t="str">
        <f ca="1">基本登録!$B$8</f>
        <v>令和8年度　関東大会東京都予選　立順票</v>
      </c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190" t="s">
        <v>120</v>
      </c>
      <c r="Y842" s="191"/>
      <c r="Z842" s="191"/>
      <c r="AA842" s="192"/>
      <c r="AC842" s="11"/>
      <c r="AF842" s="11"/>
    </row>
    <row r="843" spans="1:32" ht="26.25" customHeight="1">
      <c r="A843" s="241"/>
      <c r="B843" s="241"/>
      <c r="C843" s="24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2" t="str">
        <f>IF(VLOOKUP(AC850,関東予選!$B:$G,2,FALSE)="","",VLOOKUP(AC850,関東予選!$B:$G,2,FALSE))</f>
        <v/>
      </c>
      <c r="Y843" s="203"/>
      <c r="Z843" s="203"/>
      <c r="AA843" s="204"/>
      <c r="AC843" s="11"/>
      <c r="AF843" s="11"/>
    </row>
    <row r="844" spans="1:32" ht="27" customHeight="1">
      <c r="A844" s="169" t="s">
        <v>121</v>
      </c>
      <c r="B844" s="177"/>
      <c r="C844" s="178"/>
      <c r="D844" s="208"/>
      <c r="E844" s="30" t="s">
        <v>122</v>
      </c>
      <c r="F844" s="208"/>
      <c r="G844" s="190" t="s">
        <v>123</v>
      </c>
      <c r="H844" s="191"/>
      <c r="I844" s="192"/>
      <c r="J844" s="213" t="str">
        <f>基本登録!$B$2</f>
        <v>基本登録シートの学校番号に入力して下さい</v>
      </c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X844" s="205"/>
      <c r="Y844" s="206"/>
      <c r="Z844" s="206"/>
      <c r="AA844" s="207"/>
      <c r="AC844" s="11"/>
      <c r="AF844" s="11"/>
    </row>
    <row r="845" spans="1:32" ht="9.75" customHeight="1">
      <c r="A845" s="214">
        <f>基本登録!$B$1</f>
        <v>0</v>
      </c>
      <c r="B845" s="215"/>
      <c r="C845" s="216"/>
      <c r="D845" s="209"/>
      <c r="E845" s="223" t="s">
        <v>108</v>
      </c>
      <c r="F845" s="211"/>
      <c r="G845" s="226" t="s">
        <v>124</v>
      </c>
      <c r="H845" s="227"/>
      <c r="I845" s="228"/>
      <c r="J845" s="213">
        <f>基本登録!$B$3</f>
        <v>0</v>
      </c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36"/>
      <c r="X845" s="36"/>
      <c r="AC845" s="11"/>
      <c r="AF845" s="11"/>
    </row>
    <row r="846" spans="1:32" ht="16.5" customHeight="1">
      <c r="A846" s="217"/>
      <c r="B846" s="218"/>
      <c r="C846" s="219"/>
      <c r="D846" s="209"/>
      <c r="E846" s="224"/>
      <c r="F846" s="211"/>
      <c r="G846" s="229"/>
      <c r="H846" s="230"/>
      <c r="I846" s="231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X846" s="182" t="s">
        <v>125</v>
      </c>
      <c r="Y846" s="184" t="s">
        <v>126</v>
      </c>
      <c r="Z846" s="185"/>
      <c r="AA846" s="186"/>
      <c r="AC846" s="11"/>
      <c r="AF846" s="11"/>
    </row>
    <row r="847" spans="1:32" ht="27" customHeight="1">
      <c r="A847" s="220"/>
      <c r="B847" s="221"/>
      <c r="C847" s="222"/>
      <c r="D847" s="210"/>
      <c r="E847" s="225"/>
      <c r="F847" s="212"/>
      <c r="G847" s="190" t="s">
        <v>127</v>
      </c>
      <c r="H847" s="191"/>
      <c r="I847" s="192"/>
      <c r="J847" s="28"/>
      <c r="K847" s="29"/>
      <c r="L847" s="29"/>
      <c r="M847" s="29"/>
      <c r="N847" s="29"/>
      <c r="O847" s="29"/>
      <c r="P847" s="22"/>
      <c r="Q847" s="22"/>
      <c r="R847" s="22" t="s">
        <v>128</v>
      </c>
      <c r="S847" s="193" t="str">
        <f t="shared" ref="S847" si="32">AC850</f>
        <v/>
      </c>
      <c r="T847" s="194"/>
      <c r="U847" s="194"/>
      <c r="V847" s="23" t="s">
        <v>129</v>
      </c>
      <c r="X847" s="183"/>
      <c r="Y847" s="187"/>
      <c r="Z847" s="188"/>
      <c r="AA847" s="189"/>
      <c r="AC847" s="11"/>
      <c r="AF847" s="11"/>
    </row>
    <row r="848" spans="1:32" ht="4.5" customHeight="1">
      <c r="AC848" s="11"/>
      <c r="AF848" s="11"/>
    </row>
    <row r="849" spans="1:32" ht="21.75" customHeight="1">
      <c r="A849" s="24" t="s">
        <v>130</v>
      </c>
      <c r="B849" s="174" t="s">
        <v>131</v>
      </c>
      <c r="C849" s="195"/>
      <c r="D849" s="195"/>
      <c r="E849" s="195"/>
      <c r="F849" s="176"/>
      <c r="G849" s="32" t="s">
        <v>102</v>
      </c>
      <c r="H849" s="196" t="str">
        <f ca="1">IFERROR(VLOOKUP(D842,基本登録!$B$8:$I$14,5,FALSE),"")</f>
        <v>1次予選（個人予選）</v>
      </c>
      <c r="I849" s="197"/>
      <c r="J849" s="197"/>
      <c r="K849" s="197"/>
      <c r="L849" s="198"/>
      <c r="M849" s="196" t="str">
        <f ca="1">IFERROR(VLOOKUP(D842,基本登録!$B$8:$I$14,6,FALSE),"")</f>
        <v>2次予選（個人決勝）</v>
      </c>
      <c r="N849" s="197"/>
      <c r="O849" s="197"/>
      <c r="P849" s="197"/>
      <c r="Q849" s="198"/>
      <c r="R849" s="196" t="str">
        <f ca="1">IFERROR(IF(VLOOKUP(D842,基本登録!$B$8:$I$14,7,FALSE)="","",VLOOKUP(D842,基本登録!$B$8:$I$14,7,FALSE)),"")</f>
        <v/>
      </c>
      <c r="S849" s="197"/>
      <c r="T849" s="197"/>
      <c r="U849" s="197"/>
      <c r="V849" s="198"/>
      <c r="W849" s="196" t="str">
        <f ca="1">IFERROR(IF(VLOOKUP(D842,基本登録!$B$8:$I$14,8,FALSE)="","",VLOOKUP(D842,基本登録!$B$8:$I$14,8,FALSE)),"")</f>
        <v/>
      </c>
      <c r="X849" s="197"/>
      <c r="Y849" s="197"/>
      <c r="Z849" s="197"/>
      <c r="AA849" s="198"/>
      <c r="AC849" s="11"/>
      <c r="AF849" s="11"/>
    </row>
    <row r="850" spans="1:32" ht="21.75" customHeight="1">
      <c r="A850" s="25" t="str">
        <f>基本登録!$A$17</f>
        <v>１</v>
      </c>
      <c r="B850" s="179" t="str">
        <f>IF(AC850="","",VLOOKUP(AC850,関東予選!$B:$G,4,FALSE))</f>
        <v/>
      </c>
      <c r="C850" s="180"/>
      <c r="D850" s="180"/>
      <c r="E850" s="180"/>
      <c r="F850" s="181"/>
      <c r="G850" s="26" t="str">
        <f>IF(AC850="","",VLOOKUP(AC850,関東予選!$B:$G,5,FALSE))</f>
        <v/>
      </c>
      <c r="H850" s="31"/>
      <c r="I850" s="31"/>
      <c r="J850" s="31"/>
      <c r="K850" s="21"/>
      <c r="L850" s="34"/>
      <c r="M850" s="31"/>
      <c r="N850" s="31"/>
      <c r="O850" s="31"/>
      <c r="P850" s="21"/>
      <c r="Q850" s="34"/>
      <c r="R850" s="31"/>
      <c r="S850" s="31"/>
      <c r="T850" s="31"/>
      <c r="U850" s="21"/>
      <c r="V850" s="34"/>
      <c r="W850" s="31"/>
      <c r="X850" s="31"/>
      <c r="Y850" s="31"/>
      <c r="Z850" s="21"/>
      <c r="AA850" s="34"/>
      <c r="AC850" s="11" t="str">
        <f>関東予選!B$48</f>
        <v/>
      </c>
      <c r="AF850" s="11"/>
    </row>
    <row r="851" spans="1:32" ht="21.75" customHeight="1">
      <c r="A851" s="24" t="str">
        <f>基本登録!$A$18</f>
        <v>２</v>
      </c>
      <c r="B851" s="179" t="str">
        <f>IF(AC851="","",VLOOKUP(AC851,関東予選!$B:$G,4,FALSE))</f>
        <v/>
      </c>
      <c r="C851" s="180"/>
      <c r="D851" s="180"/>
      <c r="E851" s="180"/>
      <c r="F851" s="181"/>
      <c r="G851" s="26" t="str">
        <f>IF(AC851="","",VLOOKUP(AC851,関東予選!$B:$G,5,FALSE))</f>
        <v/>
      </c>
      <c r="H851" s="31"/>
      <c r="I851" s="31"/>
      <c r="J851" s="31"/>
      <c r="K851" s="21"/>
      <c r="L851" s="34"/>
      <c r="M851" s="31"/>
      <c r="N851" s="31"/>
      <c r="O851" s="31"/>
      <c r="P851" s="21"/>
      <c r="Q851" s="34"/>
      <c r="R851" s="31"/>
      <c r="S851" s="31"/>
      <c r="T851" s="31"/>
      <c r="U851" s="21"/>
      <c r="V851" s="34"/>
      <c r="W851" s="31"/>
      <c r="X851" s="31"/>
      <c r="Y851" s="31"/>
      <c r="Z851" s="21"/>
      <c r="AA851" s="34"/>
      <c r="AC851" s="11"/>
      <c r="AF851" s="11"/>
    </row>
    <row r="852" spans="1:32" ht="21.75" customHeight="1">
      <c r="A852" s="24" t="str">
        <f>基本登録!$A$19</f>
        <v>３</v>
      </c>
      <c r="B852" s="179" t="str">
        <f>IF(AC852="","",VLOOKUP(AC852,関東予選!$B:$G,4,FALSE))</f>
        <v/>
      </c>
      <c r="C852" s="180"/>
      <c r="D852" s="180"/>
      <c r="E852" s="180"/>
      <c r="F852" s="181"/>
      <c r="G852" s="26" t="str">
        <f>IF(AC852="","",VLOOKUP(AC852,関東予選!$B:$G,5,FALSE))</f>
        <v/>
      </c>
      <c r="H852" s="31"/>
      <c r="I852" s="31"/>
      <c r="J852" s="31"/>
      <c r="K852" s="21"/>
      <c r="L852" s="34"/>
      <c r="M852" s="31"/>
      <c r="N852" s="31"/>
      <c r="O852" s="31"/>
      <c r="P852" s="21"/>
      <c r="Q852" s="34"/>
      <c r="R852" s="31"/>
      <c r="S852" s="31"/>
      <c r="T852" s="31"/>
      <c r="U852" s="21"/>
      <c r="V852" s="34"/>
      <c r="W852" s="31"/>
      <c r="X852" s="31"/>
      <c r="Y852" s="31"/>
      <c r="Z852" s="21"/>
      <c r="AA852" s="34"/>
      <c r="AC852" s="11"/>
      <c r="AF852" s="11"/>
    </row>
    <row r="853" spans="1:32" ht="21.75" customHeight="1">
      <c r="A853" s="24" t="str">
        <f>基本登録!$A$20</f>
        <v>４</v>
      </c>
      <c r="B853" s="179" t="str">
        <f>IF(AC853="","",VLOOKUP(AC853,関東予選!$B:$G,4,FALSE))</f>
        <v/>
      </c>
      <c r="C853" s="180"/>
      <c r="D853" s="180"/>
      <c r="E853" s="180"/>
      <c r="F853" s="181"/>
      <c r="G853" s="26" t="str">
        <f>IF(AC853="","",VLOOKUP(AC853,関東予選!$B:$G,5,FALSE))</f>
        <v/>
      </c>
      <c r="H853" s="31"/>
      <c r="I853" s="31"/>
      <c r="J853" s="31"/>
      <c r="K853" s="21"/>
      <c r="L853" s="34"/>
      <c r="M853" s="31"/>
      <c r="N853" s="31"/>
      <c r="O853" s="31"/>
      <c r="P853" s="21"/>
      <c r="Q853" s="34"/>
      <c r="R853" s="31"/>
      <c r="S853" s="31"/>
      <c r="T853" s="31"/>
      <c r="U853" s="21"/>
      <c r="V853" s="34"/>
      <c r="W853" s="31"/>
      <c r="X853" s="31"/>
      <c r="Y853" s="31"/>
      <c r="Z853" s="21"/>
      <c r="AA853" s="34"/>
      <c r="AC853" s="11"/>
      <c r="AF853" s="11"/>
    </row>
    <row r="854" spans="1:32" ht="21.75" customHeight="1">
      <c r="A854" s="24" t="str">
        <f>基本登録!$A$21</f>
        <v>５</v>
      </c>
      <c r="B854" s="179" t="str">
        <f>IF(AC854="","",VLOOKUP(AC854,関東予選!$B:$G,4,FALSE))</f>
        <v/>
      </c>
      <c r="C854" s="180"/>
      <c r="D854" s="180"/>
      <c r="E854" s="180"/>
      <c r="F854" s="181"/>
      <c r="G854" s="26" t="str">
        <f>IF(AC854="","",VLOOKUP(AC854,関東予選!$B:$G,5,FALSE))</f>
        <v/>
      </c>
      <c r="H854" s="31"/>
      <c r="I854" s="31"/>
      <c r="J854" s="31"/>
      <c r="K854" s="21"/>
      <c r="L854" s="34"/>
      <c r="M854" s="31"/>
      <c r="N854" s="31"/>
      <c r="O854" s="31"/>
      <c r="P854" s="21"/>
      <c r="Q854" s="34"/>
      <c r="R854" s="31"/>
      <c r="S854" s="31"/>
      <c r="T854" s="31"/>
      <c r="U854" s="21"/>
      <c r="V854" s="34"/>
      <c r="W854" s="31"/>
      <c r="X854" s="31"/>
      <c r="Y854" s="31"/>
      <c r="Z854" s="21"/>
      <c r="AA854" s="34"/>
      <c r="AC854" s="11"/>
      <c r="AF854" s="11"/>
    </row>
    <row r="855" spans="1:32" ht="21.75" customHeight="1">
      <c r="A855" s="24" t="str">
        <f>基本登録!$A$22</f>
        <v>補</v>
      </c>
      <c r="B855" s="179" t="str">
        <f>IF(AC855="","",VLOOKUP(AC855,関東予選!$B:$G,4,FALSE))</f>
        <v/>
      </c>
      <c r="C855" s="180"/>
      <c r="D855" s="180"/>
      <c r="E855" s="180"/>
      <c r="F855" s="181"/>
      <c r="G855" s="26" t="str">
        <f>IF(AC855="","",VLOOKUP(AC855,関東予選!$B:$G,5,FALSE))</f>
        <v/>
      </c>
      <c r="H855" s="24"/>
      <c r="I855" s="24"/>
      <c r="J855" s="24"/>
      <c r="K855" s="33"/>
      <c r="L855" s="34"/>
      <c r="M855" s="24"/>
      <c r="N855" s="24"/>
      <c r="O855" s="24"/>
      <c r="P855" s="33"/>
      <c r="Q855" s="34"/>
      <c r="R855" s="24"/>
      <c r="S855" s="24"/>
      <c r="T855" s="24"/>
      <c r="U855" s="33"/>
      <c r="V855" s="34"/>
      <c r="W855" s="24"/>
      <c r="X855" s="24"/>
      <c r="Y855" s="24"/>
      <c r="Z855" s="33"/>
      <c r="AA855" s="34"/>
      <c r="AC855" s="11"/>
      <c r="AF855" s="11"/>
    </row>
    <row r="856" spans="1:32" ht="19.5" customHeight="1">
      <c r="A856" s="169"/>
      <c r="B856" s="170"/>
      <c r="C856" s="170"/>
      <c r="D856" s="170"/>
      <c r="E856" s="170"/>
      <c r="F856" s="170"/>
      <c r="G856" s="171"/>
      <c r="H856" s="172" t="s">
        <v>132</v>
      </c>
      <c r="I856" s="173"/>
      <c r="J856" s="173"/>
      <c r="K856" s="173"/>
      <c r="L856" s="34"/>
      <c r="M856" s="172" t="s">
        <v>132</v>
      </c>
      <c r="N856" s="173"/>
      <c r="O856" s="173"/>
      <c r="P856" s="173"/>
      <c r="Q856" s="34"/>
      <c r="R856" s="172" t="s">
        <v>132</v>
      </c>
      <c r="S856" s="173"/>
      <c r="T856" s="173"/>
      <c r="U856" s="173"/>
      <c r="V856" s="34"/>
      <c r="W856" s="172" t="s">
        <v>132</v>
      </c>
      <c r="X856" s="173"/>
      <c r="Y856" s="173"/>
      <c r="Z856" s="173"/>
      <c r="AA856" s="34"/>
      <c r="AC856" s="11"/>
      <c r="AF856" s="11"/>
    </row>
    <row r="857" spans="1:32" ht="24.75" customHeight="1">
      <c r="A857" s="174"/>
      <c r="B857" s="175"/>
      <c r="C857" s="175"/>
      <c r="D857" s="175"/>
      <c r="E857" s="175"/>
      <c r="F857" s="175"/>
      <c r="G857" s="176"/>
      <c r="H857" s="169"/>
      <c r="I857" s="177"/>
      <c r="J857" s="177"/>
      <c r="K857" s="177"/>
      <c r="L857" s="178"/>
      <c r="M857" s="169"/>
      <c r="N857" s="177"/>
      <c r="O857" s="177"/>
      <c r="P857" s="177"/>
      <c r="Q857" s="178"/>
      <c r="R857" s="169"/>
      <c r="S857" s="177"/>
      <c r="T857" s="177"/>
      <c r="U857" s="177"/>
      <c r="V857" s="178"/>
      <c r="W857" s="169"/>
      <c r="X857" s="177"/>
      <c r="Y857" s="177"/>
      <c r="Z857" s="177"/>
      <c r="AA857" s="178"/>
      <c r="AC857" s="11"/>
      <c r="AF857" s="11"/>
    </row>
    <row r="858" spans="1:32" ht="4.5" customHeight="1">
      <c r="A858" s="165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AC858" s="11"/>
      <c r="AF858" s="11"/>
    </row>
    <row r="859" spans="1:32">
      <c r="A859" s="167" t="s">
        <v>136</v>
      </c>
      <c r="B859" s="167"/>
      <c r="C859" s="47" t="str">
        <f>基本登録!$A$23</f>
        <v>①（　）内の大会の個人の部は一人１枚使用すること（関東予選・総合体育大会・個人選手権大会）</v>
      </c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4"/>
      <c r="R859" s="45"/>
      <c r="S859" s="44"/>
      <c r="T859" s="44"/>
      <c r="U859" s="40"/>
      <c r="V859" s="40"/>
      <c r="W859" s="40"/>
      <c r="X859" s="40"/>
      <c r="Y859" s="40"/>
      <c r="Z859" s="40"/>
      <c r="AA859" s="40"/>
    </row>
    <row r="860" spans="1:32">
      <c r="A860" s="43"/>
      <c r="B860" s="43"/>
      <c r="C860" s="47" t="str">
        <f>基本登録!$A$24</f>
        <v>②顧問の捺印のないものは無効</v>
      </c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6"/>
      <c r="R860" s="44"/>
      <c r="S860" s="44"/>
      <c r="T860" s="44"/>
      <c r="U860" s="168" t="s">
        <v>139</v>
      </c>
      <c r="V860" s="168"/>
      <c r="W860" s="168"/>
      <c r="X860" s="168"/>
      <c r="Y860" s="168"/>
      <c r="Z860" s="168"/>
      <c r="AA860" s="168"/>
    </row>
    <row r="861" spans="1:32" s="37" customFormat="1">
      <c r="A861" s="41"/>
      <c r="B861" s="41"/>
      <c r="C861" s="42" t="str">
        <f>基本登録!$A$25</f>
        <v>③A4用紙に印刷すること（A4用紙1枚につき立順票は二部出力。切り取って使用すること）</v>
      </c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168"/>
      <c r="V861" s="168"/>
      <c r="W861" s="168"/>
      <c r="X861" s="168"/>
      <c r="Y861" s="168"/>
      <c r="Z861" s="168"/>
      <c r="AA861" s="168"/>
    </row>
    <row r="862" spans="1:32" ht="34.5" customHeight="1">
      <c r="AC862" s="11"/>
      <c r="AF862" s="11"/>
    </row>
    <row r="863" spans="1:32" ht="24.75" customHeight="1">
      <c r="A863" s="240" t="s">
        <v>119</v>
      </c>
      <c r="B863" s="240"/>
      <c r="C863" s="240"/>
      <c r="D863" s="201" t="str">
        <f ca="1">基本登録!$B$8</f>
        <v>令和8年度　関東大会東京都予選　立順票</v>
      </c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190" t="s">
        <v>120</v>
      </c>
      <c r="Y863" s="191"/>
      <c r="Z863" s="191"/>
      <c r="AA863" s="192"/>
      <c r="AC863" s="11"/>
      <c r="AF863" s="11"/>
    </row>
    <row r="864" spans="1:32" ht="26.25" customHeight="1">
      <c r="A864" s="241"/>
      <c r="B864" s="241"/>
      <c r="C864" s="24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2" t="str">
        <f>IF(VLOOKUP(AC871,関東予選!$B:$G,2,FALSE)="","",VLOOKUP(AC871,関東予選!$B:$G,2,FALSE))</f>
        <v/>
      </c>
      <c r="Y864" s="203"/>
      <c r="Z864" s="203"/>
      <c r="AA864" s="204"/>
      <c r="AC864" s="11"/>
      <c r="AF864" s="11"/>
    </row>
    <row r="865" spans="1:32" ht="27" customHeight="1">
      <c r="A865" s="169" t="s">
        <v>121</v>
      </c>
      <c r="B865" s="177"/>
      <c r="C865" s="178"/>
      <c r="D865" s="208"/>
      <c r="E865" s="30" t="s">
        <v>122</v>
      </c>
      <c r="F865" s="208"/>
      <c r="G865" s="190" t="s">
        <v>123</v>
      </c>
      <c r="H865" s="191"/>
      <c r="I865" s="192"/>
      <c r="J865" s="213" t="str">
        <f>基本登録!$B$2</f>
        <v>基本登録シートの学校番号に入力して下さい</v>
      </c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X865" s="205"/>
      <c r="Y865" s="206"/>
      <c r="Z865" s="206"/>
      <c r="AA865" s="207"/>
      <c r="AC865" s="11"/>
      <c r="AF865" s="11"/>
    </row>
    <row r="866" spans="1:32" ht="9.75" customHeight="1">
      <c r="A866" s="214">
        <f>基本登録!$B$1</f>
        <v>0</v>
      </c>
      <c r="B866" s="215"/>
      <c r="C866" s="216"/>
      <c r="D866" s="209"/>
      <c r="E866" s="223" t="s">
        <v>108</v>
      </c>
      <c r="F866" s="211"/>
      <c r="G866" s="226" t="s">
        <v>124</v>
      </c>
      <c r="H866" s="227"/>
      <c r="I866" s="228"/>
      <c r="J866" s="213">
        <f>基本登録!$B$3</f>
        <v>0</v>
      </c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36"/>
      <c r="X866" s="36"/>
      <c r="AC866" s="11"/>
      <c r="AF866" s="11"/>
    </row>
    <row r="867" spans="1:32" ht="16.5" customHeight="1">
      <c r="A867" s="217"/>
      <c r="B867" s="218"/>
      <c r="C867" s="219"/>
      <c r="D867" s="209"/>
      <c r="E867" s="224"/>
      <c r="F867" s="211"/>
      <c r="G867" s="229"/>
      <c r="H867" s="230"/>
      <c r="I867" s="231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X867" s="182" t="s">
        <v>125</v>
      </c>
      <c r="Y867" s="184" t="s">
        <v>126</v>
      </c>
      <c r="Z867" s="185"/>
      <c r="AA867" s="186"/>
      <c r="AC867" s="11"/>
      <c r="AF867" s="11"/>
    </row>
    <row r="868" spans="1:32" ht="27" customHeight="1">
      <c r="A868" s="220"/>
      <c r="B868" s="221"/>
      <c r="C868" s="222"/>
      <c r="D868" s="210"/>
      <c r="E868" s="225"/>
      <c r="F868" s="212"/>
      <c r="G868" s="190" t="s">
        <v>127</v>
      </c>
      <c r="H868" s="191"/>
      <c r="I868" s="192"/>
      <c r="J868" s="28"/>
      <c r="K868" s="29"/>
      <c r="L868" s="29"/>
      <c r="M868" s="29"/>
      <c r="N868" s="29"/>
      <c r="O868" s="29"/>
      <c r="P868" s="22"/>
      <c r="Q868" s="22"/>
      <c r="R868" s="22" t="s">
        <v>128</v>
      </c>
      <c r="S868" s="193" t="str">
        <f t="shared" ref="S868" si="33">AC871</f>
        <v/>
      </c>
      <c r="T868" s="194"/>
      <c r="U868" s="194"/>
      <c r="V868" s="23" t="s">
        <v>129</v>
      </c>
      <c r="X868" s="183"/>
      <c r="Y868" s="187"/>
      <c r="Z868" s="188"/>
      <c r="AA868" s="189"/>
      <c r="AC868" s="11"/>
      <c r="AF868" s="11"/>
    </row>
    <row r="869" spans="1:32" ht="4.5" customHeight="1">
      <c r="AC869" s="11"/>
      <c r="AF869" s="11"/>
    </row>
    <row r="870" spans="1:32" ht="21.75" customHeight="1">
      <c r="A870" s="24" t="s">
        <v>130</v>
      </c>
      <c r="B870" s="174" t="s">
        <v>131</v>
      </c>
      <c r="C870" s="195"/>
      <c r="D870" s="195"/>
      <c r="E870" s="195"/>
      <c r="F870" s="176"/>
      <c r="G870" s="32" t="s">
        <v>102</v>
      </c>
      <c r="H870" s="196" t="str">
        <f ca="1">IFERROR(VLOOKUP(D863,基本登録!$B$8:$I$14,5,FALSE),"")</f>
        <v>1次予選（個人予選）</v>
      </c>
      <c r="I870" s="197"/>
      <c r="J870" s="197"/>
      <c r="K870" s="197"/>
      <c r="L870" s="198"/>
      <c r="M870" s="196" t="str">
        <f ca="1">IFERROR(VLOOKUP(D863,基本登録!$B$8:$I$14,6,FALSE),"")</f>
        <v>2次予選（個人決勝）</v>
      </c>
      <c r="N870" s="197"/>
      <c r="O870" s="197"/>
      <c r="P870" s="197"/>
      <c r="Q870" s="198"/>
      <c r="R870" s="196" t="str">
        <f ca="1">IFERROR(IF(VLOOKUP(D863,基本登録!$B$8:$I$14,7,FALSE)="","",VLOOKUP(D863,基本登録!$B$8:$I$14,7,FALSE)),"")</f>
        <v/>
      </c>
      <c r="S870" s="197"/>
      <c r="T870" s="197"/>
      <c r="U870" s="197"/>
      <c r="V870" s="198"/>
      <c r="W870" s="196" t="str">
        <f ca="1">IFERROR(IF(VLOOKUP(D863,基本登録!$B$8:$I$14,8,FALSE)="","",VLOOKUP(D863,基本登録!$B$8:$I$14,8,FALSE)),"")</f>
        <v/>
      </c>
      <c r="X870" s="197"/>
      <c r="Y870" s="197"/>
      <c r="Z870" s="197"/>
      <c r="AA870" s="198"/>
      <c r="AC870" s="11"/>
      <c r="AF870" s="11"/>
    </row>
    <row r="871" spans="1:32" ht="21.75" customHeight="1">
      <c r="A871" s="25" t="str">
        <f>基本登録!$A$17</f>
        <v>１</v>
      </c>
      <c r="B871" s="179" t="str">
        <f>IF(AC871="","",VLOOKUP(AC871,関東予選!$B:$G,4,FALSE))</f>
        <v/>
      </c>
      <c r="C871" s="180"/>
      <c r="D871" s="180"/>
      <c r="E871" s="180"/>
      <c r="F871" s="181"/>
      <c r="G871" s="26" t="str">
        <f>IF(AC871="","",VLOOKUP(AC871,関東予選!$B:$G,5,FALSE))</f>
        <v/>
      </c>
      <c r="H871" s="31"/>
      <c r="I871" s="31"/>
      <c r="J871" s="31"/>
      <c r="K871" s="21"/>
      <c r="L871" s="34"/>
      <c r="M871" s="31"/>
      <c r="N871" s="31"/>
      <c r="O871" s="31"/>
      <c r="P871" s="21"/>
      <c r="Q871" s="34"/>
      <c r="R871" s="31"/>
      <c r="S871" s="31"/>
      <c r="T871" s="31"/>
      <c r="U871" s="21"/>
      <c r="V871" s="34"/>
      <c r="W871" s="31"/>
      <c r="X871" s="31"/>
      <c r="Y871" s="31"/>
      <c r="Z871" s="21"/>
      <c r="AA871" s="34"/>
      <c r="AC871" s="11" t="str">
        <f>関東予選!B$49</f>
        <v/>
      </c>
      <c r="AF871" s="11"/>
    </row>
    <row r="872" spans="1:32" ht="21.75" customHeight="1">
      <c r="A872" s="24" t="str">
        <f>基本登録!$A$18</f>
        <v>２</v>
      </c>
      <c r="B872" s="179" t="str">
        <f>IF(AC872="","",VLOOKUP(AC872,関東予選!$B:$G,4,FALSE))</f>
        <v/>
      </c>
      <c r="C872" s="180"/>
      <c r="D872" s="180"/>
      <c r="E872" s="180"/>
      <c r="F872" s="181"/>
      <c r="G872" s="26" t="str">
        <f>IF(AC872="","",VLOOKUP(AC872,関東予選!$B:$G,5,FALSE))</f>
        <v/>
      </c>
      <c r="H872" s="31"/>
      <c r="I872" s="31"/>
      <c r="J872" s="31"/>
      <c r="K872" s="21"/>
      <c r="L872" s="34"/>
      <c r="M872" s="31"/>
      <c r="N872" s="31"/>
      <c r="O872" s="31"/>
      <c r="P872" s="21"/>
      <c r="Q872" s="34"/>
      <c r="R872" s="31"/>
      <c r="S872" s="31"/>
      <c r="T872" s="31"/>
      <c r="U872" s="21"/>
      <c r="V872" s="34"/>
      <c r="W872" s="31"/>
      <c r="X872" s="31"/>
      <c r="Y872" s="31"/>
      <c r="Z872" s="21"/>
      <c r="AA872" s="34"/>
      <c r="AC872" s="11"/>
      <c r="AF872" s="11"/>
    </row>
    <row r="873" spans="1:32" ht="21.75" customHeight="1">
      <c r="A873" s="24" t="str">
        <f>基本登録!$A$19</f>
        <v>３</v>
      </c>
      <c r="B873" s="179" t="str">
        <f>IF(AC873="","",VLOOKUP(AC873,関東予選!$B:$G,4,FALSE))</f>
        <v/>
      </c>
      <c r="C873" s="180"/>
      <c r="D873" s="180"/>
      <c r="E873" s="180"/>
      <c r="F873" s="181"/>
      <c r="G873" s="26" t="str">
        <f>IF(AC873="","",VLOOKUP(AC873,関東予選!$B:$G,5,FALSE))</f>
        <v/>
      </c>
      <c r="H873" s="31"/>
      <c r="I873" s="31"/>
      <c r="J873" s="31"/>
      <c r="K873" s="21"/>
      <c r="L873" s="34"/>
      <c r="M873" s="31"/>
      <c r="N873" s="31"/>
      <c r="O873" s="31"/>
      <c r="P873" s="21"/>
      <c r="Q873" s="34"/>
      <c r="R873" s="31"/>
      <c r="S873" s="31"/>
      <c r="T873" s="31"/>
      <c r="U873" s="21"/>
      <c r="V873" s="34"/>
      <c r="W873" s="31"/>
      <c r="X873" s="31"/>
      <c r="Y873" s="31"/>
      <c r="Z873" s="21"/>
      <c r="AA873" s="34"/>
      <c r="AC873" s="11"/>
      <c r="AF873" s="11"/>
    </row>
    <row r="874" spans="1:32" ht="21.75" customHeight="1">
      <c r="A874" s="24" t="str">
        <f>基本登録!$A$20</f>
        <v>４</v>
      </c>
      <c r="B874" s="179" t="str">
        <f>IF(AC874="","",VLOOKUP(AC874,関東予選!$B:$G,4,FALSE))</f>
        <v/>
      </c>
      <c r="C874" s="180"/>
      <c r="D874" s="180"/>
      <c r="E874" s="180"/>
      <c r="F874" s="181"/>
      <c r="G874" s="26" t="str">
        <f>IF(AC874="","",VLOOKUP(AC874,関東予選!$B:$G,5,FALSE))</f>
        <v/>
      </c>
      <c r="H874" s="31"/>
      <c r="I874" s="31"/>
      <c r="J874" s="31"/>
      <c r="K874" s="21"/>
      <c r="L874" s="34"/>
      <c r="M874" s="31"/>
      <c r="N874" s="31"/>
      <c r="O874" s="31"/>
      <c r="P874" s="21"/>
      <c r="Q874" s="34"/>
      <c r="R874" s="31"/>
      <c r="S874" s="31"/>
      <c r="T874" s="31"/>
      <c r="U874" s="21"/>
      <c r="V874" s="34"/>
      <c r="W874" s="31"/>
      <c r="X874" s="31"/>
      <c r="Y874" s="31"/>
      <c r="Z874" s="21"/>
      <c r="AA874" s="34"/>
      <c r="AC874" s="11"/>
      <c r="AF874" s="11"/>
    </row>
    <row r="875" spans="1:32" ht="21.75" customHeight="1">
      <c r="A875" s="24" t="str">
        <f>基本登録!$A$21</f>
        <v>５</v>
      </c>
      <c r="B875" s="179" t="str">
        <f>IF(AC875="","",VLOOKUP(AC875,関東予選!$B:$G,4,FALSE))</f>
        <v/>
      </c>
      <c r="C875" s="180"/>
      <c r="D875" s="180"/>
      <c r="E875" s="180"/>
      <c r="F875" s="181"/>
      <c r="G875" s="26" t="str">
        <f>IF(AC875="","",VLOOKUP(AC875,関東予選!$B:$G,5,FALSE))</f>
        <v/>
      </c>
      <c r="H875" s="31"/>
      <c r="I875" s="31"/>
      <c r="J875" s="31"/>
      <c r="K875" s="21"/>
      <c r="L875" s="34"/>
      <c r="M875" s="31"/>
      <c r="N875" s="31"/>
      <c r="O875" s="31"/>
      <c r="P875" s="21"/>
      <c r="Q875" s="34"/>
      <c r="R875" s="31"/>
      <c r="S875" s="31"/>
      <c r="T875" s="31"/>
      <c r="U875" s="21"/>
      <c r="V875" s="34"/>
      <c r="W875" s="31"/>
      <c r="X875" s="31"/>
      <c r="Y875" s="31"/>
      <c r="Z875" s="21"/>
      <c r="AA875" s="34"/>
      <c r="AC875" s="11"/>
      <c r="AF875" s="11"/>
    </row>
    <row r="876" spans="1:32" ht="21.75" customHeight="1">
      <c r="A876" s="24" t="str">
        <f>基本登録!$A$22</f>
        <v>補</v>
      </c>
      <c r="B876" s="179" t="str">
        <f>IF(AC876="","",VLOOKUP(AC876,関東予選!$B:$G,4,FALSE))</f>
        <v/>
      </c>
      <c r="C876" s="180"/>
      <c r="D876" s="180"/>
      <c r="E876" s="180"/>
      <c r="F876" s="181"/>
      <c r="G876" s="26" t="str">
        <f>IF(AC876="","",VLOOKUP(AC876,関東予選!$B:$G,5,FALSE))</f>
        <v/>
      </c>
      <c r="H876" s="24"/>
      <c r="I876" s="24"/>
      <c r="J876" s="24"/>
      <c r="K876" s="33"/>
      <c r="L876" s="34"/>
      <c r="M876" s="24"/>
      <c r="N876" s="24"/>
      <c r="O876" s="24"/>
      <c r="P876" s="33"/>
      <c r="Q876" s="34"/>
      <c r="R876" s="24"/>
      <c r="S876" s="24"/>
      <c r="T876" s="24"/>
      <c r="U876" s="33"/>
      <c r="V876" s="34"/>
      <c r="W876" s="24"/>
      <c r="X876" s="24"/>
      <c r="Y876" s="24"/>
      <c r="Z876" s="33"/>
      <c r="AA876" s="34"/>
      <c r="AC876" s="11"/>
      <c r="AF876" s="11"/>
    </row>
    <row r="877" spans="1:32" ht="19.5" customHeight="1">
      <c r="A877" s="169"/>
      <c r="B877" s="170"/>
      <c r="C877" s="170"/>
      <c r="D877" s="170"/>
      <c r="E877" s="170"/>
      <c r="F877" s="170"/>
      <c r="G877" s="171"/>
      <c r="H877" s="172" t="s">
        <v>132</v>
      </c>
      <c r="I877" s="173"/>
      <c r="J877" s="173"/>
      <c r="K877" s="173"/>
      <c r="L877" s="34"/>
      <c r="M877" s="172" t="s">
        <v>132</v>
      </c>
      <c r="N877" s="173"/>
      <c r="O877" s="173"/>
      <c r="P877" s="173"/>
      <c r="Q877" s="34"/>
      <c r="R877" s="172" t="s">
        <v>132</v>
      </c>
      <c r="S877" s="173"/>
      <c r="T877" s="173"/>
      <c r="U877" s="173"/>
      <c r="V877" s="34"/>
      <c r="W877" s="172" t="s">
        <v>132</v>
      </c>
      <c r="X877" s="173"/>
      <c r="Y877" s="173"/>
      <c r="Z877" s="173"/>
      <c r="AA877" s="34"/>
      <c r="AC877" s="11"/>
      <c r="AF877" s="11"/>
    </row>
    <row r="878" spans="1:32" ht="24.75" customHeight="1">
      <c r="A878" s="174"/>
      <c r="B878" s="175"/>
      <c r="C878" s="175"/>
      <c r="D878" s="175"/>
      <c r="E878" s="175"/>
      <c r="F878" s="175"/>
      <c r="G878" s="176"/>
      <c r="H878" s="169"/>
      <c r="I878" s="177"/>
      <c r="J878" s="177"/>
      <c r="K878" s="177"/>
      <c r="L878" s="178"/>
      <c r="M878" s="169"/>
      <c r="N878" s="177"/>
      <c r="O878" s="177"/>
      <c r="P878" s="177"/>
      <c r="Q878" s="178"/>
      <c r="R878" s="169"/>
      <c r="S878" s="177"/>
      <c r="T878" s="177"/>
      <c r="U878" s="177"/>
      <c r="V878" s="178"/>
      <c r="W878" s="169"/>
      <c r="X878" s="177"/>
      <c r="Y878" s="177"/>
      <c r="Z878" s="177"/>
      <c r="AA878" s="178"/>
      <c r="AC878" s="11"/>
      <c r="AF878" s="11"/>
    </row>
    <row r="879" spans="1:32" ht="4.5" customHeight="1">
      <c r="A879" s="165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AC879" s="11"/>
      <c r="AF879" s="11"/>
    </row>
    <row r="880" spans="1:32">
      <c r="A880" s="167" t="s">
        <v>136</v>
      </c>
      <c r="B880" s="167"/>
      <c r="C880" s="47" t="str">
        <f>基本登録!$A$23</f>
        <v>①（　）内の大会の個人の部は一人１枚使用すること（関東予選・総合体育大会・個人選手権大会）</v>
      </c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4"/>
      <c r="R880" s="45"/>
      <c r="S880" s="44"/>
      <c r="T880" s="44"/>
      <c r="U880" s="40"/>
      <c r="V880" s="40"/>
      <c r="W880" s="40"/>
      <c r="X880" s="40"/>
      <c r="Y880" s="40"/>
      <c r="Z880" s="40"/>
      <c r="AA880" s="40"/>
    </row>
    <row r="881" spans="1:32">
      <c r="A881" s="43"/>
      <c r="B881" s="43"/>
      <c r="C881" s="47" t="str">
        <f>基本登録!$A$24</f>
        <v>②顧問の捺印のないものは無効</v>
      </c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6"/>
      <c r="R881" s="44"/>
      <c r="S881" s="44"/>
      <c r="T881" s="44"/>
      <c r="U881" s="168" t="s">
        <v>139</v>
      </c>
      <c r="V881" s="168"/>
      <c r="W881" s="168"/>
      <c r="X881" s="168"/>
      <c r="Y881" s="168"/>
      <c r="Z881" s="168"/>
      <c r="AA881" s="168"/>
    </row>
    <row r="882" spans="1:32" s="37" customFormat="1">
      <c r="A882" s="41"/>
      <c r="B882" s="41"/>
      <c r="C882" s="42" t="str">
        <f>基本登録!$A$25</f>
        <v>③A4用紙に印刷すること（A4用紙1枚につき立順票は二部出力。切り取って使用すること）</v>
      </c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168"/>
      <c r="V882" s="168"/>
      <c r="W882" s="168"/>
      <c r="X882" s="168"/>
      <c r="Y882" s="168"/>
      <c r="Z882" s="168"/>
      <c r="AA882" s="168"/>
    </row>
    <row r="883" spans="1:32" ht="34.5" customHeight="1">
      <c r="AC883" s="11"/>
      <c r="AF883" s="11"/>
    </row>
    <row r="884" spans="1:32" ht="24.75" customHeight="1">
      <c r="A884" s="240" t="s">
        <v>119</v>
      </c>
      <c r="B884" s="240"/>
      <c r="C884" s="240"/>
      <c r="D884" s="201" t="str">
        <f ca="1">基本登録!$B$8</f>
        <v>令和8年度　関東大会東京都予選　立順票</v>
      </c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190" t="s">
        <v>120</v>
      </c>
      <c r="Y884" s="191"/>
      <c r="Z884" s="191"/>
      <c r="AA884" s="192"/>
      <c r="AC884" s="11"/>
      <c r="AF884" s="11"/>
    </row>
    <row r="885" spans="1:32" ht="26.25" customHeight="1">
      <c r="A885" s="241"/>
      <c r="B885" s="241"/>
      <c r="C885" s="24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2" t="str">
        <f>IF(VLOOKUP(AC892,関東予選!$B:$G,2,FALSE)="","",VLOOKUP(AC892,関東予選!$B:$G,2,FALSE))</f>
        <v/>
      </c>
      <c r="Y885" s="203"/>
      <c r="Z885" s="203"/>
      <c r="AA885" s="204"/>
      <c r="AC885" s="11"/>
      <c r="AF885" s="11"/>
    </row>
    <row r="886" spans="1:32" ht="27" customHeight="1">
      <c r="A886" s="169" t="s">
        <v>121</v>
      </c>
      <c r="B886" s="177"/>
      <c r="C886" s="178"/>
      <c r="D886" s="208"/>
      <c r="E886" s="30" t="s">
        <v>122</v>
      </c>
      <c r="F886" s="208"/>
      <c r="G886" s="190" t="s">
        <v>123</v>
      </c>
      <c r="H886" s="191"/>
      <c r="I886" s="192"/>
      <c r="J886" s="213" t="str">
        <f>基本登録!$B$2</f>
        <v>基本登録シートの学校番号に入力して下さい</v>
      </c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X886" s="205"/>
      <c r="Y886" s="206"/>
      <c r="Z886" s="206"/>
      <c r="AA886" s="207"/>
      <c r="AC886" s="11"/>
      <c r="AF886" s="11"/>
    </row>
    <row r="887" spans="1:32" ht="9.75" customHeight="1">
      <c r="A887" s="214">
        <f>基本登録!$B$1</f>
        <v>0</v>
      </c>
      <c r="B887" s="215"/>
      <c r="C887" s="216"/>
      <c r="D887" s="209"/>
      <c r="E887" s="223" t="s">
        <v>108</v>
      </c>
      <c r="F887" s="211"/>
      <c r="G887" s="226" t="s">
        <v>124</v>
      </c>
      <c r="H887" s="227"/>
      <c r="I887" s="228"/>
      <c r="J887" s="213">
        <f>基本登録!$B$3</f>
        <v>0</v>
      </c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36"/>
      <c r="X887" s="36"/>
      <c r="AC887" s="11"/>
      <c r="AF887" s="11"/>
    </row>
    <row r="888" spans="1:32" ht="16.5" customHeight="1">
      <c r="A888" s="217"/>
      <c r="B888" s="218"/>
      <c r="C888" s="219"/>
      <c r="D888" s="209"/>
      <c r="E888" s="224"/>
      <c r="F888" s="211"/>
      <c r="G888" s="229"/>
      <c r="H888" s="230"/>
      <c r="I888" s="231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X888" s="182" t="s">
        <v>125</v>
      </c>
      <c r="Y888" s="184" t="s">
        <v>126</v>
      </c>
      <c r="Z888" s="185"/>
      <c r="AA888" s="186"/>
      <c r="AC888" s="11"/>
      <c r="AF888" s="11"/>
    </row>
    <row r="889" spans="1:32" ht="27" customHeight="1">
      <c r="A889" s="220"/>
      <c r="B889" s="221"/>
      <c r="C889" s="222"/>
      <c r="D889" s="210"/>
      <c r="E889" s="225"/>
      <c r="F889" s="212"/>
      <c r="G889" s="190" t="s">
        <v>127</v>
      </c>
      <c r="H889" s="191"/>
      <c r="I889" s="192"/>
      <c r="J889" s="28"/>
      <c r="K889" s="29"/>
      <c r="L889" s="29"/>
      <c r="M889" s="29"/>
      <c r="N889" s="29"/>
      <c r="O889" s="29"/>
      <c r="P889" s="22"/>
      <c r="Q889" s="22"/>
      <c r="R889" s="22" t="s">
        <v>128</v>
      </c>
      <c r="S889" s="193" t="str">
        <f t="shared" ref="S889" si="34">AC892</f>
        <v/>
      </c>
      <c r="T889" s="194"/>
      <c r="U889" s="194"/>
      <c r="V889" s="23" t="s">
        <v>129</v>
      </c>
      <c r="X889" s="183"/>
      <c r="Y889" s="187"/>
      <c r="Z889" s="188"/>
      <c r="AA889" s="189"/>
      <c r="AC889" s="11"/>
      <c r="AF889" s="11"/>
    </row>
    <row r="890" spans="1:32" ht="4.5" customHeight="1">
      <c r="AC890" s="11"/>
      <c r="AF890" s="11"/>
    </row>
    <row r="891" spans="1:32" ht="21.75" customHeight="1">
      <c r="A891" s="24" t="s">
        <v>130</v>
      </c>
      <c r="B891" s="174" t="s">
        <v>131</v>
      </c>
      <c r="C891" s="195"/>
      <c r="D891" s="195"/>
      <c r="E891" s="195"/>
      <c r="F891" s="176"/>
      <c r="G891" s="32" t="s">
        <v>102</v>
      </c>
      <c r="H891" s="196" t="str">
        <f ca="1">IFERROR(VLOOKUP(D884,基本登録!$B$8:$I$14,5,FALSE),"")</f>
        <v>1次予選（個人予選）</v>
      </c>
      <c r="I891" s="197"/>
      <c r="J891" s="197"/>
      <c r="K891" s="197"/>
      <c r="L891" s="198"/>
      <c r="M891" s="196" t="str">
        <f ca="1">IFERROR(VLOOKUP(D884,基本登録!$B$8:$I$14,6,FALSE),"")</f>
        <v>2次予選（個人決勝）</v>
      </c>
      <c r="N891" s="197"/>
      <c r="O891" s="197"/>
      <c r="P891" s="197"/>
      <c r="Q891" s="198"/>
      <c r="R891" s="196" t="str">
        <f ca="1">IFERROR(IF(VLOOKUP(D884,基本登録!$B$8:$I$14,7,FALSE)="","",VLOOKUP(D884,基本登録!$B$8:$I$14,7,FALSE)),"")</f>
        <v/>
      </c>
      <c r="S891" s="197"/>
      <c r="T891" s="197"/>
      <c r="U891" s="197"/>
      <c r="V891" s="198"/>
      <c r="W891" s="196" t="str">
        <f ca="1">IFERROR(IF(VLOOKUP(D884,基本登録!$B$8:$I$14,8,FALSE)="","",VLOOKUP(D884,基本登録!$B$8:$I$14,8,FALSE)),"")</f>
        <v/>
      </c>
      <c r="X891" s="197"/>
      <c r="Y891" s="197"/>
      <c r="Z891" s="197"/>
      <c r="AA891" s="198"/>
      <c r="AC891" s="11"/>
      <c r="AF891" s="11"/>
    </row>
    <row r="892" spans="1:32" ht="21.75" customHeight="1">
      <c r="A892" s="25" t="str">
        <f>基本登録!$A$17</f>
        <v>１</v>
      </c>
      <c r="B892" s="179" t="str">
        <f>IF(AC892="","",VLOOKUP(AC892,関東予選!$B:$G,4,FALSE))</f>
        <v/>
      </c>
      <c r="C892" s="180"/>
      <c r="D892" s="180"/>
      <c r="E892" s="180"/>
      <c r="F892" s="181"/>
      <c r="G892" s="26" t="str">
        <f>IF(AC892="","",VLOOKUP(AC892,関東予選!$B:$G,5,FALSE))</f>
        <v/>
      </c>
      <c r="H892" s="31"/>
      <c r="I892" s="31"/>
      <c r="J892" s="31"/>
      <c r="K892" s="21"/>
      <c r="L892" s="34"/>
      <c r="M892" s="31"/>
      <c r="N892" s="31"/>
      <c r="O892" s="31"/>
      <c r="P892" s="21"/>
      <c r="Q892" s="34"/>
      <c r="R892" s="31"/>
      <c r="S892" s="31"/>
      <c r="T892" s="31"/>
      <c r="U892" s="21"/>
      <c r="V892" s="34"/>
      <c r="W892" s="31"/>
      <c r="X892" s="31"/>
      <c r="Y892" s="31"/>
      <c r="Z892" s="21"/>
      <c r="AA892" s="34"/>
      <c r="AC892" s="11" t="str">
        <f>関東予選!B$50</f>
        <v/>
      </c>
      <c r="AF892" s="11"/>
    </row>
    <row r="893" spans="1:32" ht="21.75" customHeight="1">
      <c r="A893" s="24" t="str">
        <f>基本登録!$A$18</f>
        <v>２</v>
      </c>
      <c r="B893" s="179" t="str">
        <f>IF(AC893="","",VLOOKUP(AC893,関東予選!$B:$G,4,FALSE))</f>
        <v/>
      </c>
      <c r="C893" s="180"/>
      <c r="D893" s="180"/>
      <c r="E893" s="180"/>
      <c r="F893" s="181"/>
      <c r="G893" s="26" t="str">
        <f>IF(AC893="","",VLOOKUP(AC893,関東予選!$B:$G,5,FALSE))</f>
        <v/>
      </c>
      <c r="H893" s="31"/>
      <c r="I893" s="31"/>
      <c r="J893" s="31"/>
      <c r="K893" s="21"/>
      <c r="L893" s="34"/>
      <c r="M893" s="31"/>
      <c r="N893" s="31"/>
      <c r="O893" s="31"/>
      <c r="P893" s="21"/>
      <c r="Q893" s="34"/>
      <c r="R893" s="31"/>
      <c r="S893" s="31"/>
      <c r="T893" s="31"/>
      <c r="U893" s="21"/>
      <c r="V893" s="34"/>
      <c r="W893" s="31"/>
      <c r="X893" s="31"/>
      <c r="Y893" s="31"/>
      <c r="Z893" s="21"/>
      <c r="AA893" s="34"/>
      <c r="AC893" s="11"/>
      <c r="AF893" s="11"/>
    </row>
    <row r="894" spans="1:32" ht="21.75" customHeight="1">
      <c r="A894" s="24" t="str">
        <f>基本登録!$A$19</f>
        <v>３</v>
      </c>
      <c r="B894" s="179" t="str">
        <f>IF(AC894="","",VLOOKUP(AC894,関東予選!$B:$G,4,FALSE))</f>
        <v/>
      </c>
      <c r="C894" s="180"/>
      <c r="D894" s="180"/>
      <c r="E894" s="180"/>
      <c r="F894" s="181"/>
      <c r="G894" s="26" t="str">
        <f>IF(AC894="","",VLOOKUP(AC894,関東予選!$B:$G,5,FALSE))</f>
        <v/>
      </c>
      <c r="H894" s="31"/>
      <c r="I894" s="31"/>
      <c r="J894" s="31"/>
      <c r="K894" s="21"/>
      <c r="L894" s="34"/>
      <c r="M894" s="31"/>
      <c r="N894" s="31"/>
      <c r="O894" s="31"/>
      <c r="P894" s="21"/>
      <c r="Q894" s="34"/>
      <c r="R894" s="31"/>
      <c r="S894" s="31"/>
      <c r="T894" s="31"/>
      <c r="U894" s="21"/>
      <c r="V894" s="34"/>
      <c r="W894" s="31"/>
      <c r="X894" s="31"/>
      <c r="Y894" s="31"/>
      <c r="Z894" s="21"/>
      <c r="AA894" s="34"/>
      <c r="AC894" s="11"/>
      <c r="AF894" s="11"/>
    </row>
    <row r="895" spans="1:32" ht="21.75" customHeight="1">
      <c r="A895" s="24" t="str">
        <f>基本登録!$A$20</f>
        <v>４</v>
      </c>
      <c r="B895" s="179" t="str">
        <f>IF(AC895="","",VLOOKUP(AC895,関東予選!$B:$G,4,FALSE))</f>
        <v/>
      </c>
      <c r="C895" s="180"/>
      <c r="D895" s="180"/>
      <c r="E895" s="180"/>
      <c r="F895" s="181"/>
      <c r="G895" s="26" t="str">
        <f>IF(AC895="","",VLOOKUP(AC895,関東予選!$B:$G,5,FALSE))</f>
        <v/>
      </c>
      <c r="H895" s="31"/>
      <c r="I895" s="31"/>
      <c r="J895" s="31"/>
      <c r="K895" s="21"/>
      <c r="L895" s="34"/>
      <c r="M895" s="31"/>
      <c r="N895" s="31"/>
      <c r="O895" s="31"/>
      <c r="P895" s="21"/>
      <c r="Q895" s="34"/>
      <c r="R895" s="31"/>
      <c r="S895" s="31"/>
      <c r="T895" s="31"/>
      <c r="U895" s="21"/>
      <c r="V895" s="34"/>
      <c r="W895" s="31"/>
      <c r="X895" s="31"/>
      <c r="Y895" s="31"/>
      <c r="Z895" s="21"/>
      <c r="AA895" s="34"/>
      <c r="AC895" s="11"/>
      <c r="AF895" s="11"/>
    </row>
    <row r="896" spans="1:32" ht="21.75" customHeight="1">
      <c r="A896" s="24" t="str">
        <f>基本登録!$A$21</f>
        <v>５</v>
      </c>
      <c r="B896" s="179" t="str">
        <f>IF(AC896="","",VLOOKUP(AC896,関東予選!$B:$G,4,FALSE))</f>
        <v/>
      </c>
      <c r="C896" s="180"/>
      <c r="D896" s="180"/>
      <c r="E896" s="180"/>
      <c r="F896" s="181"/>
      <c r="G896" s="26" t="str">
        <f>IF(AC896="","",VLOOKUP(AC896,関東予選!$B:$G,5,FALSE))</f>
        <v/>
      </c>
      <c r="H896" s="31"/>
      <c r="I896" s="31"/>
      <c r="J896" s="31"/>
      <c r="K896" s="21"/>
      <c r="L896" s="34"/>
      <c r="M896" s="31"/>
      <c r="N896" s="31"/>
      <c r="O896" s="31"/>
      <c r="P896" s="21"/>
      <c r="Q896" s="34"/>
      <c r="R896" s="31"/>
      <c r="S896" s="31"/>
      <c r="T896" s="31"/>
      <c r="U896" s="21"/>
      <c r="V896" s="34"/>
      <c r="W896" s="31"/>
      <c r="X896" s="31"/>
      <c r="Y896" s="31"/>
      <c r="Z896" s="21"/>
      <c r="AA896" s="34"/>
      <c r="AC896" s="11"/>
      <c r="AF896" s="11"/>
    </row>
    <row r="897" spans="1:32" ht="21.75" customHeight="1">
      <c r="A897" s="24" t="str">
        <f>基本登録!$A$22</f>
        <v>補</v>
      </c>
      <c r="B897" s="179" t="str">
        <f>IF(AC897="","",VLOOKUP(AC897,関東予選!$B:$G,4,FALSE))</f>
        <v/>
      </c>
      <c r="C897" s="180"/>
      <c r="D897" s="180"/>
      <c r="E897" s="180"/>
      <c r="F897" s="181"/>
      <c r="G897" s="26" t="str">
        <f>IF(AC897="","",VLOOKUP(AC897,関東予選!$B:$G,5,FALSE))</f>
        <v/>
      </c>
      <c r="H897" s="24"/>
      <c r="I897" s="24"/>
      <c r="J897" s="24"/>
      <c r="K897" s="33"/>
      <c r="L897" s="34"/>
      <c r="M897" s="24"/>
      <c r="N897" s="24"/>
      <c r="O897" s="24"/>
      <c r="P897" s="33"/>
      <c r="Q897" s="34"/>
      <c r="R897" s="24"/>
      <c r="S897" s="24"/>
      <c r="T897" s="24"/>
      <c r="U897" s="33"/>
      <c r="V897" s="34"/>
      <c r="W897" s="24"/>
      <c r="X897" s="24"/>
      <c r="Y897" s="24"/>
      <c r="Z897" s="33"/>
      <c r="AA897" s="34"/>
      <c r="AC897" s="11"/>
      <c r="AF897" s="11"/>
    </row>
    <row r="898" spans="1:32" ht="19.5" customHeight="1">
      <c r="A898" s="169"/>
      <c r="B898" s="170"/>
      <c r="C898" s="170"/>
      <c r="D898" s="170"/>
      <c r="E898" s="170"/>
      <c r="F898" s="170"/>
      <c r="G898" s="171"/>
      <c r="H898" s="172" t="s">
        <v>132</v>
      </c>
      <c r="I898" s="173"/>
      <c r="J898" s="173"/>
      <c r="K898" s="173"/>
      <c r="L898" s="34"/>
      <c r="M898" s="172" t="s">
        <v>132</v>
      </c>
      <c r="N898" s="173"/>
      <c r="O898" s="173"/>
      <c r="P898" s="173"/>
      <c r="Q898" s="34"/>
      <c r="R898" s="172" t="s">
        <v>132</v>
      </c>
      <c r="S898" s="173"/>
      <c r="T898" s="173"/>
      <c r="U898" s="173"/>
      <c r="V898" s="34"/>
      <c r="W898" s="172" t="s">
        <v>132</v>
      </c>
      <c r="X898" s="173"/>
      <c r="Y898" s="173"/>
      <c r="Z898" s="173"/>
      <c r="AA898" s="34"/>
      <c r="AC898" s="11"/>
      <c r="AF898" s="11"/>
    </row>
    <row r="899" spans="1:32" ht="24.75" customHeight="1">
      <c r="A899" s="174"/>
      <c r="B899" s="175"/>
      <c r="C899" s="175"/>
      <c r="D899" s="175"/>
      <c r="E899" s="175"/>
      <c r="F899" s="175"/>
      <c r="G899" s="176"/>
      <c r="H899" s="169"/>
      <c r="I899" s="177"/>
      <c r="J899" s="177"/>
      <c r="K899" s="177"/>
      <c r="L899" s="178"/>
      <c r="M899" s="169"/>
      <c r="N899" s="177"/>
      <c r="O899" s="177"/>
      <c r="P899" s="177"/>
      <c r="Q899" s="178"/>
      <c r="R899" s="169"/>
      <c r="S899" s="177"/>
      <c r="T899" s="177"/>
      <c r="U899" s="177"/>
      <c r="V899" s="178"/>
      <c r="W899" s="169"/>
      <c r="X899" s="177"/>
      <c r="Y899" s="177"/>
      <c r="Z899" s="177"/>
      <c r="AA899" s="178"/>
      <c r="AC899" s="11"/>
      <c r="AF899" s="11"/>
    </row>
    <row r="900" spans="1:32" ht="4.5" customHeight="1">
      <c r="A900" s="165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AC900" s="11"/>
      <c r="AF900" s="11"/>
    </row>
    <row r="901" spans="1:32">
      <c r="A901" s="167" t="s">
        <v>136</v>
      </c>
      <c r="B901" s="167"/>
      <c r="C901" s="47" t="str">
        <f>基本登録!$A$23</f>
        <v>①（　）内の大会の個人の部は一人１枚使用すること（関東予選・総合体育大会・個人選手権大会）</v>
      </c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4"/>
      <c r="R901" s="45"/>
      <c r="S901" s="44"/>
      <c r="T901" s="44"/>
      <c r="U901" s="40"/>
      <c r="V901" s="40"/>
      <c r="W901" s="40"/>
      <c r="X901" s="40"/>
      <c r="Y901" s="40"/>
      <c r="Z901" s="40"/>
      <c r="AA901" s="40"/>
    </row>
    <row r="902" spans="1:32">
      <c r="A902" s="43"/>
      <c r="B902" s="43"/>
      <c r="C902" s="47" t="str">
        <f>基本登録!$A$24</f>
        <v>②顧問の捺印のないものは無効</v>
      </c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6"/>
      <c r="R902" s="44"/>
      <c r="S902" s="44"/>
      <c r="T902" s="44"/>
      <c r="U902" s="168" t="s">
        <v>139</v>
      </c>
      <c r="V902" s="168"/>
      <c r="W902" s="168"/>
      <c r="X902" s="168"/>
      <c r="Y902" s="168"/>
      <c r="Z902" s="168"/>
      <c r="AA902" s="168"/>
    </row>
    <row r="903" spans="1:32" s="37" customFormat="1">
      <c r="A903" s="41"/>
      <c r="B903" s="41"/>
      <c r="C903" s="42" t="str">
        <f>基本登録!$A$25</f>
        <v>③A4用紙に印刷すること（A4用紙1枚につき立順票は二部出力。切り取って使用すること）</v>
      </c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168"/>
      <c r="V903" s="168"/>
      <c r="W903" s="168"/>
      <c r="X903" s="168"/>
      <c r="Y903" s="168"/>
      <c r="Z903" s="168"/>
      <c r="AA903" s="168"/>
    </row>
    <row r="904" spans="1:32" ht="34.5" customHeight="1">
      <c r="AC904" s="11"/>
      <c r="AF904" s="11"/>
    </row>
    <row r="905" spans="1:32" ht="24.75" customHeight="1">
      <c r="A905" s="240" t="s">
        <v>119</v>
      </c>
      <c r="B905" s="240"/>
      <c r="C905" s="240"/>
      <c r="D905" s="201" t="str">
        <f ca="1">基本登録!$B$8</f>
        <v>令和8年度　関東大会東京都予選　立順票</v>
      </c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190" t="s">
        <v>120</v>
      </c>
      <c r="Y905" s="191"/>
      <c r="Z905" s="191"/>
      <c r="AA905" s="192"/>
      <c r="AC905" s="11"/>
      <c r="AF905" s="11"/>
    </row>
    <row r="906" spans="1:32" ht="26.25" customHeight="1">
      <c r="A906" s="241"/>
      <c r="B906" s="241"/>
      <c r="C906" s="24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2" t="str">
        <f>IF(VLOOKUP(AC913,関東予選!$B:$G,2,FALSE)="","",VLOOKUP(AC913,関東予選!$B:$G,2,FALSE))</f>
        <v/>
      </c>
      <c r="Y906" s="203"/>
      <c r="Z906" s="203"/>
      <c r="AA906" s="204"/>
      <c r="AC906" s="11"/>
      <c r="AF906" s="11"/>
    </row>
    <row r="907" spans="1:32" ht="27" customHeight="1">
      <c r="A907" s="169" t="s">
        <v>121</v>
      </c>
      <c r="B907" s="177"/>
      <c r="C907" s="178"/>
      <c r="D907" s="208"/>
      <c r="E907" s="30" t="s">
        <v>122</v>
      </c>
      <c r="F907" s="208"/>
      <c r="G907" s="190" t="s">
        <v>123</v>
      </c>
      <c r="H907" s="191"/>
      <c r="I907" s="192"/>
      <c r="J907" s="213" t="str">
        <f>基本登録!$B$2</f>
        <v>基本登録シートの学校番号に入力して下さい</v>
      </c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X907" s="205"/>
      <c r="Y907" s="206"/>
      <c r="Z907" s="206"/>
      <c r="AA907" s="207"/>
      <c r="AC907" s="11"/>
      <c r="AF907" s="11"/>
    </row>
    <row r="908" spans="1:32" ht="9.75" customHeight="1">
      <c r="A908" s="214">
        <f>基本登録!$B$1</f>
        <v>0</v>
      </c>
      <c r="B908" s="215"/>
      <c r="C908" s="216"/>
      <c r="D908" s="209"/>
      <c r="E908" s="223" t="s">
        <v>108</v>
      </c>
      <c r="F908" s="211"/>
      <c r="G908" s="226" t="s">
        <v>124</v>
      </c>
      <c r="H908" s="227"/>
      <c r="I908" s="228"/>
      <c r="J908" s="213">
        <f>基本登録!$B$3</f>
        <v>0</v>
      </c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36"/>
      <c r="X908" s="36"/>
      <c r="AC908" s="11"/>
      <c r="AF908" s="11"/>
    </row>
    <row r="909" spans="1:32" ht="16.5" customHeight="1">
      <c r="A909" s="217"/>
      <c r="B909" s="218"/>
      <c r="C909" s="219"/>
      <c r="D909" s="209"/>
      <c r="E909" s="224"/>
      <c r="F909" s="211"/>
      <c r="G909" s="229"/>
      <c r="H909" s="230"/>
      <c r="I909" s="231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X909" s="182" t="s">
        <v>125</v>
      </c>
      <c r="Y909" s="184" t="s">
        <v>126</v>
      </c>
      <c r="Z909" s="185"/>
      <c r="AA909" s="186"/>
      <c r="AC909" s="11"/>
      <c r="AF909" s="11"/>
    </row>
    <row r="910" spans="1:32" ht="27" customHeight="1">
      <c r="A910" s="220"/>
      <c r="B910" s="221"/>
      <c r="C910" s="222"/>
      <c r="D910" s="210"/>
      <c r="E910" s="225"/>
      <c r="F910" s="212"/>
      <c r="G910" s="190" t="s">
        <v>127</v>
      </c>
      <c r="H910" s="191"/>
      <c r="I910" s="192"/>
      <c r="J910" s="28"/>
      <c r="K910" s="29"/>
      <c r="L910" s="29"/>
      <c r="M910" s="29"/>
      <c r="N910" s="29"/>
      <c r="O910" s="29"/>
      <c r="P910" s="22"/>
      <c r="Q910" s="22"/>
      <c r="R910" s="22" t="s">
        <v>128</v>
      </c>
      <c r="S910" s="193" t="str">
        <f t="shared" ref="S910" si="35">AC913</f>
        <v/>
      </c>
      <c r="T910" s="194"/>
      <c r="U910" s="194"/>
      <c r="V910" s="23" t="s">
        <v>129</v>
      </c>
      <c r="X910" s="183"/>
      <c r="Y910" s="187"/>
      <c r="Z910" s="188"/>
      <c r="AA910" s="189"/>
      <c r="AC910" s="11"/>
      <c r="AF910" s="11"/>
    </row>
    <row r="911" spans="1:32" ht="4.5" customHeight="1">
      <c r="AC911" s="11"/>
      <c r="AF911" s="11"/>
    </row>
    <row r="912" spans="1:32" ht="21.75" customHeight="1">
      <c r="A912" s="24" t="s">
        <v>130</v>
      </c>
      <c r="B912" s="174" t="s">
        <v>131</v>
      </c>
      <c r="C912" s="195"/>
      <c r="D912" s="195"/>
      <c r="E912" s="195"/>
      <c r="F912" s="176"/>
      <c r="G912" s="32" t="s">
        <v>102</v>
      </c>
      <c r="H912" s="196" t="str">
        <f ca="1">IFERROR(VLOOKUP(D905,基本登録!$B$8:$I$14,5,FALSE),"")</f>
        <v>1次予選（個人予選）</v>
      </c>
      <c r="I912" s="197"/>
      <c r="J912" s="197"/>
      <c r="K912" s="197"/>
      <c r="L912" s="198"/>
      <c r="M912" s="196" t="str">
        <f ca="1">IFERROR(VLOOKUP(D905,基本登録!$B$8:$I$14,6,FALSE),"")</f>
        <v>2次予選（個人決勝）</v>
      </c>
      <c r="N912" s="197"/>
      <c r="O912" s="197"/>
      <c r="P912" s="197"/>
      <c r="Q912" s="198"/>
      <c r="R912" s="196" t="str">
        <f ca="1">IFERROR(IF(VLOOKUP(D905,基本登録!$B$8:$I$14,7,FALSE)="","",VLOOKUP(D905,基本登録!$B$8:$I$14,7,FALSE)),"")</f>
        <v/>
      </c>
      <c r="S912" s="197"/>
      <c r="T912" s="197"/>
      <c r="U912" s="197"/>
      <c r="V912" s="198"/>
      <c r="W912" s="196" t="str">
        <f ca="1">IFERROR(IF(VLOOKUP(D905,基本登録!$B$8:$I$14,8,FALSE)="","",VLOOKUP(D905,基本登録!$B$8:$I$14,8,FALSE)),"")</f>
        <v/>
      </c>
      <c r="X912" s="197"/>
      <c r="Y912" s="197"/>
      <c r="Z912" s="197"/>
      <c r="AA912" s="198"/>
      <c r="AC912" s="11"/>
      <c r="AF912" s="11"/>
    </row>
    <row r="913" spans="1:32" ht="21.75" customHeight="1">
      <c r="A913" s="25" t="str">
        <f>基本登録!$A$17</f>
        <v>１</v>
      </c>
      <c r="B913" s="179" t="str">
        <f>IF(AC913="","",VLOOKUP(AC913,関東予選!$B:$G,4,FALSE))</f>
        <v/>
      </c>
      <c r="C913" s="180"/>
      <c r="D913" s="180"/>
      <c r="E913" s="180"/>
      <c r="F913" s="181"/>
      <c r="G913" s="26" t="str">
        <f>IF(AC913="","",VLOOKUP(AC913,関東予選!$B:$G,5,FALSE))</f>
        <v/>
      </c>
      <c r="H913" s="31"/>
      <c r="I913" s="31"/>
      <c r="J913" s="31"/>
      <c r="K913" s="21"/>
      <c r="L913" s="34"/>
      <c r="M913" s="31"/>
      <c r="N913" s="31"/>
      <c r="O913" s="31"/>
      <c r="P913" s="21"/>
      <c r="Q913" s="34"/>
      <c r="R913" s="31"/>
      <c r="S913" s="31"/>
      <c r="T913" s="31"/>
      <c r="U913" s="21"/>
      <c r="V913" s="34"/>
      <c r="W913" s="31"/>
      <c r="X913" s="31"/>
      <c r="Y913" s="31"/>
      <c r="Z913" s="21"/>
      <c r="AA913" s="34"/>
      <c r="AC913" s="11" t="str">
        <f>関東予選!B$51</f>
        <v/>
      </c>
      <c r="AF913" s="11"/>
    </row>
    <row r="914" spans="1:32" ht="21.75" customHeight="1">
      <c r="A914" s="24" t="str">
        <f>基本登録!$A$18</f>
        <v>２</v>
      </c>
      <c r="B914" s="179" t="str">
        <f>IF(AC914="","",VLOOKUP(AC914,関東予選!$B:$G,4,FALSE))</f>
        <v/>
      </c>
      <c r="C914" s="180"/>
      <c r="D914" s="180"/>
      <c r="E914" s="180"/>
      <c r="F914" s="181"/>
      <c r="G914" s="26" t="str">
        <f>IF(AC914="","",VLOOKUP(AC914,関東予選!$B:$G,5,FALSE))</f>
        <v/>
      </c>
      <c r="H914" s="31"/>
      <c r="I914" s="31"/>
      <c r="J914" s="31"/>
      <c r="K914" s="21"/>
      <c r="L914" s="34"/>
      <c r="M914" s="31"/>
      <c r="N914" s="31"/>
      <c r="O914" s="31"/>
      <c r="P914" s="21"/>
      <c r="Q914" s="34"/>
      <c r="R914" s="31"/>
      <c r="S914" s="31"/>
      <c r="T914" s="31"/>
      <c r="U914" s="21"/>
      <c r="V914" s="34"/>
      <c r="W914" s="31"/>
      <c r="X914" s="31"/>
      <c r="Y914" s="31"/>
      <c r="Z914" s="21"/>
      <c r="AA914" s="34"/>
      <c r="AC914" s="11"/>
      <c r="AF914" s="11"/>
    </row>
    <row r="915" spans="1:32" ht="21.75" customHeight="1">
      <c r="A915" s="24" t="str">
        <f>基本登録!$A$19</f>
        <v>３</v>
      </c>
      <c r="B915" s="179" t="str">
        <f>IF(AC915="","",VLOOKUP(AC915,関東予選!$B:$G,4,FALSE))</f>
        <v/>
      </c>
      <c r="C915" s="180"/>
      <c r="D915" s="180"/>
      <c r="E915" s="180"/>
      <c r="F915" s="181"/>
      <c r="G915" s="26" t="str">
        <f>IF(AC915="","",VLOOKUP(AC915,関東予選!$B:$G,5,FALSE))</f>
        <v/>
      </c>
      <c r="H915" s="31"/>
      <c r="I915" s="31"/>
      <c r="J915" s="31"/>
      <c r="K915" s="21"/>
      <c r="L915" s="34"/>
      <c r="M915" s="31"/>
      <c r="N915" s="31"/>
      <c r="O915" s="31"/>
      <c r="P915" s="21"/>
      <c r="Q915" s="34"/>
      <c r="R915" s="31"/>
      <c r="S915" s="31"/>
      <c r="T915" s="31"/>
      <c r="U915" s="21"/>
      <c r="V915" s="34"/>
      <c r="W915" s="31"/>
      <c r="X915" s="31"/>
      <c r="Y915" s="31"/>
      <c r="Z915" s="21"/>
      <c r="AA915" s="34"/>
      <c r="AC915" s="11"/>
      <c r="AF915" s="11"/>
    </row>
    <row r="916" spans="1:32" ht="21.75" customHeight="1">
      <c r="A916" s="24" t="str">
        <f>基本登録!$A$20</f>
        <v>４</v>
      </c>
      <c r="B916" s="179" t="str">
        <f>IF(AC916="","",VLOOKUP(AC916,関東予選!$B:$G,4,FALSE))</f>
        <v/>
      </c>
      <c r="C916" s="180"/>
      <c r="D916" s="180"/>
      <c r="E916" s="180"/>
      <c r="F916" s="181"/>
      <c r="G916" s="26" t="str">
        <f>IF(AC916="","",VLOOKUP(AC916,関東予選!$B:$G,5,FALSE))</f>
        <v/>
      </c>
      <c r="H916" s="31"/>
      <c r="I916" s="31"/>
      <c r="J916" s="31"/>
      <c r="K916" s="21"/>
      <c r="L916" s="34"/>
      <c r="M916" s="31"/>
      <c r="N916" s="31"/>
      <c r="O916" s="31"/>
      <c r="P916" s="21"/>
      <c r="Q916" s="34"/>
      <c r="R916" s="31"/>
      <c r="S916" s="31"/>
      <c r="T916" s="31"/>
      <c r="U916" s="21"/>
      <c r="V916" s="34"/>
      <c r="W916" s="31"/>
      <c r="X916" s="31"/>
      <c r="Y916" s="31"/>
      <c r="Z916" s="21"/>
      <c r="AA916" s="34"/>
      <c r="AC916" s="11"/>
      <c r="AF916" s="11"/>
    </row>
    <row r="917" spans="1:32" ht="21.75" customHeight="1">
      <c r="A917" s="24" t="str">
        <f>基本登録!$A$21</f>
        <v>５</v>
      </c>
      <c r="B917" s="179" t="str">
        <f>IF(AC917="","",VLOOKUP(AC917,関東予選!$B:$G,4,FALSE))</f>
        <v/>
      </c>
      <c r="C917" s="180"/>
      <c r="D917" s="180"/>
      <c r="E917" s="180"/>
      <c r="F917" s="181"/>
      <c r="G917" s="26" t="str">
        <f>IF(AC917="","",VLOOKUP(AC917,関東予選!$B:$G,5,FALSE))</f>
        <v/>
      </c>
      <c r="H917" s="31"/>
      <c r="I917" s="31"/>
      <c r="J917" s="31"/>
      <c r="K917" s="21"/>
      <c r="L917" s="34"/>
      <c r="M917" s="31"/>
      <c r="N917" s="31"/>
      <c r="O917" s="31"/>
      <c r="P917" s="21"/>
      <c r="Q917" s="34"/>
      <c r="R917" s="31"/>
      <c r="S917" s="31"/>
      <c r="T917" s="31"/>
      <c r="U917" s="21"/>
      <c r="V917" s="34"/>
      <c r="W917" s="31"/>
      <c r="X917" s="31"/>
      <c r="Y917" s="31"/>
      <c r="Z917" s="21"/>
      <c r="AA917" s="34"/>
      <c r="AC917" s="11"/>
      <c r="AF917" s="11"/>
    </row>
    <row r="918" spans="1:32" ht="21.75" customHeight="1">
      <c r="A918" s="24" t="str">
        <f>基本登録!$A$22</f>
        <v>補</v>
      </c>
      <c r="B918" s="179" t="str">
        <f>IF(AC918="","",VLOOKUP(AC918,関東予選!$B:$G,4,FALSE))</f>
        <v/>
      </c>
      <c r="C918" s="180"/>
      <c r="D918" s="180"/>
      <c r="E918" s="180"/>
      <c r="F918" s="181"/>
      <c r="G918" s="26" t="str">
        <f>IF(AC918="","",VLOOKUP(AC918,関東予選!$B:$G,5,FALSE))</f>
        <v/>
      </c>
      <c r="H918" s="24"/>
      <c r="I918" s="24"/>
      <c r="J918" s="24"/>
      <c r="K918" s="33"/>
      <c r="L918" s="34"/>
      <c r="M918" s="24"/>
      <c r="N918" s="24"/>
      <c r="O918" s="24"/>
      <c r="P918" s="33"/>
      <c r="Q918" s="34"/>
      <c r="R918" s="24"/>
      <c r="S918" s="24"/>
      <c r="T918" s="24"/>
      <c r="U918" s="33"/>
      <c r="V918" s="34"/>
      <c r="W918" s="24"/>
      <c r="X918" s="24"/>
      <c r="Y918" s="24"/>
      <c r="Z918" s="33"/>
      <c r="AA918" s="34"/>
      <c r="AC918" s="11"/>
      <c r="AF918" s="11"/>
    </row>
    <row r="919" spans="1:32" ht="19.5" customHeight="1">
      <c r="A919" s="169"/>
      <c r="B919" s="170"/>
      <c r="C919" s="170"/>
      <c r="D919" s="170"/>
      <c r="E919" s="170"/>
      <c r="F919" s="170"/>
      <c r="G919" s="171"/>
      <c r="H919" s="172" t="s">
        <v>132</v>
      </c>
      <c r="I919" s="173"/>
      <c r="J919" s="173"/>
      <c r="K919" s="173"/>
      <c r="L919" s="34"/>
      <c r="M919" s="172" t="s">
        <v>132</v>
      </c>
      <c r="N919" s="173"/>
      <c r="O919" s="173"/>
      <c r="P919" s="173"/>
      <c r="Q919" s="34"/>
      <c r="R919" s="172" t="s">
        <v>132</v>
      </c>
      <c r="S919" s="173"/>
      <c r="T919" s="173"/>
      <c r="U919" s="173"/>
      <c r="V919" s="34"/>
      <c r="W919" s="172" t="s">
        <v>132</v>
      </c>
      <c r="X919" s="173"/>
      <c r="Y919" s="173"/>
      <c r="Z919" s="173"/>
      <c r="AA919" s="34"/>
      <c r="AC919" s="11"/>
      <c r="AF919" s="11"/>
    </row>
    <row r="920" spans="1:32" ht="24.75" customHeight="1">
      <c r="A920" s="174"/>
      <c r="B920" s="175"/>
      <c r="C920" s="175"/>
      <c r="D920" s="175"/>
      <c r="E920" s="175"/>
      <c r="F920" s="175"/>
      <c r="G920" s="176"/>
      <c r="H920" s="169"/>
      <c r="I920" s="177"/>
      <c r="J920" s="177"/>
      <c r="K920" s="177"/>
      <c r="L920" s="178"/>
      <c r="M920" s="169"/>
      <c r="N920" s="177"/>
      <c r="O920" s="177"/>
      <c r="P920" s="177"/>
      <c r="Q920" s="178"/>
      <c r="R920" s="169"/>
      <c r="S920" s="177"/>
      <c r="T920" s="177"/>
      <c r="U920" s="177"/>
      <c r="V920" s="178"/>
      <c r="W920" s="169"/>
      <c r="X920" s="177"/>
      <c r="Y920" s="177"/>
      <c r="Z920" s="177"/>
      <c r="AA920" s="178"/>
      <c r="AC920" s="11"/>
      <c r="AF920" s="11"/>
    </row>
    <row r="921" spans="1:32" ht="4.5" customHeight="1">
      <c r="A921" s="165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AC921" s="11"/>
      <c r="AF921" s="11"/>
    </row>
    <row r="922" spans="1:32">
      <c r="A922" s="167" t="s">
        <v>136</v>
      </c>
      <c r="B922" s="167"/>
      <c r="C922" s="47" t="str">
        <f>基本登録!$A$23</f>
        <v>①（　）内の大会の個人の部は一人１枚使用すること（関東予選・総合体育大会・個人選手権大会）</v>
      </c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4"/>
      <c r="R922" s="45"/>
      <c r="S922" s="44"/>
      <c r="T922" s="44"/>
      <c r="U922" s="40"/>
      <c r="V922" s="40"/>
      <c r="W922" s="40"/>
      <c r="X922" s="40"/>
      <c r="Y922" s="40"/>
      <c r="Z922" s="40"/>
      <c r="AA922" s="40"/>
    </row>
    <row r="923" spans="1:32">
      <c r="A923" s="43"/>
      <c r="B923" s="43"/>
      <c r="C923" s="47" t="str">
        <f>基本登録!$A$24</f>
        <v>②顧問の捺印のないものは無効</v>
      </c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6"/>
      <c r="R923" s="44"/>
      <c r="S923" s="44"/>
      <c r="T923" s="44"/>
      <c r="U923" s="168" t="s">
        <v>139</v>
      </c>
      <c r="V923" s="168"/>
      <c r="W923" s="168"/>
      <c r="X923" s="168"/>
      <c r="Y923" s="168"/>
      <c r="Z923" s="168"/>
      <c r="AA923" s="168"/>
    </row>
    <row r="924" spans="1:32" s="37" customFormat="1">
      <c r="A924" s="41"/>
      <c r="B924" s="41"/>
      <c r="C924" s="42" t="str">
        <f>基本登録!$A$25</f>
        <v>③A4用紙に印刷すること（A4用紙1枚につき立順票は二部出力。切り取って使用すること）</v>
      </c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168"/>
      <c r="V924" s="168"/>
      <c r="W924" s="168"/>
      <c r="X924" s="168"/>
      <c r="Y924" s="168"/>
      <c r="Z924" s="168"/>
      <c r="AA924" s="168"/>
    </row>
    <row r="925" spans="1:32" ht="34.5" customHeight="1">
      <c r="AC925" s="11"/>
      <c r="AF925" s="11"/>
    </row>
    <row r="926" spans="1:32" ht="24.75" customHeight="1">
      <c r="A926" s="240" t="s">
        <v>119</v>
      </c>
      <c r="B926" s="240"/>
      <c r="C926" s="240"/>
      <c r="D926" s="201" t="str">
        <f ca="1">基本登録!$B$8</f>
        <v>令和8年度　関東大会東京都予選　立順票</v>
      </c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190" t="s">
        <v>120</v>
      </c>
      <c r="Y926" s="191"/>
      <c r="Z926" s="191"/>
      <c r="AA926" s="192"/>
      <c r="AC926" s="11"/>
      <c r="AF926" s="11"/>
    </row>
    <row r="927" spans="1:32" ht="26.25" customHeight="1">
      <c r="A927" s="241"/>
      <c r="B927" s="241"/>
      <c r="C927" s="24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2" t="str">
        <f>IF(VLOOKUP(AC934,関東予選!$B:$G,2,FALSE)="","",VLOOKUP(AC934,関東予選!$B:$G,2,FALSE))</f>
        <v/>
      </c>
      <c r="Y927" s="203"/>
      <c r="Z927" s="203"/>
      <c r="AA927" s="204"/>
      <c r="AC927" s="11"/>
      <c r="AF927" s="11"/>
    </row>
    <row r="928" spans="1:32" ht="27" customHeight="1">
      <c r="A928" s="169" t="s">
        <v>121</v>
      </c>
      <c r="B928" s="177"/>
      <c r="C928" s="178"/>
      <c r="D928" s="208"/>
      <c r="E928" s="30" t="s">
        <v>122</v>
      </c>
      <c r="F928" s="208"/>
      <c r="G928" s="190" t="s">
        <v>123</v>
      </c>
      <c r="H928" s="191"/>
      <c r="I928" s="192"/>
      <c r="J928" s="213" t="str">
        <f>基本登録!$B$2</f>
        <v>基本登録シートの学校番号に入力して下さい</v>
      </c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X928" s="205"/>
      <c r="Y928" s="206"/>
      <c r="Z928" s="206"/>
      <c r="AA928" s="207"/>
      <c r="AC928" s="11"/>
      <c r="AF928" s="11"/>
    </row>
    <row r="929" spans="1:32" ht="9.75" customHeight="1">
      <c r="A929" s="214">
        <f>基本登録!$B$1</f>
        <v>0</v>
      </c>
      <c r="B929" s="215"/>
      <c r="C929" s="216"/>
      <c r="D929" s="209"/>
      <c r="E929" s="223" t="s">
        <v>108</v>
      </c>
      <c r="F929" s="211"/>
      <c r="G929" s="226" t="s">
        <v>124</v>
      </c>
      <c r="H929" s="227"/>
      <c r="I929" s="228"/>
      <c r="J929" s="213">
        <f>基本登録!$B$3</f>
        <v>0</v>
      </c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36"/>
      <c r="X929" s="36"/>
      <c r="AC929" s="11"/>
      <c r="AF929" s="11"/>
    </row>
    <row r="930" spans="1:32" ht="16.5" customHeight="1">
      <c r="A930" s="217"/>
      <c r="B930" s="218"/>
      <c r="C930" s="219"/>
      <c r="D930" s="209"/>
      <c r="E930" s="224"/>
      <c r="F930" s="211"/>
      <c r="G930" s="229"/>
      <c r="H930" s="230"/>
      <c r="I930" s="231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X930" s="182" t="s">
        <v>125</v>
      </c>
      <c r="Y930" s="184" t="s">
        <v>126</v>
      </c>
      <c r="Z930" s="185"/>
      <c r="AA930" s="186"/>
      <c r="AC930" s="11"/>
      <c r="AF930" s="11"/>
    </row>
    <row r="931" spans="1:32" ht="27" customHeight="1">
      <c r="A931" s="220"/>
      <c r="B931" s="221"/>
      <c r="C931" s="222"/>
      <c r="D931" s="210"/>
      <c r="E931" s="225"/>
      <c r="F931" s="212"/>
      <c r="G931" s="190" t="s">
        <v>127</v>
      </c>
      <c r="H931" s="191"/>
      <c r="I931" s="192"/>
      <c r="J931" s="28"/>
      <c r="K931" s="29"/>
      <c r="L931" s="29"/>
      <c r="M931" s="29"/>
      <c r="N931" s="29"/>
      <c r="O931" s="29"/>
      <c r="P931" s="22"/>
      <c r="Q931" s="22"/>
      <c r="R931" s="22" t="s">
        <v>128</v>
      </c>
      <c r="S931" s="193" t="str">
        <f t="shared" ref="S931" si="36">AC934</f>
        <v/>
      </c>
      <c r="T931" s="194"/>
      <c r="U931" s="194"/>
      <c r="V931" s="23" t="s">
        <v>129</v>
      </c>
      <c r="X931" s="183"/>
      <c r="Y931" s="187"/>
      <c r="Z931" s="188"/>
      <c r="AA931" s="189"/>
      <c r="AC931" s="11"/>
      <c r="AF931" s="11"/>
    </row>
    <row r="932" spans="1:32" ht="4.5" customHeight="1">
      <c r="AC932" s="11"/>
      <c r="AF932" s="11"/>
    </row>
    <row r="933" spans="1:32" ht="21.75" customHeight="1">
      <c r="A933" s="24" t="s">
        <v>130</v>
      </c>
      <c r="B933" s="174" t="s">
        <v>131</v>
      </c>
      <c r="C933" s="195"/>
      <c r="D933" s="195"/>
      <c r="E933" s="195"/>
      <c r="F933" s="176"/>
      <c r="G933" s="32" t="s">
        <v>102</v>
      </c>
      <c r="H933" s="196" t="str">
        <f ca="1">IFERROR(VLOOKUP(D926,基本登録!$B$8:$I$14,5,FALSE),"")</f>
        <v>1次予選（個人予選）</v>
      </c>
      <c r="I933" s="197"/>
      <c r="J933" s="197"/>
      <c r="K933" s="197"/>
      <c r="L933" s="198"/>
      <c r="M933" s="196" t="str">
        <f ca="1">IFERROR(VLOOKUP(D926,基本登録!$B$8:$I$14,6,FALSE),"")</f>
        <v>2次予選（個人決勝）</v>
      </c>
      <c r="N933" s="197"/>
      <c r="O933" s="197"/>
      <c r="P933" s="197"/>
      <c r="Q933" s="198"/>
      <c r="R933" s="196" t="str">
        <f ca="1">IFERROR(IF(VLOOKUP(D926,基本登録!$B$8:$I$14,7,FALSE)="","",VLOOKUP(D926,基本登録!$B$8:$I$14,7,FALSE)),"")</f>
        <v/>
      </c>
      <c r="S933" s="197"/>
      <c r="T933" s="197"/>
      <c r="U933" s="197"/>
      <c r="V933" s="198"/>
      <c r="W933" s="196" t="str">
        <f ca="1">IFERROR(IF(VLOOKUP(D926,基本登録!$B$8:$I$14,8,FALSE)="","",VLOOKUP(D926,基本登録!$B$8:$I$14,8,FALSE)),"")</f>
        <v/>
      </c>
      <c r="X933" s="197"/>
      <c r="Y933" s="197"/>
      <c r="Z933" s="197"/>
      <c r="AA933" s="198"/>
      <c r="AC933" s="11"/>
      <c r="AF933" s="11"/>
    </row>
    <row r="934" spans="1:32" ht="21.75" customHeight="1">
      <c r="A934" s="25" t="str">
        <f>基本登録!$A$17</f>
        <v>１</v>
      </c>
      <c r="B934" s="179" t="str">
        <f>IF(AC934="","",VLOOKUP(AC934,関東予選!$B:$G,4,FALSE))</f>
        <v/>
      </c>
      <c r="C934" s="180"/>
      <c r="D934" s="180"/>
      <c r="E934" s="180"/>
      <c r="F934" s="181"/>
      <c r="G934" s="26" t="str">
        <f>IF(AC934="","",VLOOKUP(AC934,関東予選!$B:$G,5,FALSE))</f>
        <v/>
      </c>
      <c r="H934" s="31"/>
      <c r="I934" s="31"/>
      <c r="J934" s="31"/>
      <c r="K934" s="21"/>
      <c r="L934" s="34"/>
      <c r="M934" s="31"/>
      <c r="N934" s="31"/>
      <c r="O934" s="31"/>
      <c r="P934" s="21"/>
      <c r="Q934" s="34"/>
      <c r="R934" s="31"/>
      <c r="S934" s="31"/>
      <c r="T934" s="31"/>
      <c r="U934" s="21"/>
      <c r="V934" s="34"/>
      <c r="W934" s="31"/>
      <c r="X934" s="31"/>
      <c r="Y934" s="31"/>
      <c r="Z934" s="21"/>
      <c r="AA934" s="34"/>
      <c r="AC934" s="11" t="str">
        <f>関東予選!B$52</f>
        <v/>
      </c>
      <c r="AF934" s="11"/>
    </row>
    <row r="935" spans="1:32" ht="21.75" customHeight="1">
      <c r="A935" s="24" t="str">
        <f>基本登録!$A$18</f>
        <v>２</v>
      </c>
      <c r="B935" s="179" t="str">
        <f>IF(AC935="","",VLOOKUP(AC935,関東予選!$B:$G,4,FALSE))</f>
        <v/>
      </c>
      <c r="C935" s="180"/>
      <c r="D935" s="180"/>
      <c r="E935" s="180"/>
      <c r="F935" s="181"/>
      <c r="G935" s="26" t="str">
        <f>IF(AC935="","",VLOOKUP(AC935,関東予選!$B:$G,5,FALSE))</f>
        <v/>
      </c>
      <c r="H935" s="31"/>
      <c r="I935" s="31"/>
      <c r="J935" s="31"/>
      <c r="K935" s="21"/>
      <c r="L935" s="34"/>
      <c r="M935" s="31"/>
      <c r="N935" s="31"/>
      <c r="O935" s="31"/>
      <c r="P935" s="21"/>
      <c r="Q935" s="34"/>
      <c r="R935" s="31"/>
      <c r="S935" s="31"/>
      <c r="T935" s="31"/>
      <c r="U935" s="21"/>
      <c r="V935" s="34"/>
      <c r="W935" s="31"/>
      <c r="X935" s="31"/>
      <c r="Y935" s="31"/>
      <c r="Z935" s="21"/>
      <c r="AA935" s="34"/>
      <c r="AC935" s="11"/>
      <c r="AF935" s="11"/>
    </row>
    <row r="936" spans="1:32" ht="21.75" customHeight="1">
      <c r="A936" s="24" t="str">
        <f>基本登録!$A$19</f>
        <v>３</v>
      </c>
      <c r="B936" s="179" t="str">
        <f>IF(AC936="","",VLOOKUP(AC936,関東予選!$B:$G,4,FALSE))</f>
        <v/>
      </c>
      <c r="C936" s="180"/>
      <c r="D936" s="180"/>
      <c r="E936" s="180"/>
      <c r="F936" s="181"/>
      <c r="G936" s="26" t="str">
        <f>IF(AC936="","",VLOOKUP(AC936,関東予選!$B:$G,5,FALSE))</f>
        <v/>
      </c>
      <c r="H936" s="31"/>
      <c r="I936" s="31"/>
      <c r="J936" s="31"/>
      <c r="K936" s="21"/>
      <c r="L936" s="34"/>
      <c r="M936" s="31"/>
      <c r="N936" s="31"/>
      <c r="O936" s="31"/>
      <c r="P936" s="21"/>
      <c r="Q936" s="34"/>
      <c r="R936" s="31"/>
      <c r="S936" s="31"/>
      <c r="T936" s="31"/>
      <c r="U936" s="21"/>
      <c r="V936" s="34"/>
      <c r="W936" s="31"/>
      <c r="X936" s="31"/>
      <c r="Y936" s="31"/>
      <c r="Z936" s="21"/>
      <c r="AA936" s="34"/>
      <c r="AC936" s="11"/>
      <c r="AF936" s="11"/>
    </row>
    <row r="937" spans="1:32" ht="21.75" customHeight="1">
      <c r="A937" s="24" t="str">
        <f>基本登録!$A$20</f>
        <v>４</v>
      </c>
      <c r="B937" s="179" t="str">
        <f>IF(AC937="","",VLOOKUP(AC937,関東予選!$B:$G,4,FALSE))</f>
        <v/>
      </c>
      <c r="C937" s="180"/>
      <c r="D937" s="180"/>
      <c r="E937" s="180"/>
      <c r="F937" s="181"/>
      <c r="G937" s="26" t="str">
        <f>IF(AC937="","",VLOOKUP(AC937,関東予選!$B:$G,5,FALSE))</f>
        <v/>
      </c>
      <c r="H937" s="31"/>
      <c r="I937" s="31"/>
      <c r="J937" s="31"/>
      <c r="K937" s="21"/>
      <c r="L937" s="34"/>
      <c r="M937" s="31"/>
      <c r="N937" s="31"/>
      <c r="O937" s="31"/>
      <c r="P937" s="21"/>
      <c r="Q937" s="34"/>
      <c r="R937" s="31"/>
      <c r="S937" s="31"/>
      <c r="T937" s="31"/>
      <c r="U937" s="21"/>
      <c r="V937" s="34"/>
      <c r="W937" s="31"/>
      <c r="X937" s="31"/>
      <c r="Y937" s="31"/>
      <c r="Z937" s="21"/>
      <c r="AA937" s="34"/>
      <c r="AC937" s="11"/>
      <c r="AF937" s="11"/>
    </row>
    <row r="938" spans="1:32" ht="21.75" customHeight="1">
      <c r="A938" s="24" t="str">
        <f>基本登録!$A$21</f>
        <v>５</v>
      </c>
      <c r="B938" s="179" t="str">
        <f>IF(AC938="","",VLOOKUP(AC938,関東予選!$B:$G,4,FALSE))</f>
        <v/>
      </c>
      <c r="C938" s="180"/>
      <c r="D938" s="180"/>
      <c r="E938" s="180"/>
      <c r="F938" s="181"/>
      <c r="G938" s="26" t="str">
        <f>IF(AC938="","",VLOOKUP(AC938,関東予選!$B:$G,5,FALSE))</f>
        <v/>
      </c>
      <c r="H938" s="31"/>
      <c r="I938" s="31"/>
      <c r="J938" s="31"/>
      <c r="K938" s="21"/>
      <c r="L938" s="34"/>
      <c r="M938" s="31"/>
      <c r="N938" s="31"/>
      <c r="O938" s="31"/>
      <c r="P938" s="21"/>
      <c r="Q938" s="34"/>
      <c r="R938" s="31"/>
      <c r="S938" s="31"/>
      <c r="T938" s="31"/>
      <c r="U938" s="21"/>
      <c r="V938" s="34"/>
      <c r="W938" s="31"/>
      <c r="X938" s="31"/>
      <c r="Y938" s="31"/>
      <c r="Z938" s="21"/>
      <c r="AA938" s="34"/>
      <c r="AC938" s="11"/>
      <c r="AF938" s="11"/>
    </row>
    <row r="939" spans="1:32" ht="21.75" customHeight="1">
      <c r="A939" s="24" t="str">
        <f>基本登録!$A$22</f>
        <v>補</v>
      </c>
      <c r="B939" s="179" t="str">
        <f>IF(AC939="","",VLOOKUP(AC939,関東予選!$B:$G,4,FALSE))</f>
        <v/>
      </c>
      <c r="C939" s="180"/>
      <c r="D939" s="180"/>
      <c r="E939" s="180"/>
      <c r="F939" s="181"/>
      <c r="G939" s="26" t="str">
        <f>IF(AC939="","",VLOOKUP(AC939,関東予選!$B:$G,5,FALSE))</f>
        <v/>
      </c>
      <c r="H939" s="24"/>
      <c r="I939" s="24"/>
      <c r="J939" s="24"/>
      <c r="K939" s="33"/>
      <c r="L939" s="34"/>
      <c r="M939" s="24"/>
      <c r="N939" s="24"/>
      <c r="O939" s="24"/>
      <c r="P939" s="33"/>
      <c r="Q939" s="34"/>
      <c r="R939" s="24"/>
      <c r="S939" s="24"/>
      <c r="T939" s="24"/>
      <c r="U939" s="33"/>
      <c r="V939" s="34"/>
      <c r="W939" s="24"/>
      <c r="X939" s="24"/>
      <c r="Y939" s="24"/>
      <c r="Z939" s="33"/>
      <c r="AA939" s="34"/>
      <c r="AC939" s="11"/>
      <c r="AF939" s="11"/>
    </row>
    <row r="940" spans="1:32" ht="19.5" customHeight="1">
      <c r="A940" s="169"/>
      <c r="B940" s="170"/>
      <c r="C940" s="170"/>
      <c r="D940" s="170"/>
      <c r="E940" s="170"/>
      <c r="F940" s="170"/>
      <c r="G940" s="171"/>
      <c r="H940" s="172" t="s">
        <v>132</v>
      </c>
      <c r="I940" s="173"/>
      <c r="J940" s="173"/>
      <c r="K940" s="173"/>
      <c r="L940" s="34"/>
      <c r="M940" s="172" t="s">
        <v>132</v>
      </c>
      <c r="N940" s="173"/>
      <c r="O940" s="173"/>
      <c r="P940" s="173"/>
      <c r="Q940" s="34"/>
      <c r="R940" s="172" t="s">
        <v>132</v>
      </c>
      <c r="S940" s="173"/>
      <c r="T940" s="173"/>
      <c r="U940" s="173"/>
      <c r="V940" s="34"/>
      <c r="W940" s="172" t="s">
        <v>132</v>
      </c>
      <c r="X940" s="173"/>
      <c r="Y940" s="173"/>
      <c r="Z940" s="173"/>
      <c r="AA940" s="34"/>
      <c r="AC940" s="11"/>
      <c r="AF940" s="11"/>
    </row>
    <row r="941" spans="1:32" ht="24.75" customHeight="1">
      <c r="A941" s="174"/>
      <c r="B941" s="175"/>
      <c r="C941" s="175"/>
      <c r="D941" s="175"/>
      <c r="E941" s="175"/>
      <c r="F941" s="175"/>
      <c r="G941" s="176"/>
      <c r="H941" s="169"/>
      <c r="I941" s="177"/>
      <c r="J941" s="177"/>
      <c r="K941" s="177"/>
      <c r="L941" s="178"/>
      <c r="M941" s="169"/>
      <c r="N941" s="177"/>
      <c r="O941" s="177"/>
      <c r="P941" s="177"/>
      <c r="Q941" s="178"/>
      <c r="R941" s="169"/>
      <c r="S941" s="177"/>
      <c r="T941" s="177"/>
      <c r="U941" s="177"/>
      <c r="V941" s="178"/>
      <c r="W941" s="169"/>
      <c r="X941" s="177"/>
      <c r="Y941" s="177"/>
      <c r="Z941" s="177"/>
      <c r="AA941" s="178"/>
      <c r="AC941" s="11"/>
      <c r="AF941" s="11"/>
    </row>
    <row r="942" spans="1:32" ht="4.5" customHeight="1">
      <c r="A942" s="165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AC942" s="11"/>
      <c r="AF942" s="11"/>
    </row>
    <row r="943" spans="1:32">
      <c r="A943" s="167" t="s">
        <v>136</v>
      </c>
      <c r="B943" s="167"/>
      <c r="C943" s="47" t="str">
        <f>基本登録!$A$23</f>
        <v>①（　）内の大会の個人の部は一人１枚使用すること（関東予選・総合体育大会・個人選手権大会）</v>
      </c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4"/>
      <c r="R943" s="45"/>
      <c r="S943" s="44"/>
      <c r="T943" s="44"/>
      <c r="U943" s="40"/>
      <c r="V943" s="40"/>
      <c r="W943" s="40"/>
      <c r="X943" s="40"/>
      <c r="Y943" s="40"/>
      <c r="Z943" s="40"/>
      <c r="AA943" s="40"/>
    </row>
    <row r="944" spans="1:32">
      <c r="A944" s="43"/>
      <c r="B944" s="43"/>
      <c r="C944" s="47" t="str">
        <f>基本登録!$A$24</f>
        <v>②顧問の捺印のないものは無効</v>
      </c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6"/>
      <c r="R944" s="44"/>
      <c r="S944" s="44"/>
      <c r="T944" s="44"/>
      <c r="U944" s="168" t="s">
        <v>139</v>
      </c>
      <c r="V944" s="168"/>
      <c r="W944" s="168"/>
      <c r="X944" s="168"/>
      <c r="Y944" s="168"/>
      <c r="Z944" s="168"/>
      <c r="AA944" s="168"/>
    </row>
    <row r="945" spans="1:32" s="37" customFormat="1">
      <c r="A945" s="41"/>
      <c r="B945" s="41"/>
      <c r="C945" s="42" t="str">
        <f>基本登録!$A$25</f>
        <v>③A4用紙に印刷すること（A4用紙1枚につき立順票は二部出力。切り取って使用すること）</v>
      </c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168"/>
      <c r="V945" s="168"/>
      <c r="W945" s="168"/>
      <c r="X945" s="168"/>
      <c r="Y945" s="168"/>
      <c r="Z945" s="168"/>
      <c r="AA945" s="168"/>
    </row>
    <row r="946" spans="1:32" ht="34.5" customHeight="1">
      <c r="AC946" s="11"/>
      <c r="AF946" s="11"/>
    </row>
    <row r="947" spans="1:32" ht="24.75" customHeight="1">
      <c r="A947" s="240" t="s">
        <v>119</v>
      </c>
      <c r="B947" s="240"/>
      <c r="C947" s="240"/>
      <c r="D947" s="201" t="str">
        <f ca="1">基本登録!$B$8</f>
        <v>令和8年度　関東大会東京都予選　立順票</v>
      </c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190" t="s">
        <v>120</v>
      </c>
      <c r="Y947" s="191"/>
      <c r="Z947" s="191"/>
      <c r="AA947" s="192"/>
      <c r="AC947" s="11"/>
      <c r="AF947" s="11"/>
    </row>
    <row r="948" spans="1:32" ht="26.25" customHeight="1">
      <c r="A948" s="241"/>
      <c r="B948" s="241"/>
      <c r="C948" s="24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2" t="str">
        <f>IF(VLOOKUP(AC955,関東予選!$B:$G,2,FALSE)="","",VLOOKUP(AC955,関東予選!$B:$G,2,FALSE))</f>
        <v/>
      </c>
      <c r="Y948" s="203"/>
      <c r="Z948" s="203"/>
      <c r="AA948" s="204"/>
      <c r="AC948" s="11"/>
      <c r="AF948" s="11"/>
    </row>
    <row r="949" spans="1:32" ht="27" customHeight="1">
      <c r="A949" s="169" t="s">
        <v>121</v>
      </c>
      <c r="B949" s="177"/>
      <c r="C949" s="178"/>
      <c r="D949" s="208"/>
      <c r="E949" s="30" t="s">
        <v>122</v>
      </c>
      <c r="F949" s="208"/>
      <c r="G949" s="190" t="s">
        <v>123</v>
      </c>
      <c r="H949" s="191"/>
      <c r="I949" s="192"/>
      <c r="J949" s="213" t="str">
        <f>基本登録!$B$2</f>
        <v>基本登録シートの学校番号に入力して下さい</v>
      </c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X949" s="205"/>
      <c r="Y949" s="206"/>
      <c r="Z949" s="206"/>
      <c r="AA949" s="207"/>
      <c r="AC949" s="11"/>
      <c r="AF949" s="11"/>
    </row>
    <row r="950" spans="1:32" ht="9.75" customHeight="1">
      <c r="A950" s="214">
        <f>基本登録!$B$1</f>
        <v>0</v>
      </c>
      <c r="B950" s="215"/>
      <c r="C950" s="216"/>
      <c r="D950" s="209"/>
      <c r="E950" s="223" t="s">
        <v>108</v>
      </c>
      <c r="F950" s="211"/>
      <c r="G950" s="226" t="s">
        <v>124</v>
      </c>
      <c r="H950" s="227"/>
      <c r="I950" s="228"/>
      <c r="J950" s="213">
        <f>基本登録!$B$3</f>
        <v>0</v>
      </c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36"/>
      <c r="X950" s="36"/>
      <c r="AC950" s="11"/>
      <c r="AF950" s="11"/>
    </row>
    <row r="951" spans="1:32" ht="16.5" customHeight="1">
      <c r="A951" s="217"/>
      <c r="B951" s="218"/>
      <c r="C951" s="219"/>
      <c r="D951" s="209"/>
      <c r="E951" s="224"/>
      <c r="F951" s="211"/>
      <c r="G951" s="229"/>
      <c r="H951" s="230"/>
      <c r="I951" s="231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X951" s="182" t="s">
        <v>125</v>
      </c>
      <c r="Y951" s="184" t="s">
        <v>126</v>
      </c>
      <c r="Z951" s="185"/>
      <c r="AA951" s="186"/>
      <c r="AC951" s="11"/>
      <c r="AF951" s="11"/>
    </row>
    <row r="952" spans="1:32" ht="27" customHeight="1">
      <c r="A952" s="220"/>
      <c r="B952" s="221"/>
      <c r="C952" s="222"/>
      <c r="D952" s="210"/>
      <c r="E952" s="225"/>
      <c r="F952" s="212"/>
      <c r="G952" s="190" t="s">
        <v>127</v>
      </c>
      <c r="H952" s="191"/>
      <c r="I952" s="192"/>
      <c r="J952" s="28"/>
      <c r="K952" s="29"/>
      <c r="L952" s="29"/>
      <c r="M952" s="29"/>
      <c r="N952" s="29"/>
      <c r="O952" s="29"/>
      <c r="P952" s="22"/>
      <c r="Q952" s="22"/>
      <c r="R952" s="22" t="s">
        <v>128</v>
      </c>
      <c r="S952" s="193" t="str">
        <f t="shared" ref="S952" si="37">AC955</f>
        <v/>
      </c>
      <c r="T952" s="194"/>
      <c r="U952" s="194"/>
      <c r="V952" s="23" t="s">
        <v>129</v>
      </c>
      <c r="X952" s="183"/>
      <c r="Y952" s="187"/>
      <c r="Z952" s="188"/>
      <c r="AA952" s="189"/>
      <c r="AC952" s="11"/>
      <c r="AF952" s="11"/>
    </row>
    <row r="953" spans="1:32" ht="4.5" customHeight="1">
      <c r="AC953" s="11"/>
      <c r="AF953" s="11"/>
    </row>
    <row r="954" spans="1:32" ht="21.75" customHeight="1">
      <c r="A954" s="24" t="s">
        <v>130</v>
      </c>
      <c r="B954" s="174" t="s">
        <v>131</v>
      </c>
      <c r="C954" s="195"/>
      <c r="D954" s="195"/>
      <c r="E954" s="195"/>
      <c r="F954" s="176"/>
      <c r="G954" s="32" t="s">
        <v>102</v>
      </c>
      <c r="H954" s="196" t="str">
        <f ca="1">IFERROR(VLOOKUP(D947,基本登録!$B$8:$I$14,5,FALSE),"")</f>
        <v>1次予選（個人予選）</v>
      </c>
      <c r="I954" s="197"/>
      <c r="J954" s="197"/>
      <c r="K954" s="197"/>
      <c r="L954" s="198"/>
      <c r="M954" s="196" t="str">
        <f ca="1">IFERROR(VLOOKUP(D947,基本登録!$B$8:$I$14,6,FALSE),"")</f>
        <v>2次予選（個人決勝）</v>
      </c>
      <c r="N954" s="197"/>
      <c r="O954" s="197"/>
      <c r="P954" s="197"/>
      <c r="Q954" s="198"/>
      <c r="R954" s="196" t="str">
        <f ca="1">IFERROR(IF(VLOOKUP(D947,基本登録!$B$8:$I$14,7,FALSE)="","",VLOOKUP(D947,基本登録!$B$8:$I$14,7,FALSE)),"")</f>
        <v/>
      </c>
      <c r="S954" s="197"/>
      <c r="T954" s="197"/>
      <c r="U954" s="197"/>
      <c r="V954" s="198"/>
      <c r="W954" s="196" t="str">
        <f ca="1">IFERROR(IF(VLOOKUP(D947,基本登録!$B$8:$I$14,8,FALSE)="","",VLOOKUP(D947,基本登録!$B$8:$I$14,8,FALSE)),"")</f>
        <v/>
      </c>
      <c r="X954" s="197"/>
      <c r="Y954" s="197"/>
      <c r="Z954" s="197"/>
      <c r="AA954" s="198"/>
      <c r="AC954" s="11"/>
      <c r="AF954" s="11"/>
    </row>
    <row r="955" spans="1:32" ht="21.75" customHeight="1">
      <c r="A955" s="25" t="str">
        <f>基本登録!$A$17</f>
        <v>１</v>
      </c>
      <c r="B955" s="179" t="str">
        <f>IF(AC955="","",VLOOKUP(AC955,関東予選!$B:$G,4,FALSE))</f>
        <v/>
      </c>
      <c r="C955" s="180"/>
      <c r="D955" s="180"/>
      <c r="E955" s="180"/>
      <c r="F955" s="181"/>
      <c r="G955" s="26" t="str">
        <f>IF(AC955="","",VLOOKUP(AC955,関東予選!$B:$G,5,FALSE))</f>
        <v/>
      </c>
      <c r="H955" s="31"/>
      <c r="I955" s="31"/>
      <c r="J955" s="31"/>
      <c r="K955" s="21"/>
      <c r="L955" s="34"/>
      <c r="M955" s="31"/>
      <c r="N955" s="31"/>
      <c r="O955" s="31"/>
      <c r="P955" s="21"/>
      <c r="Q955" s="34"/>
      <c r="R955" s="31"/>
      <c r="S955" s="31"/>
      <c r="T955" s="31"/>
      <c r="U955" s="21"/>
      <c r="V955" s="34"/>
      <c r="W955" s="31"/>
      <c r="X955" s="31"/>
      <c r="Y955" s="31"/>
      <c r="Z955" s="21"/>
      <c r="AA955" s="34"/>
      <c r="AC955" s="11" t="str">
        <f>関東予選!B$53</f>
        <v/>
      </c>
      <c r="AF955" s="11"/>
    </row>
    <row r="956" spans="1:32" ht="21.75" customHeight="1">
      <c r="A956" s="24" t="str">
        <f>基本登録!$A$18</f>
        <v>２</v>
      </c>
      <c r="B956" s="179" t="str">
        <f>IF(AC956="","",VLOOKUP(AC956,関東予選!$B:$G,4,FALSE))</f>
        <v/>
      </c>
      <c r="C956" s="180"/>
      <c r="D956" s="180"/>
      <c r="E956" s="180"/>
      <c r="F956" s="181"/>
      <c r="G956" s="26" t="str">
        <f>IF(AC956="","",VLOOKUP(AC956,関東予選!$B:$G,5,FALSE))</f>
        <v/>
      </c>
      <c r="H956" s="31"/>
      <c r="I956" s="31"/>
      <c r="J956" s="31"/>
      <c r="K956" s="21"/>
      <c r="L956" s="34"/>
      <c r="M956" s="31"/>
      <c r="N956" s="31"/>
      <c r="O956" s="31"/>
      <c r="P956" s="21"/>
      <c r="Q956" s="34"/>
      <c r="R956" s="31"/>
      <c r="S956" s="31"/>
      <c r="T956" s="31"/>
      <c r="U956" s="21"/>
      <c r="V956" s="34"/>
      <c r="W956" s="31"/>
      <c r="X956" s="31"/>
      <c r="Y956" s="31"/>
      <c r="Z956" s="21"/>
      <c r="AA956" s="34"/>
      <c r="AC956" s="11"/>
      <c r="AF956" s="11"/>
    </row>
    <row r="957" spans="1:32" ht="21.75" customHeight="1">
      <c r="A957" s="24" t="str">
        <f>基本登録!$A$19</f>
        <v>３</v>
      </c>
      <c r="B957" s="179" t="str">
        <f>IF(AC957="","",VLOOKUP(AC957,関東予選!$B:$G,4,FALSE))</f>
        <v/>
      </c>
      <c r="C957" s="180"/>
      <c r="D957" s="180"/>
      <c r="E957" s="180"/>
      <c r="F957" s="181"/>
      <c r="G957" s="26" t="str">
        <f>IF(AC957="","",VLOOKUP(AC957,関東予選!$B:$G,5,FALSE))</f>
        <v/>
      </c>
      <c r="H957" s="31"/>
      <c r="I957" s="31"/>
      <c r="J957" s="31"/>
      <c r="K957" s="21"/>
      <c r="L957" s="34"/>
      <c r="M957" s="31"/>
      <c r="N957" s="31"/>
      <c r="O957" s="31"/>
      <c r="P957" s="21"/>
      <c r="Q957" s="34"/>
      <c r="R957" s="31"/>
      <c r="S957" s="31"/>
      <c r="T957" s="31"/>
      <c r="U957" s="21"/>
      <c r="V957" s="34"/>
      <c r="W957" s="31"/>
      <c r="X957" s="31"/>
      <c r="Y957" s="31"/>
      <c r="Z957" s="21"/>
      <c r="AA957" s="34"/>
      <c r="AC957" s="11"/>
      <c r="AF957" s="11"/>
    </row>
    <row r="958" spans="1:32" ht="21.75" customHeight="1">
      <c r="A958" s="24" t="str">
        <f>基本登録!$A$20</f>
        <v>４</v>
      </c>
      <c r="B958" s="179" t="str">
        <f>IF(AC958="","",VLOOKUP(AC958,関東予選!$B:$G,4,FALSE))</f>
        <v/>
      </c>
      <c r="C958" s="180"/>
      <c r="D958" s="180"/>
      <c r="E958" s="180"/>
      <c r="F958" s="181"/>
      <c r="G958" s="26" t="str">
        <f>IF(AC958="","",VLOOKUP(AC958,関東予選!$B:$G,5,FALSE))</f>
        <v/>
      </c>
      <c r="H958" s="31"/>
      <c r="I958" s="31"/>
      <c r="J958" s="31"/>
      <c r="K958" s="21"/>
      <c r="L958" s="34"/>
      <c r="M958" s="31"/>
      <c r="N958" s="31"/>
      <c r="O958" s="31"/>
      <c r="P958" s="21"/>
      <c r="Q958" s="34"/>
      <c r="R958" s="31"/>
      <c r="S958" s="31"/>
      <c r="T958" s="31"/>
      <c r="U958" s="21"/>
      <c r="V958" s="34"/>
      <c r="W958" s="31"/>
      <c r="X958" s="31"/>
      <c r="Y958" s="31"/>
      <c r="Z958" s="21"/>
      <c r="AA958" s="34"/>
      <c r="AC958" s="11"/>
      <c r="AF958" s="11"/>
    </row>
    <row r="959" spans="1:32" ht="21.75" customHeight="1">
      <c r="A959" s="24" t="str">
        <f>基本登録!$A$21</f>
        <v>５</v>
      </c>
      <c r="B959" s="179" t="str">
        <f>IF(AC959="","",VLOOKUP(AC959,関東予選!$B:$G,4,FALSE))</f>
        <v/>
      </c>
      <c r="C959" s="180"/>
      <c r="D959" s="180"/>
      <c r="E959" s="180"/>
      <c r="F959" s="181"/>
      <c r="G959" s="26" t="str">
        <f>IF(AC959="","",VLOOKUP(AC959,関東予選!$B:$G,5,FALSE))</f>
        <v/>
      </c>
      <c r="H959" s="31"/>
      <c r="I959" s="31"/>
      <c r="J959" s="31"/>
      <c r="K959" s="21"/>
      <c r="L959" s="34"/>
      <c r="M959" s="31"/>
      <c r="N959" s="31"/>
      <c r="O959" s="31"/>
      <c r="P959" s="21"/>
      <c r="Q959" s="34"/>
      <c r="R959" s="31"/>
      <c r="S959" s="31"/>
      <c r="T959" s="31"/>
      <c r="U959" s="21"/>
      <c r="V959" s="34"/>
      <c r="W959" s="31"/>
      <c r="X959" s="31"/>
      <c r="Y959" s="31"/>
      <c r="Z959" s="21"/>
      <c r="AA959" s="34"/>
      <c r="AC959" s="11"/>
      <c r="AF959" s="11"/>
    </row>
    <row r="960" spans="1:32" ht="21.75" customHeight="1">
      <c r="A960" s="24" t="str">
        <f>基本登録!$A$22</f>
        <v>補</v>
      </c>
      <c r="B960" s="179" t="str">
        <f>IF(AC960="","",VLOOKUP(AC960,関東予選!$B:$G,4,FALSE))</f>
        <v/>
      </c>
      <c r="C960" s="180"/>
      <c r="D960" s="180"/>
      <c r="E960" s="180"/>
      <c r="F960" s="181"/>
      <c r="G960" s="26" t="str">
        <f>IF(AC960="","",VLOOKUP(AC960,関東予選!$B:$G,5,FALSE))</f>
        <v/>
      </c>
      <c r="H960" s="24"/>
      <c r="I960" s="24"/>
      <c r="J960" s="24"/>
      <c r="K960" s="33"/>
      <c r="L960" s="34"/>
      <c r="M960" s="24"/>
      <c r="N960" s="24"/>
      <c r="O960" s="24"/>
      <c r="P960" s="33"/>
      <c r="Q960" s="34"/>
      <c r="R960" s="24"/>
      <c r="S960" s="24"/>
      <c r="T960" s="24"/>
      <c r="U960" s="33"/>
      <c r="V960" s="34"/>
      <c r="W960" s="24"/>
      <c r="X960" s="24"/>
      <c r="Y960" s="24"/>
      <c r="Z960" s="33"/>
      <c r="AA960" s="34"/>
      <c r="AC960" s="11"/>
      <c r="AF960" s="11"/>
    </row>
    <row r="961" spans="1:32" ht="19.5" customHeight="1">
      <c r="A961" s="169"/>
      <c r="B961" s="170"/>
      <c r="C961" s="170"/>
      <c r="D961" s="170"/>
      <c r="E961" s="170"/>
      <c r="F961" s="170"/>
      <c r="G961" s="171"/>
      <c r="H961" s="172" t="s">
        <v>132</v>
      </c>
      <c r="I961" s="173"/>
      <c r="J961" s="173"/>
      <c r="K961" s="173"/>
      <c r="L961" s="34"/>
      <c r="M961" s="172" t="s">
        <v>132</v>
      </c>
      <c r="N961" s="173"/>
      <c r="O961" s="173"/>
      <c r="P961" s="173"/>
      <c r="Q961" s="34"/>
      <c r="R961" s="172" t="s">
        <v>132</v>
      </c>
      <c r="S961" s="173"/>
      <c r="T961" s="173"/>
      <c r="U961" s="173"/>
      <c r="V961" s="34"/>
      <c r="W961" s="172" t="s">
        <v>132</v>
      </c>
      <c r="X961" s="173"/>
      <c r="Y961" s="173"/>
      <c r="Z961" s="173"/>
      <c r="AA961" s="34"/>
      <c r="AC961" s="11"/>
      <c r="AF961" s="11"/>
    </row>
    <row r="962" spans="1:32" ht="24.75" customHeight="1">
      <c r="A962" s="174"/>
      <c r="B962" s="175"/>
      <c r="C962" s="175"/>
      <c r="D962" s="175"/>
      <c r="E962" s="175"/>
      <c r="F962" s="175"/>
      <c r="G962" s="176"/>
      <c r="H962" s="169"/>
      <c r="I962" s="177"/>
      <c r="J962" s="177"/>
      <c r="K962" s="177"/>
      <c r="L962" s="178"/>
      <c r="M962" s="169"/>
      <c r="N962" s="177"/>
      <c r="O962" s="177"/>
      <c r="P962" s="177"/>
      <c r="Q962" s="178"/>
      <c r="R962" s="169"/>
      <c r="S962" s="177"/>
      <c r="T962" s="177"/>
      <c r="U962" s="177"/>
      <c r="V962" s="178"/>
      <c r="W962" s="169"/>
      <c r="X962" s="177"/>
      <c r="Y962" s="177"/>
      <c r="Z962" s="177"/>
      <c r="AA962" s="178"/>
      <c r="AC962" s="11"/>
      <c r="AF962" s="11"/>
    </row>
    <row r="963" spans="1:32" ht="4.5" customHeight="1">
      <c r="A963" s="165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AC963" s="11"/>
      <c r="AF963" s="11"/>
    </row>
    <row r="964" spans="1:32">
      <c r="A964" s="167" t="s">
        <v>136</v>
      </c>
      <c r="B964" s="167"/>
      <c r="C964" s="47" t="str">
        <f>基本登録!$A$23</f>
        <v>①（　）内の大会の個人の部は一人１枚使用すること（関東予選・総合体育大会・個人選手権大会）</v>
      </c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4"/>
      <c r="R964" s="45"/>
      <c r="S964" s="44"/>
      <c r="T964" s="44"/>
      <c r="U964" s="40"/>
      <c r="V964" s="40"/>
      <c r="W964" s="40"/>
      <c r="X964" s="40"/>
      <c r="Y964" s="40"/>
      <c r="Z964" s="40"/>
      <c r="AA964" s="40"/>
    </row>
    <row r="965" spans="1:32">
      <c r="A965" s="43"/>
      <c r="B965" s="43"/>
      <c r="C965" s="47" t="str">
        <f>基本登録!$A$24</f>
        <v>②顧問の捺印のないものは無効</v>
      </c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6"/>
      <c r="R965" s="44"/>
      <c r="S965" s="44"/>
      <c r="T965" s="44"/>
      <c r="U965" s="168" t="s">
        <v>139</v>
      </c>
      <c r="V965" s="168"/>
      <c r="W965" s="168"/>
      <c r="X965" s="168"/>
      <c r="Y965" s="168"/>
      <c r="Z965" s="168"/>
      <c r="AA965" s="168"/>
    </row>
    <row r="966" spans="1:32" s="37" customFormat="1">
      <c r="A966" s="41"/>
      <c r="B966" s="41"/>
      <c r="C966" s="42" t="str">
        <f>基本登録!$A$25</f>
        <v>③A4用紙に印刷すること（A4用紙1枚につき立順票は二部出力。切り取って使用すること）</v>
      </c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168"/>
      <c r="V966" s="168"/>
      <c r="W966" s="168"/>
      <c r="X966" s="168"/>
      <c r="Y966" s="168"/>
      <c r="Z966" s="168"/>
      <c r="AA966" s="168"/>
    </row>
    <row r="967" spans="1:32" ht="34.5" customHeight="1">
      <c r="AC967" s="11"/>
      <c r="AF967" s="11"/>
    </row>
    <row r="968" spans="1:32" ht="24.75" customHeight="1">
      <c r="A968" s="240" t="s">
        <v>119</v>
      </c>
      <c r="B968" s="240"/>
      <c r="C968" s="240"/>
      <c r="D968" s="201" t="str">
        <f ca="1">基本登録!$B$8</f>
        <v>令和8年度　関東大会東京都予選　立順票</v>
      </c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190" t="s">
        <v>120</v>
      </c>
      <c r="Y968" s="191"/>
      <c r="Z968" s="191"/>
      <c r="AA968" s="192"/>
      <c r="AC968" s="11"/>
      <c r="AF968" s="11"/>
    </row>
    <row r="969" spans="1:32" ht="26.25" customHeight="1">
      <c r="A969" s="241"/>
      <c r="B969" s="241"/>
      <c r="C969" s="24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2" t="str">
        <f>IF(VLOOKUP(AC976,関東予選!$B:$G,2,FALSE)="","",VLOOKUP(AC976,関東予選!$B:$G,2,FALSE))</f>
        <v/>
      </c>
      <c r="Y969" s="203"/>
      <c r="Z969" s="203"/>
      <c r="AA969" s="204"/>
      <c r="AC969" s="11"/>
      <c r="AF969" s="11"/>
    </row>
    <row r="970" spans="1:32" ht="27" customHeight="1">
      <c r="A970" s="169" t="s">
        <v>121</v>
      </c>
      <c r="B970" s="177"/>
      <c r="C970" s="178"/>
      <c r="D970" s="208"/>
      <c r="E970" s="30" t="s">
        <v>122</v>
      </c>
      <c r="F970" s="208"/>
      <c r="G970" s="190" t="s">
        <v>123</v>
      </c>
      <c r="H970" s="191"/>
      <c r="I970" s="192"/>
      <c r="J970" s="213" t="str">
        <f>基本登録!$B$2</f>
        <v>基本登録シートの学校番号に入力して下さい</v>
      </c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X970" s="205"/>
      <c r="Y970" s="206"/>
      <c r="Z970" s="206"/>
      <c r="AA970" s="207"/>
      <c r="AC970" s="11"/>
      <c r="AF970" s="11"/>
    </row>
    <row r="971" spans="1:32" ht="9.75" customHeight="1">
      <c r="A971" s="214">
        <f>基本登録!$B$1</f>
        <v>0</v>
      </c>
      <c r="B971" s="215"/>
      <c r="C971" s="216"/>
      <c r="D971" s="209"/>
      <c r="E971" s="223" t="s">
        <v>108</v>
      </c>
      <c r="F971" s="211"/>
      <c r="G971" s="226" t="s">
        <v>124</v>
      </c>
      <c r="H971" s="227"/>
      <c r="I971" s="228"/>
      <c r="J971" s="213">
        <f>基本登録!$B$3</f>
        <v>0</v>
      </c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36"/>
      <c r="X971" s="36"/>
      <c r="AC971" s="11"/>
      <c r="AF971" s="11"/>
    </row>
    <row r="972" spans="1:32" ht="16.5" customHeight="1">
      <c r="A972" s="217"/>
      <c r="B972" s="218"/>
      <c r="C972" s="219"/>
      <c r="D972" s="209"/>
      <c r="E972" s="224"/>
      <c r="F972" s="211"/>
      <c r="G972" s="229"/>
      <c r="H972" s="230"/>
      <c r="I972" s="231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X972" s="182" t="s">
        <v>125</v>
      </c>
      <c r="Y972" s="184" t="s">
        <v>126</v>
      </c>
      <c r="Z972" s="185"/>
      <c r="AA972" s="186"/>
      <c r="AC972" s="11"/>
      <c r="AF972" s="11"/>
    </row>
    <row r="973" spans="1:32" ht="27" customHeight="1">
      <c r="A973" s="220"/>
      <c r="B973" s="221"/>
      <c r="C973" s="222"/>
      <c r="D973" s="210"/>
      <c r="E973" s="225"/>
      <c r="F973" s="212"/>
      <c r="G973" s="190" t="s">
        <v>127</v>
      </c>
      <c r="H973" s="191"/>
      <c r="I973" s="192"/>
      <c r="J973" s="28"/>
      <c r="K973" s="29"/>
      <c r="L973" s="29"/>
      <c r="M973" s="29"/>
      <c r="N973" s="29"/>
      <c r="O973" s="29"/>
      <c r="P973" s="22"/>
      <c r="Q973" s="22"/>
      <c r="R973" s="22" t="s">
        <v>128</v>
      </c>
      <c r="S973" s="193" t="str">
        <f t="shared" ref="S973" si="38">AC976</f>
        <v/>
      </c>
      <c r="T973" s="194"/>
      <c r="U973" s="194"/>
      <c r="V973" s="23" t="s">
        <v>129</v>
      </c>
      <c r="X973" s="183"/>
      <c r="Y973" s="187"/>
      <c r="Z973" s="188"/>
      <c r="AA973" s="189"/>
      <c r="AC973" s="11"/>
      <c r="AF973" s="11"/>
    </row>
    <row r="974" spans="1:32" ht="4.5" customHeight="1">
      <c r="AC974" s="11"/>
      <c r="AF974" s="11"/>
    </row>
    <row r="975" spans="1:32" ht="21.75" customHeight="1">
      <c r="A975" s="24" t="s">
        <v>130</v>
      </c>
      <c r="B975" s="174" t="s">
        <v>131</v>
      </c>
      <c r="C975" s="195"/>
      <c r="D975" s="195"/>
      <c r="E975" s="195"/>
      <c r="F975" s="176"/>
      <c r="G975" s="32" t="s">
        <v>102</v>
      </c>
      <c r="H975" s="196" t="str">
        <f ca="1">IFERROR(VLOOKUP(D968,基本登録!$B$8:$I$14,5,FALSE),"")</f>
        <v>1次予選（個人予選）</v>
      </c>
      <c r="I975" s="197"/>
      <c r="J975" s="197"/>
      <c r="K975" s="197"/>
      <c r="L975" s="198"/>
      <c r="M975" s="196" t="str">
        <f ca="1">IFERROR(VLOOKUP(D968,基本登録!$B$8:$I$14,6,FALSE),"")</f>
        <v>2次予選（個人決勝）</v>
      </c>
      <c r="N975" s="197"/>
      <c r="O975" s="197"/>
      <c r="P975" s="197"/>
      <c r="Q975" s="198"/>
      <c r="R975" s="196" t="str">
        <f ca="1">IFERROR(IF(VLOOKUP(D968,基本登録!$B$8:$I$14,7,FALSE)="","",VLOOKUP(D968,基本登録!$B$8:$I$14,7,FALSE)),"")</f>
        <v/>
      </c>
      <c r="S975" s="197"/>
      <c r="T975" s="197"/>
      <c r="U975" s="197"/>
      <c r="V975" s="198"/>
      <c r="W975" s="196" t="str">
        <f ca="1">IFERROR(IF(VLOOKUP(D968,基本登録!$B$8:$I$14,8,FALSE)="","",VLOOKUP(D968,基本登録!$B$8:$I$14,8,FALSE)),"")</f>
        <v/>
      </c>
      <c r="X975" s="197"/>
      <c r="Y975" s="197"/>
      <c r="Z975" s="197"/>
      <c r="AA975" s="198"/>
      <c r="AC975" s="11"/>
      <c r="AF975" s="11"/>
    </row>
    <row r="976" spans="1:32" ht="21.75" customHeight="1">
      <c r="A976" s="25" t="str">
        <f>基本登録!$A$17</f>
        <v>１</v>
      </c>
      <c r="B976" s="179" t="str">
        <f>IF(AC976="","",VLOOKUP(AC976,関東予選!$B:$G,4,FALSE))</f>
        <v/>
      </c>
      <c r="C976" s="180"/>
      <c r="D976" s="180"/>
      <c r="E976" s="180"/>
      <c r="F976" s="181"/>
      <c r="G976" s="26" t="str">
        <f>IF(AC976="","",VLOOKUP(AC976,関東予選!$B:$G,5,FALSE))</f>
        <v/>
      </c>
      <c r="H976" s="31"/>
      <c r="I976" s="31"/>
      <c r="J976" s="31"/>
      <c r="K976" s="21"/>
      <c r="L976" s="34"/>
      <c r="M976" s="31"/>
      <c r="N976" s="31"/>
      <c r="O976" s="31"/>
      <c r="P976" s="21"/>
      <c r="Q976" s="34"/>
      <c r="R976" s="31"/>
      <c r="S976" s="31"/>
      <c r="T976" s="31"/>
      <c r="U976" s="21"/>
      <c r="V976" s="34"/>
      <c r="W976" s="31"/>
      <c r="X976" s="31"/>
      <c r="Y976" s="31"/>
      <c r="Z976" s="21"/>
      <c r="AA976" s="34"/>
      <c r="AC976" s="11" t="str">
        <f>関東予選!B$54</f>
        <v/>
      </c>
      <c r="AF976" s="11"/>
    </row>
    <row r="977" spans="1:32" ht="21.75" customHeight="1">
      <c r="A977" s="24" t="str">
        <f>基本登録!$A$18</f>
        <v>２</v>
      </c>
      <c r="B977" s="179" t="str">
        <f>IF(AC977="","",VLOOKUP(AC977,関東予選!$B:$G,4,FALSE))</f>
        <v/>
      </c>
      <c r="C977" s="180"/>
      <c r="D977" s="180"/>
      <c r="E977" s="180"/>
      <c r="F977" s="181"/>
      <c r="G977" s="26" t="str">
        <f>IF(AC977="","",VLOOKUP(AC977,関東予選!$B:$G,5,FALSE))</f>
        <v/>
      </c>
      <c r="H977" s="31"/>
      <c r="I977" s="31"/>
      <c r="J977" s="31"/>
      <c r="K977" s="21"/>
      <c r="L977" s="34"/>
      <c r="M977" s="31"/>
      <c r="N977" s="31"/>
      <c r="O977" s="31"/>
      <c r="P977" s="21"/>
      <c r="Q977" s="34"/>
      <c r="R977" s="31"/>
      <c r="S977" s="31"/>
      <c r="T977" s="31"/>
      <c r="U977" s="21"/>
      <c r="V977" s="34"/>
      <c r="W977" s="31"/>
      <c r="X977" s="31"/>
      <c r="Y977" s="31"/>
      <c r="Z977" s="21"/>
      <c r="AA977" s="34"/>
      <c r="AC977" s="11"/>
      <c r="AF977" s="11"/>
    </row>
    <row r="978" spans="1:32" ht="21.75" customHeight="1">
      <c r="A978" s="24" t="str">
        <f>基本登録!$A$19</f>
        <v>３</v>
      </c>
      <c r="B978" s="179" t="str">
        <f>IF(AC978="","",VLOOKUP(AC978,関東予選!$B:$G,4,FALSE))</f>
        <v/>
      </c>
      <c r="C978" s="180"/>
      <c r="D978" s="180"/>
      <c r="E978" s="180"/>
      <c r="F978" s="181"/>
      <c r="G978" s="26" t="str">
        <f>IF(AC978="","",VLOOKUP(AC978,関東予選!$B:$G,5,FALSE))</f>
        <v/>
      </c>
      <c r="H978" s="31"/>
      <c r="I978" s="31"/>
      <c r="J978" s="31"/>
      <c r="K978" s="21"/>
      <c r="L978" s="34"/>
      <c r="M978" s="31"/>
      <c r="N978" s="31"/>
      <c r="O978" s="31"/>
      <c r="P978" s="21"/>
      <c r="Q978" s="34"/>
      <c r="R978" s="31"/>
      <c r="S978" s="31"/>
      <c r="T978" s="31"/>
      <c r="U978" s="21"/>
      <c r="V978" s="34"/>
      <c r="W978" s="31"/>
      <c r="X978" s="31"/>
      <c r="Y978" s="31"/>
      <c r="Z978" s="21"/>
      <c r="AA978" s="34"/>
      <c r="AC978" s="11"/>
      <c r="AF978" s="11"/>
    </row>
    <row r="979" spans="1:32" ht="21.75" customHeight="1">
      <c r="A979" s="24" t="str">
        <f>基本登録!$A$20</f>
        <v>４</v>
      </c>
      <c r="B979" s="179" t="str">
        <f>IF(AC979="","",VLOOKUP(AC979,関東予選!$B:$G,4,FALSE))</f>
        <v/>
      </c>
      <c r="C979" s="180"/>
      <c r="D979" s="180"/>
      <c r="E979" s="180"/>
      <c r="F979" s="181"/>
      <c r="G979" s="26" t="str">
        <f>IF(AC979="","",VLOOKUP(AC979,関東予選!$B:$G,5,FALSE))</f>
        <v/>
      </c>
      <c r="H979" s="31"/>
      <c r="I979" s="31"/>
      <c r="J979" s="31"/>
      <c r="K979" s="21"/>
      <c r="L979" s="34"/>
      <c r="M979" s="31"/>
      <c r="N979" s="31"/>
      <c r="O979" s="31"/>
      <c r="P979" s="21"/>
      <c r="Q979" s="34"/>
      <c r="R979" s="31"/>
      <c r="S979" s="31"/>
      <c r="T979" s="31"/>
      <c r="U979" s="21"/>
      <c r="V979" s="34"/>
      <c r="W979" s="31"/>
      <c r="X979" s="31"/>
      <c r="Y979" s="31"/>
      <c r="Z979" s="21"/>
      <c r="AA979" s="34"/>
      <c r="AC979" s="11"/>
      <c r="AF979" s="11"/>
    </row>
    <row r="980" spans="1:32" ht="21.75" customHeight="1">
      <c r="A980" s="24" t="str">
        <f>基本登録!$A$21</f>
        <v>５</v>
      </c>
      <c r="B980" s="179" t="str">
        <f>IF(AC980="","",VLOOKUP(AC980,関東予選!$B:$G,4,FALSE))</f>
        <v/>
      </c>
      <c r="C980" s="180"/>
      <c r="D980" s="180"/>
      <c r="E980" s="180"/>
      <c r="F980" s="181"/>
      <c r="G980" s="26" t="str">
        <f>IF(AC980="","",VLOOKUP(AC980,関東予選!$B:$G,5,FALSE))</f>
        <v/>
      </c>
      <c r="H980" s="31"/>
      <c r="I980" s="31"/>
      <c r="J980" s="31"/>
      <c r="K980" s="21"/>
      <c r="L980" s="34"/>
      <c r="M980" s="31"/>
      <c r="N980" s="31"/>
      <c r="O980" s="31"/>
      <c r="P980" s="21"/>
      <c r="Q980" s="34"/>
      <c r="R980" s="31"/>
      <c r="S980" s="31"/>
      <c r="T980" s="31"/>
      <c r="U980" s="21"/>
      <c r="V980" s="34"/>
      <c r="W980" s="31"/>
      <c r="X980" s="31"/>
      <c r="Y980" s="31"/>
      <c r="Z980" s="21"/>
      <c r="AA980" s="34"/>
      <c r="AC980" s="11"/>
      <c r="AF980" s="11"/>
    </row>
    <row r="981" spans="1:32" ht="21.75" customHeight="1">
      <c r="A981" s="24" t="str">
        <f>基本登録!$A$22</f>
        <v>補</v>
      </c>
      <c r="B981" s="179" t="str">
        <f>IF(AC981="","",VLOOKUP(AC981,関東予選!$B:$G,4,FALSE))</f>
        <v/>
      </c>
      <c r="C981" s="180"/>
      <c r="D981" s="180"/>
      <c r="E981" s="180"/>
      <c r="F981" s="181"/>
      <c r="G981" s="26" t="str">
        <f>IF(AC981="","",VLOOKUP(AC981,関東予選!$B:$G,5,FALSE))</f>
        <v/>
      </c>
      <c r="H981" s="24"/>
      <c r="I981" s="24"/>
      <c r="J981" s="24"/>
      <c r="K981" s="33"/>
      <c r="L981" s="34"/>
      <c r="M981" s="24"/>
      <c r="N981" s="24"/>
      <c r="O981" s="24"/>
      <c r="P981" s="33"/>
      <c r="Q981" s="34"/>
      <c r="R981" s="24"/>
      <c r="S981" s="24"/>
      <c r="T981" s="24"/>
      <c r="U981" s="33"/>
      <c r="V981" s="34"/>
      <c r="W981" s="24"/>
      <c r="X981" s="24"/>
      <c r="Y981" s="24"/>
      <c r="Z981" s="33"/>
      <c r="AA981" s="34"/>
      <c r="AC981" s="11"/>
      <c r="AF981" s="11"/>
    </row>
    <row r="982" spans="1:32" ht="19.5" customHeight="1">
      <c r="A982" s="169"/>
      <c r="B982" s="170"/>
      <c r="C982" s="170"/>
      <c r="D982" s="170"/>
      <c r="E982" s="170"/>
      <c r="F982" s="170"/>
      <c r="G982" s="171"/>
      <c r="H982" s="172" t="s">
        <v>132</v>
      </c>
      <c r="I982" s="173"/>
      <c r="J982" s="173"/>
      <c r="K982" s="173"/>
      <c r="L982" s="34"/>
      <c r="M982" s="172" t="s">
        <v>132</v>
      </c>
      <c r="N982" s="173"/>
      <c r="O982" s="173"/>
      <c r="P982" s="173"/>
      <c r="Q982" s="34"/>
      <c r="R982" s="172" t="s">
        <v>132</v>
      </c>
      <c r="S982" s="173"/>
      <c r="T982" s="173"/>
      <c r="U982" s="173"/>
      <c r="V982" s="34"/>
      <c r="W982" s="172" t="s">
        <v>132</v>
      </c>
      <c r="X982" s="173"/>
      <c r="Y982" s="173"/>
      <c r="Z982" s="173"/>
      <c r="AA982" s="34"/>
      <c r="AC982" s="11"/>
      <c r="AF982" s="11"/>
    </row>
    <row r="983" spans="1:32" ht="24.75" customHeight="1">
      <c r="A983" s="174"/>
      <c r="B983" s="175"/>
      <c r="C983" s="175"/>
      <c r="D983" s="175"/>
      <c r="E983" s="175"/>
      <c r="F983" s="175"/>
      <c r="G983" s="176"/>
      <c r="H983" s="169"/>
      <c r="I983" s="177"/>
      <c r="J983" s="177"/>
      <c r="K983" s="177"/>
      <c r="L983" s="178"/>
      <c r="M983" s="169"/>
      <c r="N983" s="177"/>
      <c r="O983" s="177"/>
      <c r="P983" s="177"/>
      <c r="Q983" s="178"/>
      <c r="R983" s="169"/>
      <c r="S983" s="177"/>
      <c r="T983" s="177"/>
      <c r="U983" s="177"/>
      <c r="V983" s="178"/>
      <c r="W983" s="169"/>
      <c r="X983" s="177"/>
      <c r="Y983" s="177"/>
      <c r="Z983" s="177"/>
      <c r="AA983" s="178"/>
      <c r="AC983" s="11"/>
      <c r="AF983" s="11"/>
    </row>
    <row r="984" spans="1:32" ht="4.5" customHeight="1">
      <c r="A984" s="165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AC984" s="11"/>
      <c r="AF984" s="11"/>
    </row>
    <row r="985" spans="1:32">
      <c r="A985" s="167" t="s">
        <v>136</v>
      </c>
      <c r="B985" s="167"/>
      <c r="C985" s="47" t="str">
        <f>基本登録!$A$23</f>
        <v>①（　）内の大会の個人の部は一人１枚使用すること（関東予選・総合体育大会・個人選手権大会）</v>
      </c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4"/>
      <c r="R985" s="45"/>
      <c r="S985" s="44"/>
      <c r="T985" s="44"/>
      <c r="U985" s="40"/>
      <c r="V985" s="40"/>
      <c r="W985" s="40"/>
      <c r="X985" s="40"/>
      <c r="Y985" s="40"/>
      <c r="Z985" s="40"/>
      <c r="AA985" s="40"/>
    </row>
    <row r="986" spans="1:32">
      <c r="A986" s="43"/>
      <c r="B986" s="43"/>
      <c r="C986" s="47" t="str">
        <f>基本登録!$A$24</f>
        <v>②顧問の捺印のないものは無効</v>
      </c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6"/>
      <c r="R986" s="44"/>
      <c r="S986" s="44"/>
      <c r="T986" s="44"/>
      <c r="U986" s="168" t="s">
        <v>139</v>
      </c>
      <c r="V986" s="168"/>
      <c r="W986" s="168"/>
      <c r="X986" s="168"/>
      <c r="Y986" s="168"/>
      <c r="Z986" s="168"/>
      <c r="AA986" s="168"/>
    </row>
    <row r="987" spans="1:32" s="37" customFormat="1">
      <c r="A987" s="41"/>
      <c r="B987" s="41"/>
      <c r="C987" s="42" t="str">
        <f>基本登録!$A$25</f>
        <v>③A4用紙に印刷すること（A4用紙1枚につき立順票は二部出力。切り取って使用すること）</v>
      </c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168"/>
      <c r="V987" s="168"/>
      <c r="W987" s="168"/>
      <c r="X987" s="168"/>
      <c r="Y987" s="168"/>
      <c r="Z987" s="168"/>
      <c r="AA987" s="168"/>
    </row>
    <row r="988" spans="1:32" ht="34.5" customHeight="1">
      <c r="AC988" s="11"/>
      <c r="AF988" s="11"/>
    </row>
    <row r="989" spans="1:32" ht="24.75" customHeight="1">
      <c r="A989" s="240" t="s">
        <v>119</v>
      </c>
      <c r="B989" s="240"/>
      <c r="C989" s="240"/>
      <c r="D989" s="201" t="str">
        <f ca="1">基本登録!$B$8</f>
        <v>令和8年度　関東大会東京都予選　立順票</v>
      </c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190" t="s">
        <v>120</v>
      </c>
      <c r="Y989" s="191"/>
      <c r="Z989" s="191"/>
      <c r="AA989" s="192"/>
      <c r="AC989" s="11"/>
      <c r="AF989" s="11"/>
    </row>
    <row r="990" spans="1:32" ht="26.25" customHeight="1">
      <c r="A990" s="241"/>
      <c r="B990" s="241"/>
      <c r="C990" s="24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2" t="str">
        <f>IF(VLOOKUP(AC997,関東予選!$B:$G,2,FALSE)="","",VLOOKUP(AC997,関東予選!$B:$G,2,FALSE))</f>
        <v/>
      </c>
      <c r="Y990" s="203"/>
      <c r="Z990" s="203"/>
      <c r="AA990" s="204"/>
      <c r="AC990" s="11"/>
      <c r="AF990" s="11"/>
    </row>
    <row r="991" spans="1:32" ht="27" customHeight="1">
      <c r="A991" s="169" t="s">
        <v>121</v>
      </c>
      <c r="B991" s="177"/>
      <c r="C991" s="178"/>
      <c r="D991" s="208"/>
      <c r="E991" s="30" t="s">
        <v>122</v>
      </c>
      <c r="F991" s="208"/>
      <c r="G991" s="190" t="s">
        <v>123</v>
      </c>
      <c r="H991" s="191"/>
      <c r="I991" s="192"/>
      <c r="J991" s="213" t="str">
        <f>基本登録!$B$2</f>
        <v>基本登録シートの学校番号に入力して下さい</v>
      </c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X991" s="205"/>
      <c r="Y991" s="206"/>
      <c r="Z991" s="206"/>
      <c r="AA991" s="207"/>
      <c r="AC991" s="11"/>
      <c r="AF991" s="11"/>
    </row>
    <row r="992" spans="1:32" ht="9.75" customHeight="1">
      <c r="A992" s="214">
        <f>基本登録!$B$1</f>
        <v>0</v>
      </c>
      <c r="B992" s="215"/>
      <c r="C992" s="216"/>
      <c r="D992" s="209"/>
      <c r="E992" s="223" t="s">
        <v>108</v>
      </c>
      <c r="F992" s="211"/>
      <c r="G992" s="226" t="s">
        <v>124</v>
      </c>
      <c r="H992" s="227"/>
      <c r="I992" s="228"/>
      <c r="J992" s="213">
        <f>基本登録!$B$3</f>
        <v>0</v>
      </c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36"/>
      <c r="X992" s="36"/>
      <c r="AC992" s="11"/>
      <c r="AF992" s="11"/>
    </row>
    <row r="993" spans="1:32" ht="16.5" customHeight="1">
      <c r="A993" s="217"/>
      <c r="B993" s="218"/>
      <c r="C993" s="219"/>
      <c r="D993" s="209"/>
      <c r="E993" s="224"/>
      <c r="F993" s="211"/>
      <c r="G993" s="229"/>
      <c r="H993" s="230"/>
      <c r="I993" s="231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X993" s="182" t="s">
        <v>125</v>
      </c>
      <c r="Y993" s="184" t="s">
        <v>126</v>
      </c>
      <c r="Z993" s="185"/>
      <c r="AA993" s="186"/>
      <c r="AC993" s="11"/>
      <c r="AF993" s="11"/>
    </row>
    <row r="994" spans="1:32" ht="27" customHeight="1">
      <c r="A994" s="220"/>
      <c r="B994" s="221"/>
      <c r="C994" s="222"/>
      <c r="D994" s="210"/>
      <c r="E994" s="225"/>
      <c r="F994" s="212"/>
      <c r="G994" s="190" t="s">
        <v>127</v>
      </c>
      <c r="H994" s="191"/>
      <c r="I994" s="192"/>
      <c r="J994" s="28"/>
      <c r="K994" s="29"/>
      <c r="L994" s="29"/>
      <c r="M994" s="29"/>
      <c r="N994" s="29"/>
      <c r="O994" s="29"/>
      <c r="P994" s="22"/>
      <c r="Q994" s="22"/>
      <c r="R994" s="22" t="s">
        <v>128</v>
      </c>
      <c r="S994" s="193" t="str">
        <f t="shared" ref="S994" si="39">AC997</f>
        <v/>
      </c>
      <c r="T994" s="194"/>
      <c r="U994" s="194"/>
      <c r="V994" s="23" t="s">
        <v>129</v>
      </c>
      <c r="X994" s="183"/>
      <c r="Y994" s="187"/>
      <c r="Z994" s="188"/>
      <c r="AA994" s="189"/>
      <c r="AC994" s="11"/>
      <c r="AF994" s="11"/>
    </row>
    <row r="995" spans="1:32" ht="4.5" customHeight="1">
      <c r="AC995" s="11"/>
      <c r="AF995" s="11"/>
    </row>
    <row r="996" spans="1:32" ht="21.75" customHeight="1">
      <c r="A996" s="24" t="s">
        <v>130</v>
      </c>
      <c r="B996" s="174" t="s">
        <v>131</v>
      </c>
      <c r="C996" s="195"/>
      <c r="D996" s="195"/>
      <c r="E996" s="195"/>
      <c r="F996" s="176"/>
      <c r="G996" s="32" t="s">
        <v>102</v>
      </c>
      <c r="H996" s="196" t="str">
        <f ca="1">IFERROR(VLOOKUP(D989,基本登録!$B$8:$I$14,5,FALSE),"")</f>
        <v>1次予選（個人予選）</v>
      </c>
      <c r="I996" s="197"/>
      <c r="J996" s="197"/>
      <c r="K996" s="197"/>
      <c r="L996" s="198"/>
      <c r="M996" s="196" t="str">
        <f ca="1">IFERROR(VLOOKUP(D989,基本登録!$B$8:$I$14,6,FALSE),"")</f>
        <v>2次予選（個人決勝）</v>
      </c>
      <c r="N996" s="197"/>
      <c r="O996" s="197"/>
      <c r="P996" s="197"/>
      <c r="Q996" s="198"/>
      <c r="R996" s="196" t="str">
        <f ca="1">IFERROR(IF(VLOOKUP(D989,基本登録!$B$8:$I$14,7,FALSE)="","",VLOOKUP(D989,基本登録!$B$8:$I$14,7,FALSE)),"")</f>
        <v/>
      </c>
      <c r="S996" s="197"/>
      <c r="T996" s="197"/>
      <c r="U996" s="197"/>
      <c r="V996" s="198"/>
      <c r="W996" s="196" t="str">
        <f ca="1">IFERROR(IF(VLOOKUP(D989,基本登録!$B$8:$I$14,8,FALSE)="","",VLOOKUP(D989,基本登録!$B$8:$I$14,8,FALSE)),"")</f>
        <v/>
      </c>
      <c r="X996" s="197"/>
      <c r="Y996" s="197"/>
      <c r="Z996" s="197"/>
      <c r="AA996" s="198"/>
      <c r="AC996" s="11"/>
      <c r="AF996" s="11"/>
    </row>
    <row r="997" spans="1:32" ht="21.75" customHeight="1">
      <c r="A997" s="25" t="str">
        <f>基本登録!$A$17</f>
        <v>１</v>
      </c>
      <c r="B997" s="179" t="str">
        <f>IF(AC997="","",VLOOKUP(AC997,関東予選!$B:$G,4,FALSE))</f>
        <v/>
      </c>
      <c r="C997" s="180"/>
      <c r="D997" s="180"/>
      <c r="E997" s="180"/>
      <c r="F997" s="181"/>
      <c r="G997" s="26" t="str">
        <f>IF(AC997="","",VLOOKUP(AC997,関東予選!$B:$G,5,FALSE))</f>
        <v/>
      </c>
      <c r="H997" s="31"/>
      <c r="I997" s="31"/>
      <c r="J997" s="31"/>
      <c r="K997" s="21"/>
      <c r="L997" s="34"/>
      <c r="M997" s="31"/>
      <c r="N997" s="31"/>
      <c r="O997" s="31"/>
      <c r="P997" s="21"/>
      <c r="Q997" s="34"/>
      <c r="R997" s="31"/>
      <c r="S997" s="31"/>
      <c r="T997" s="31"/>
      <c r="U997" s="21"/>
      <c r="V997" s="34"/>
      <c r="W997" s="31"/>
      <c r="X997" s="31"/>
      <c r="Y997" s="31"/>
      <c r="Z997" s="21"/>
      <c r="AA997" s="34"/>
      <c r="AC997" s="11" t="str">
        <f>関東予選!B$55</f>
        <v/>
      </c>
      <c r="AF997" s="11"/>
    </row>
    <row r="998" spans="1:32" ht="21.75" customHeight="1">
      <c r="A998" s="24" t="str">
        <f>基本登録!$A$18</f>
        <v>２</v>
      </c>
      <c r="B998" s="179" t="str">
        <f>IF(AC998="","",VLOOKUP(AC998,関東予選!$B:$G,4,FALSE))</f>
        <v/>
      </c>
      <c r="C998" s="180"/>
      <c r="D998" s="180"/>
      <c r="E998" s="180"/>
      <c r="F998" s="181"/>
      <c r="G998" s="26" t="str">
        <f>IF(AC998="","",VLOOKUP(AC998,関東予選!$B:$G,5,FALSE))</f>
        <v/>
      </c>
      <c r="H998" s="31"/>
      <c r="I998" s="31"/>
      <c r="J998" s="31"/>
      <c r="K998" s="21"/>
      <c r="L998" s="34"/>
      <c r="M998" s="31"/>
      <c r="N998" s="31"/>
      <c r="O998" s="31"/>
      <c r="P998" s="21"/>
      <c r="Q998" s="34"/>
      <c r="R998" s="31"/>
      <c r="S998" s="31"/>
      <c r="T998" s="31"/>
      <c r="U998" s="21"/>
      <c r="V998" s="34"/>
      <c r="W998" s="31"/>
      <c r="X998" s="31"/>
      <c r="Y998" s="31"/>
      <c r="Z998" s="21"/>
      <c r="AA998" s="34"/>
      <c r="AC998" s="11"/>
      <c r="AF998" s="11"/>
    </row>
    <row r="999" spans="1:32" ht="21.75" customHeight="1">
      <c r="A999" s="24" t="str">
        <f>基本登録!$A$19</f>
        <v>３</v>
      </c>
      <c r="B999" s="179" t="str">
        <f>IF(AC999="","",VLOOKUP(AC999,関東予選!$B:$G,4,FALSE))</f>
        <v/>
      </c>
      <c r="C999" s="180"/>
      <c r="D999" s="180"/>
      <c r="E999" s="180"/>
      <c r="F999" s="181"/>
      <c r="G999" s="26" t="str">
        <f>IF(AC999="","",VLOOKUP(AC999,関東予選!$B:$G,5,FALSE))</f>
        <v/>
      </c>
      <c r="H999" s="31"/>
      <c r="I999" s="31"/>
      <c r="J999" s="31"/>
      <c r="K999" s="21"/>
      <c r="L999" s="34"/>
      <c r="M999" s="31"/>
      <c r="N999" s="31"/>
      <c r="O999" s="31"/>
      <c r="P999" s="21"/>
      <c r="Q999" s="34"/>
      <c r="R999" s="31"/>
      <c r="S999" s="31"/>
      <c r="T999" s="31"/>
      <c r="U999" s="21"/>
      <c r="V999" s="34"/>
      <c r="W999" s="31"/>
      <c r="X999" s="31"/>
      <c r="Y999" s="31"/>
      <c r="Z999" s="21"/>
      <c r="AA999" s="34"/>
      <c r="AC999" s="11"/>
      <c r="AF999" s="11"/>
    </row>
    <row r="1000" spans="1:32" ht="21.75" customHeight="1">
      <c r="A1000" s="24" t="str">
        <f>基本登録!$A$20</f>
        <v>４</v>
      </c>
      <c r="B1000" s="179" t="str">
        <f>IF(AC1000="","",VLOOKUP(AC1000,関東予選!$B:$G,4,FALSE))</f>
        <v/>
      </c>
      <c r="C1000" s="180"/>
      <c r="D1000" s="180"/>
      <c r="E1000" s="180"/>
      <c r="F1000" s="181"/>
      <c r="G1000" s="26" t="str">
        <f>IF(AC1000="","",VLOOKUP(AC1000,関東予選!$B:$G,5,FALSE))</f>
        <v/>
      </c>
      <c r="H1000" s="31"/>
      <c r="I1000" s="31"/>
      <c r="J1000" s="31"/>
      <c r="K1000" s="21"/>
      <c r="L1000" s="34"/>
      <c r="M1000" s="31"/>
      <c r="N1000" s="31"/>
      <c r="O1000" s="31"/>
      <c r="P1000" s="21"/>
      <c r="Q1000" s="34"/>
      <c r="R1000" s="31"/>
      <c r="S1000" s="31"/>
      <c r="T1000" s="31"/>
      <c r="U1000" s="21"/>
      <c r="V1000" s="34"/>
      <c r="W1000" s="31"/>
      <c r="X1000" s="31"/>
      <c r="Y1000" s="31"/>
      <c r="Z1000" s="21"/>
      <c r="AA1000" s="34"/>
      <c r="AC1000" s="11"/>
      <c r="AF1000" s="11"/>
    </row>
    <row r="1001" spans="1:32" ht="21.75" customHeight="1">
      <c r="A1001" s="24" t="str">
        <f>基本登録!$A$21</f>
        <v>５</v>
      </c>
      <c r="B1001" s="179" t="str">
        <f>IF(AC1001="","",VLOOKUP(AC1001,関東予選!$B:$G,4,FALSE))</f>
        <v/>
      </c>
      <c r="C1001" s="180"/>
      <c r="D1001" s="180"/>
      <c r="E1001" s="180"/>
      <c r="F1001" s="181"/>
      <c r="G1001" s="26" t="str">
        <f>IF(AC1001="","",VLOOKUP(AC1001,関東予選!$B:$G,5,FALSE))</f>
        <v/>
      </c>
      <c r="H1001" s="31"/>
      <c r="I1001" s="31"/>
      <c r="J1001" s="31"/>
      <c r="K1001" s="21"/>
      <c r="L1001" s="34"/>
      <c r="M1001" s="31"/>
      <c r="N1001" s="31"/>
      <c r="O1001" s="31"/>
      <c r="P1001" s="21"/>
      <c r="Q1001" s="34"/>
      <c r="R1001" s="31"/>
      <c r="S1001" s="31"/>
      <c r="T1001" s="31"/>
      <c r="U1001" s="21"/>
      <c r="V1001" s="34"/>
      <c r="W1001" s="31"/>
      <c r="X1001" s="31"/>
      <c r="Y1001" s="31"/>
      <c r="Z1001" s="21"/>
      <c r="AA1001" s="34"/>
      <c r="AC1001" s="11"/>
      <c r="AF1001" s="11"/>
    </row>
    <row r="1002" spans="1:32" ht="21.75" customHeight="1">
      <c r="A1002" s="24" t="str">
        <f>基本登録!$A$22</f>
        <v>補</v>
      </c>
      <c r="B1002" s="179" t="str">
        <f>IF(AC1002="","",VLOOKUP(AC1002,関東予選!$B:$G,4,FALSE))</f>
        <v/>
      </c>
      <c r="C1002" s="180"/>
      <c r="D1002" s="180"/>
      <c r="E1002" s="180"/>
      <c r="F1002" s="181"/>
      <c r="G1002" s="26" t="str">
        <f>IF(AC1002="","",VLOOKUP(AC1002,関東予選!$B:$G,5,FALSE))</f>
        <v/>
      </c>
      <c r="H1002" s="24"/>
      <c r="I1002" s="24"/>
      <c r="J1002" s="24"/>
      <c r="K1002" s="33"/>
      <c r="L1002" s="34"/>
      <c r="M1002" s="24"/>
      <c r="N1002" s="24"/>
      <c r="O1002" s="24"/>
      <c r="P1002" s="33"/>
      <c r="Q1002" s="34"/>
      <c r="R1002" s="24"/>
      <c r="S1002" s="24"/>
      <c r="T1002" s="24"/>
      <c r="U1002" s="33"/>
      <c r="V1002" s="34"/>
      <c r="W1002" s="24"/>
      <c r="X1002" s="24"/>
      <c r="Y1002" s="24"/>
      <c r="Z1002" s="33"/>
      <c r="AA1002" s="34"/>
      <c r="AC1002" s="11"/>
      <c r="AF1002" s="11"/>
    </row>
    <row r="1003" spans="1:32" ht="19.5" customHeight="1">
      <c r="A1003" s="169"/>
      <c r="B1003" s="170"/>
      <c r="C1003" s="170"/>
      <c r="D1003" s="170"/>
      <c r="E1003" s="170"/>
      <c r="F1003" s="170"/>
      <c r="G1003" s="171"/>
      <c r="H1003" s="172" t="s">
        <v>132</v>
      </c>
      <c r="I1003" s="173"/>
      <c r="J1003" s="173"/>
      <c r="K1003" s="173"/>
      <c r="L1003" s="34"/>
      <c r="M1003" s="172" t="s">
        <v>132</v>
      </c>
      <c r="N1003" s="173"/>
      <c r="O1003" s="173"/>
      <c r="P1003" s="173"/>
      <c r="Q1003" s="34"/>
      <c r="R1003" s="172" t="s">
        <v>132</v>
      </c>
      <c r="S1003" s="173"/>
      <c r="T1003" s="173"/>
      <c r="U1003" s="173"/>
      <c r="V1003" s="34"/>
      <c r="W1003" s="172" t="s">
        <v>132</v>
      </c>
      <c r="X1003" s="173"/>
      <c r="Y1003" s="173"/>
      <c r="Z1003" s="173"/>
      <c r="AA1003" s="34"/>
      <c r="AC1003" s="11"/>
      <c r="AF1003" s="11"/>
    </row>
    <row r="1004" spans="1:32" ht="24.75" customHeight="1">
      <c r="A1004" s="174"/>
      <c r="B1004" s="175"/>
      <c r="C1004" s="175"/>
      <c r="D1004" s="175"/>
      <c r="E1004" s="175"/>
      <c r="F1004" s="175"/>
      <c r="G1004" s="176"/>
      <c r="H1004" s="169"/>
      <c r="I1004" s="177"/>
      <c r="J1004" s="177"/>
      <c r="K1004" s="177"/>
      <c r="L1004" s="178"/>
      <c r="M1004" s="169"/>
      <c r="N1004" s="177"/>
      <c r="O1004" s="177"/>
      <c r="P1004" s="177"/>
      <c r="Q1004" s="178"/>
      <c r="R1004" s="169"/>
      <c r="S1004" s="177"/>
      <c r="T1004" s="177"/>
      <c r="U1004" s="177"/>
      <c r="V1004" s="178"/>
      <c r="W1004" s="169"/>
      <c r="X1004" s="177"/>
      <c r="Y1004" s="177"/>
      <c r="Z1004" s="177"/>
      <c r="AA1004" s="178"/>
      <c r="AC1004" s="11"/>
      <c r="AF1004" s="11"/>
    </row>
    <row r="1005" spans="1:32" ht="4.5" customHeight="1">
      <c r="A1005" s="165"/>
      <c r="B1005" s="166"/>
      <c r="C1005" s="166"/>
      <c r="D1005" s="166"/>
      <c r="E1005" s="166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AC1005" s="11"/>
      <c r="AF1005" s="11"/>
    </row>
    <row r="1006" spans="1:32">
      <c r="A1006" s="167" t="s">
        <v>136</v>
      </c>
      <c r="B1006" s="167"/>
      <c r="C1006" s="47" t="str">
        <f>基本登録!$A$23</f>
        <v>①（　）内の大会の個人の部は一人１枚使用すること（関東予選・総合体育大会・個人選手権大会）</v>
      </c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4"/>
      <c r="R1006" s="45"/>
      <c r="S1006" s="44"/>
      <c r="T1006" s="44"/>
      <c r="U1006" s="40"/>
      <c r="V1006" s="40"/>
      <c r="W1006" s="40"/>
      <c r="X1006" s="40"/>
      <c r="Y1006" s="40"/>
      <c r="Z1006" s="40"/>
      <c r="AA1006" s="40"/>
    </row>
    <row r="1007" spans="1:32">
      <c r="A1007" s="43"/>
      <c r="B1007" s="43"/>
      <c r="C1007" s="47" t="str">
        <f>基本登録!$A$24</f>
        <v>②顧問の捺印のないものは無効</v>
      </c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6"/>
      <c r="R1007" s="44"/>
      <c r="S1007" s="44"/>
      <c r="T1007" s="44"/>
      <c r="U1007" s="168" t="s">
        <v>139</v>
      </c>
      <c r="V1007" s="168"/>
      <c r="W1007" s="168"/>
      <c r="X1007" s="168"/>
      <c r="Y1007" s="168"/>
      <c r="Z1007" s="168"/>
      <c r="AA1007" s="168"/>
    </row>
    <row r="1008" spans="1:32" s="37" customFormat="1">
      <c r="A1008" s="41"/>
      <c r="B1008" s="41"/>
      <c r="C1008" s="42" t="str">
        <f>基本登録!$A$25</f>
        <v>③A4用紙に印刷すること（A4用紙1枚につき立順票は二部出力。切り取って使用すること）</v>
      </c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168"/>
      <c r="V1008" s="168"/>
      <c r="W1008" s="168"/>
      <c r="X1008" s="168"/>
      <c r="Y1008" s="168"/>
      <c r="Z1008" s="168"/>
      <c r="AA1008" s="168"/>
    </row>
    <row r="1009" spans="1:32" ht="34.5" customHeight="1">
      <c r="AC1009" s="11"/>
      <c r="AF1009" s="11"/>
    </row>
    <row r="1010" spans="1:32" ht="24.75" customHeight="1">
      <c r="A1010" s="240" t="s">
        <v>119</v>
      </c>
      <c r="B1010" s="240"/>
      <c r="C1010" s="240"/>
      <c r="D1010" s="201" t="str">
        <f ca="1">基本登録!$B$8</f>
        <v>令和8年度　関東大会東京都予選　立順票</v>
      </c>
      <c r="E1010" s="201"/>
      <c r="F1010" s="201"/>
      <c r="G1010" s="201"/>
      <c r="H1010" s="201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201"/>
      <c r="V1010" s="201"/>
      <c r="W1010" s="201"/>
      <c r="X1010" s="190" t="s">
        <v>120</v>
      </c>
      <c r="Y1010" s="191"/>
      <c r="Z1010" s="191"/>
      <c r="AA1010" s="192"/>
      <c r="AC1010" s="11"/>
      <c r="AF1010" s="11"/>
    </row>
    <row r="1011" spans="1:32" ht="26.25" customHeight="1">
      <c r="A1011" s="241"/>
      <c r="B1011" s="241"/>
      <c r="C1011" s="241"/>
      <c r="D1011" s="201"/>
      <c r="E1011" s="201"/>
      <c r="F1011" s="201"/>
      <c r="G1011" s="201"/>
      <c r="H1011" s="201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201"/>
      <c r="V1011" s="201"/>
      <c r="W1011" s="201"/>
      <c r="X1011" s="202" t="str">
        <f>IF(VLOOKUP(AC1018,関東予選!$B:$G,2,FALSE)="","",VLOOKUP(AC1018,関東予選!$B:$G,2,FALSE))</f>
        <v/>
      </c>
      <c r="Y1011" s="203"/>
      <c r="Z1011" s="203"/>
      <c r="AA1011" s="204"/>
      <c r="AC1011" s="11"/>
      <c r="AF1011" s="11"/>
    </row>
    <row r="1012" spans="1:32" ht="27" customHeight="1">
      <c r="A1012" s="169" t="s">
        <v>121</v>
      </c>
      <c r="B1012" s="177"/>
      <c r="C1012" s="178"/>
      <c r="D1012" s="208"/>
      <c r="E1012" s="30" t="s">
        <v>122</v>
      </c>
      <c r="F1012" s="208"/>
      <c r="G1012" s="190" t="s">
        <v>123</v>
      </c>
      <c r="H1012" s="191"/>
      <c r="I1012" s="192"/>
      <c r="J1012" s="213" t="str">
        <f>基本登録!$B$2</f>
        <v>基本登録シートの学校番号に入力して下さい</v>
      </c>
      <c r="K1012" s="213"/>
      <c r="L1012" s="213"/>
      <c r="M1012" s="213"/>
      <c r="N1012" s="213"/>
      <c r="O1012" s="213"/>
      <c r="P1012" s="213"/>
      <c r="Q1012" s="213"/>
      <c r="R1012" s="213"/>
      <c r="S1012" s="213"/>
      <c r="T1012" s="213"/>
      <c r="U1012" s="213"/>
      <c r="V1012" s="213"/>
      <c r="X1012" s="205"/>
      <c r="Y1012" s="206"/>
      <c r="Z1012" s="206"/>
      <c r="AA1012" s="207"/>
      <c r="AC1012" s="11"/>
      <c r="AF1012" s="11"/>
    </row>
    <row r="1013" spans="1:32" ht="9.75" customHeight="1">
      <c r="A1013" s="214">
        <f>基本登録!$B$1</f>
        <v>0</v>
      </c>
      <c r="B1013" s="215"/>
      <c r="C1013" s="216"/>
      <c r="D1013" s="209"/>
      <c r="E1013" s="223" t="s">
        <v>108</v>
      </c>
      <c r="F1013" s="211"/>
      <c r="G1013" s="226" t="s">
        <v>124</v>
      </c>
      <c r="H1013" s="227"/>
      <c r="I1013" s="228"/>
      <c r="J1013" s="213">
        <f>基本登録!$B$3</f>
        <v>0</v>
      </c>
      <c r="K1013" s="213"/>
      <c r="L1013" s="213"/>
      <c r="M1013" s="213"/>
      <c r="N1013" s="213"/>
      <c r="O1013" s="213"/>
      <c r="P1013" s="213"/>
      <c r="Q1013" s="213"/>
      <c r="R1013" s="213"/>
      <c r="S1013" s="213"/>
      <c r="T1013" s="213"/>
      <c r="U1013" s="213"/>
      <c r="V1013" s="213"/>
      <c r="W1013" s="36"/>
      <c r="X1013" s="36"/>
      <c r="AC1013" s="11"/>
      <c r="AF1013" s="11"/>
    </row>
    <row r="1014" spans="1:32" ht="16.5" customHeight="1">
      <c r="A1014" s="217"/>
      <c r="B1014" s="218"/>
      <c r="C1014" s="219"/>
      <c r="D1014" s="209"/>
      <c r="E1014" s="224"/>
      <c r="F1014" s="211"/>
      <c r="G1014" s="229"/>
      <c r="H1014" s="230"/>
      <c r="I1014" s="231"/>
      <c r="J1014" s="213"/>
      <c r="K1014" s="213"/>
      <c r="L1014" s="213"/>
      <c r="M1014" s="213"/>
      <c r="N1014" s="213"/>
      <c r="O1014" s="213"/>
      <c r="P1014" s="213"/>
      <c r="Q1014" s="213"/>
      <c r="R1014" s="213"/>
      <c r="S1014" s="213"/>
      <c r="T1014" s="213"/>
      <c r="U1014" s="213"/>
      <c r="V1014" s="213"/>
      <c r="X1014" s="182" t="s">
        <v>125</v>
      </c>
      <c r="Y1014" s="184" t="s">
        <v>126</v>
      </c>
      <c r="Z1014" s="185"/>
      <c r="AA1014" s="186"/>
      <c r="AC1014" s="11"/>
      <c r="AF1014" s="11"/>
    </row>
    <row r="1015" spans="1:32" ht="27" customHeight="1">
      <c r="A1015" s="220"/>
      <c r="B1015" s="221"/>
      <c r="C1015" s="222"/>
      <c r="D1015" s="210"/>
      <c r="E1015" s="225"/>
      <c r="F1015" s="212"/>
      <c r="G1015" s="190" t="s">
        <v>127</v>
      </c>
      <c r="H1015" s="191"/>
      <c r="I1015" s="192"/>
      <c r="J1015" s="28"/>
      <c r="K1015" s="29"/>
      <c r="L1015" s="29"/>
      <c r="M1015" s="29"/>
      <c r="N1015" s="29"/>
      <c r="O1015" s="29"/>
      <c r="P1015" s="22"/>
      <c r="Q1015" s="22"/>
      <c r="R1015" s="22" t="s">
        <v>128</v>
      </c>
      <c r="S1015" s="193" t="str">
        <f t="shared" ref="S1015" si="40">AC1018</f>
        <v/>
      </c>
      <c r="T1015" s="194"/>
      <c r="U1015" s="194"/>
      <c r="V1015" s="23" t="s">
        <v>129</v>
      </c>
      <c r="X1015" s="183"/>
      <c r="Y1015" s="187"/>
      <c r="Z1015" s="188"/>
      <c r="AA1015" s="189"/>
      <c r="AC1015" s="11"/>
      <c r="AF1015" s="11"/>
    </row>
    <row r="1016" spans="1:32" ht="4.5" customHeight="1">
      <c r="AC1016" s="11"/>
      <c r="AF1016" s="11"/>
    </row>
    <row r="1017" spans="1:32" ht="21.75" customHeight="1">
      <c r="A1017" s="24" t="s">
        <v>130</v>
      </c>
      <c r="B1017" s="174" t="s">
        <v>131</v>
      </c>
      <c r="C1017" s="195"/>
      <c r="D1017" s="195"/>
      <c r="E1017" s="195"/>
      <c r="F1017" s="176"/>
      <c r="G1017" s="32" t="s">
        <v>102</v>
      </c>
      <c r="H1017" s="196" t="str">
        <f ca="1">IFERROR(VLOOKUP(D1010,基本登録!$B$8:$I$14,5,FALSE),"")</f>
        <v>1次予選（個人予選）</v>
      </c>
      <c r="I1017" s="197"/>
      <c r="J1017" s="197"/>
      <c r="K1017" s="197"/>
      <c r="L1017" s="198"/>
      <c r="M1017" s="196" t="str">
        <f ca="1">IFERROR(VLOOKUP(D1010,基本登録!$B$8:$I$14,6,FALSE),"")</f>
        <v>2次予選（個人決勝）</v>
      </c>
      <c r="N1017" s="197"/>
      <c r="O1017" s="197"/>
      <c r="P1017" s="197"/>
      <c r="Q1017" s="198"/>
      <c r="R1017" s="196" t="str">
        <f ca="1">IFERROR(IF(VLOOKUP(D1010,基本登録!$B$8:$I$14,7,FALSE)="","",VLOOKUP(D1010,基本登録!$B$8:$I$14,7,FALSE)),"")</f>
        <v/>
      </c>
      <c r="S1017" s="197"/>
      <c r="T1017" s="197"/>
      <c r="U1017" s="197"/>
      <c r="V1017" s="198"/>
      <c r="W1017" s="196" t="str">
        <f ca="1">IFERROR(IF(VLOOKUP(D1010,基本登録!$B$8:$I$14,8,FALSE)="","",VLOOKUP(D1010,基本登録!$B$8:$I$14,8,FALSE)),"")</f>
        <v/>
      </c>
      <c r="X1017" s="197"/>
      <c r="Y1017" s="197"/>
      <c r="Z1017" s="197"/>
      <c r="AA1017" s="198"/>
      <c r="AC1017" s="11"/>
      <c r="AF1017" s="11"/>
    </row>
    <row r="1018" spans="1:32" ht="21.75" customHeight="1">
      <c r="A1018" s="25" t="str">
        <f>基本登録!$A$17</f>
        <v>１</v>
      </c>
      <c r="B1018" s="179" t="str">
        <f>IF(AC1018="","",VLOOKUP(AC1018,関東予選!$B:$G,4,FALSE))</f>
        <v/>
      </c>
      <c r="C1018" s="180"/>
      <c r="D1018" s="180"/>
      <c r="E1018" s="180"/>
      <c r="F1018" s="181"/>
      <c r="G1018" s="26" t="str">
        <f>IF(AC1018="","",VLOOKUP(AC1018,関東予選!$B:$G,5,FALSE))</f>
        <v/>
      </c>
      <c r="H1018" s="31"/>
      <c r="I1018" s="31"/>
      <c r="J1018" s="31"/>
      <c r="K1018" s="21"/>
      <c r="L1018" s="34"/>
      <c r="M1018" s="31"/>
      <c r="N1018" s="31"/>
      <c r="O1018" s="31"/>
      <c r="P1018" s="21"/>
      <c r="Q1018" s="34"/>
      <c r="R1018" s="31"/>
      <c r="S1018" s="31"/>
      <c r="T1018" s="31"/>
      <c r="U1018" s="21"/>
      <c r="V1018" s="34"/>
      <c r="W1018" s="31"/>
      <c r="X1018" s="31"/>
      <c r="Y1018" s="31"/>
      <c r="Z1018" s="21"/>
      <c r="AA1018" s="34"/>
      <c r="AC1018" s="11" t="str">
        <f>関東予選!B$56</f>
        <v/>
      </c>
      <c r="AF1018" s="11"/>
    </row>
    <row r="1019" spans="1:32" ht="21.75" customHeight="1">
      <c r="A1019" s="24" t="str">
        <f>基本登録!$A$18</f>
        <v>２</v>
      </c>
      <c r="B1019" s="179" t="str">
        <f>IF(AC1019="","",VLOOKUP(AC1019,関東予選!$B:$G,4,FALSE))</f>
        <v/>
      </c>
      <c r="C1019" s="180"/>
      <c r="D1019" s="180"/>
      <c r="E1019" s="180"/>
      <c r="F1019" s="181"/>
      <c r="G1019" s="26" t="str">
        <f>IF(AC1019="","",VLOOKUP(AC1019,関東予選!$B:$G,5,FALSE))</f>
        <v/>
      </c>
      <c r="H1019" s="31"/>
      <c r="I1019" s="31"/>
      <c r="J1019" s="31"/>
      <c r="K1019" s="21"/>
      <c r="L1019" s="34"/>
      <c r="M1019" s="31"/>
      <c r="N1019" s="31"/>
      <c r="O1019" s="31"/>
      <c r="P1019" s="21"/>
      <c r="Q1019" s="34"/>
      <c r="R1019" s="31"/>
      <c r="S1019" s="31"/>
      <c r="T1019" s="31"/>
      <c r="U1019" s="21"/>
      <c r="V1019" s="34"/>
      <c r="W1019" s="31"/>
      <c r="X1019" s="31"/>
      <c r="Y1019" s="31"/>
      <c r="Z1019" s="21"/>
      <c r="AA1019" s="34"/>
      <c r="AC1019" s="11"/>
      <c r="AF1019" s="11"/>
    </row>
    <row r="1020" spans="1:32" ht="21.75" customHeight="1">
      <c r="A1020" s="24" t="str">
        <f>基本登録!$A$19</f>
        <v>３</v>
      </c>
      <c r="B1020" s="179" t="str">
        <f>IF(AC1020="","",VLOOKUP(AC1020,関東予選!$B:$G,4,FALSE))</f>
        <v/>
      </c>
      <c r="C1020" s="180"/>
      <c r="D1020" s="180"/>
      <c r="E1020" s="180"/>
      <c r="F1020" s="181"/>
      <c r="G1020" s="26" t="str">
        <f>IF(AC1020="","",VLOOKUP(AC1020,関東予選!$B:$G,5,FALSE))</f>
        <v/>
      </c>
      <c r="H1020" s="31"/>
      <c r="I1020" s="31"/>
      <c r="J1020" s="31"/>
      <c r="K1020" s="21"/>
      <c r="L1020" s="34"/>
      <c r="M1020" s="31"/>
      <c r="N1020" s="31"/>
      <c r="O1020" s="31"/>
      <c r="P1020" s="21"/>
      <c r="Q1020" s="34"/>
      <c r="R1020" s="31"/>
      <c r="S1020" s="31"/>
      <c r="T1020" s="31"/>
      <c r="U1020" s="21"/>
      <c r="V1020" s="34"/>
      <c r="W1020" s="31"/>
      <c r="X1020" s="31"/>
      <c r="Y1020" s="31"/>
      <c r="Z1020" s="21"/>
      <c r="AA1020" s="34"/>
      <c r="AC1020" s="11"/>
      <c r="AF1020" s="11"/>
    </row>
    <row r="1021" spans="1:32" ht="21.75" customHeight="1">
      <c r="A1021" s="24" t="str">
        <f>基本登録!$A$20</f>
        <v>４</v>
      </c>
      <c r="B1021" s="179" t="str">
        <f>IF(AC1021="","",VLOOKUP(AC1021,関東予選!$B:$G,4,FALSE))</f>
        <v/>
      </c>
      <c r="C1021" s="180"/>
      <c r="D1021" s="180"/>
      <c r="E1021" s="180"/>
      <c r="F1021" s="181"/>
      <c r="G1021" s="26" t="str">
        <f>IF(AC1021="","",VLOOKUP(AC1021,関東予選!$B:$G,5,FALSE))</f>
        <v/>
      </c>
      <c r="H1021" s="31"/>
      <c r="I1021" s="31"/>
      <c r="J1021" s="31"/>
      <c r="K1021" s="21"/>
      <c r="L1021" s="34"/>
      <c r="M1021" s="31"/>
      <c r="N1021" s="31"/>
      <c r="O1021" s="31"/>
      <c r="P1021" s="21"/>
      <c r="Q1021" s="34"/>
      <c r="R1021" s="31"/>
      <c r="S1021" s="31"/>
      <c r="T1021" s="31"/>
      <c r="U1021" s="21"/>
      <c r="V1021" s="34"/>
      <c r="W1021" s="31"/>
      <c r="X1021" s="31"/>
      <c r="Y1021" s="31"/>
      <c r="Z1021" s="21"/>
      <c r="AA1021" s="34"/>
      <c r="AC1021" s="11"/>
      <c r="AF1021" s="11"/>
    </row>
    <row r="1022" spans="1:32" ht="21.75" customHeight="1">
      <c r="A1022" s="24" t="str">
        <f>基本登録!$A$21</f>
        <v>５</v>
      </c>
      <c r="B1022" s="179" t="str">
        <f>IF(AC1022="","",VLOOKUP(AC1022,関東予選!$B:$G,4,FALSE))</f>
        <v/>
      </c>
      <c r="C1022" s="180"/>
      <c r="D1022" s="180"/>
      <c r="E1022" s="180"/>
      <c r="F1022" s="181"/>
      <c r="G1022" s="26" t="str">
        <f>IF(AC1022="","",VLOOKUP(AC1022,関東予選!$B:$G,5,FALSE))</f>
        <v/>
      </c>
      <c r="H1022" s="31"/>
      <c r="I1022" s="31"/>
      <c r="J1022" s="31"/>
      <c r="K1022" s="21"/>
      <c r="L1022" s="34"/>
      <c r="M1022" s="31"/>
      <c r="N1022" s="31"/>
      <c r="O1022" s="31"/>
      <c r="P1022" s="21"/>
      <c r="Q1022" s="34"/>
      <c r="R1022" s="31"/>
      <c r="S1022" s="31"/>
      <c r="T1022" s="31"/>
      <c r="U1022" s="21"/>
      <c r="V1022" s="34"/>
      <c r="W1022" s="31"/>
      <c r="X1022" s="31"/>
      <c r="Y1022" s="31"/>
      <c r="Z1022" s="21"/>
      <c r="AA1022" s="34"/>
      <c r="AC1022" s="11"/>
      <c r="AF1022" s="11"/>
    </row>
    <row r="1023" spans="1:32" ht="21.75" customHeight="1">
      <c r="A1023" s="24" t="str">
        <f>基本登録!$A$22</f>
        <v>補</v>
      </c>
      <c r="B1023" s="179" t="str">
        <f>IF(AC1023="","",VLOOKUP(AC1023,関東予選!$B:$G,4,FALSE))</f>
        <v/>
      </c>
      <c r="C1023" s="180"/>
      <c r="D1023" s="180"/>
      <c r="E1023" s="180"/>
      <c r="F1023" s="181"/>
      <c r="G1023" s="26" t="str">
        <f>IF(AC1023="","",VLOOKUP(AC1023,関東予選!$B:$G,5,FALSE))</f>
        <v/>
      </c>
      <c r="H1023" s="24"/>
      <c r="I1023" s="24"/>
      <c r="J1023" s="24"/>
      <c r="K1023" s="33"/>
      <c r="L1023" s="34"/>
      <c r="M1023" s="24"/>
      <c r="N1023" s="24"/>
      <c r="O1023" s="24"/>
      <c r="P1023" s="33"/>
      <c r="Q1023" s="34"/>
      <c r="R1023" s="24"/>
      <c r="S1023" s="24"/>
      <c r="T1023" s="24"/>
      <c r="U1023" s="33"/>
      <c r="V1023" s="34"/>
      <c r="W1023" s="24"/>
      <c r="X1023" s="24"/>
      <c r="Y1023" s="24"/>
      <c r="Z1023" s="33"/>
      <c r="AA1023" s="34"/>
      <c r="AC1023" s="11"/>
      <c r="AF1023" s="11"/>
    </row>
    <row r="1024" spans="1:32" ht="19.5" customHeight="1">
      <c r="A1024" s="169"/>
      <c r="B1024" s="170"/>
      <c r="C1024" s="170"/>
      <c r="D1024" s="170"/>
      <c r="E1024" s="170"/>
      <c r="F1024" s="170"/>
      <c r="G1024" s="171"/>
      <c r="H1024" s="172" t="s">
        <v>132</v>
      </c>
      <c r="I1024" s="173"/>
      <c r="J1024" s="173"/>
      <c r="K1024" s="173"/>
      <c r="L1024" s="34"/>
      <c r="M1024" s="172" t="s">
        <v>132</v>
      </c>
      <c r="N1024" s="173"/>
      <c r="O1024" s="173"/>
      <c r="P1024" s="173"/>
      <c r="Q1024" s="34"/>
      <c r="R1024" s="172" t="s">
        <v>132</v>
      </c>
      <c r="S1024" s="173"/>
      <c r="T1024" s="173"/>
      <c r="U1024" s="173"/>
      <c r="V1024" s="34"/>
      <c r="W1024" s="172" t="s">
        <v>132</v>
      </c>
      <c r="X1024" s="173"/>
      <c r="Y1024" s="173"/>
      <c r="Z1024" s="173"/>
      <c r="AA1024" s="34"/>
      <c r="AC1024" s="11"/>
      <c r="AF1024" s="11"/>
    </row>
    <row r="1025" spans="1:32" ht="24.75" customHeight="1">
      <c r="A1025" s="174"/>
      <c r="B1025" s="175"/>
      <c r="C1025" s="175"/>
      <c r="D1025" s="175"/>
      <c r="E1025" s="175"/>
      <c r="F1025" s="175"/>
      <c r="G1025" s="176"/>
      <c r="H1025" s="169"/>
      <c r="I1025" s="177"/>
      <c r="J1025" s="177"/>
      <c r="K1025" s="177"/>
      <c r="L1025" s="178"/>
      <c r="M1025" s="169"/>
      <c r="N1025" s="177"/>
      <c r="O1025" s="177"/>
      <c r="P1025" s="177"/>
      <c r="Q1025" s="178"/>
      <c r="R1025" s="169"/>
      <c r="S1025" s="177"/>
      <c r="T1025" s="177"/>
      <c r="U1025" s="177"/>
      <c r="V1025" s="178"/>
      <c r="W1025" s="169"/>
      <c r="X1025" s="177"/>
      <c r="Y1025" s="177"/>
      <c r="Z1025" s="177"/>
      <c r="AA1025" s="178"/>
      <c r="AC1025" s="11"/>
      <c r="AF1025" s="11"/>
    </row>
    <row r="1026" spans="1:32" ht="4.5" customHeight="1">
      <c r="A1026" s="165"/>
      <c r="B1026" s="166"/>
      <c r="C1026" s="166"/>
      <c r="D1026" s="166"/>
      <c r="E1026" s="166"/>
      <c r="F1026" s="166"/>
      <c r="G1026" s="166"/>
      <c r="H1026" s="166"/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AC1026" s="11"/>
      <c r="AF1026" s="11"/>
    </row>
    <row r="1027" spans="1:32">
      <c r="A1027" s="167" t="s">
        <v>136</v>
      </c>
      <c r="B1027" s="167"/>
      <c r="C1027" s="47" t="str">
        <f>基本登録!$A$23</f>
        <v>①（　）内の大会の個人の部は一人１枚使用すること（関東予選・総合体育大会・個人選手権大会）</v>
      </c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4"/>
      <c r="R1027" s="45"/>
      <c r="S1027" s="44"/>
      <c r="T1027" s="44"/>
      <c r="U1027" s="40"/>
      <c r="V1027" s="40"/>
      <c r="W1027" s="40"/>
      <c r="X1027" s="40"/>
      <c r="Y1027" s="40"/>
      <c r="Z1027" s="40"/>
      <c r="AA1027" s="40"/>
    </row>
    <row r="1028" spans="1:32">
      <c r="A1028" s="43"/>
      <c r="B1028" s="43"/>
      <c r="C1028" s="47" t="str">
        <f>基本登録!$A$24</f>
        <v>②顧問の捺印のないものは無効</v>
      </c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6"/>
      <c r="R1028" s="44"/>
      <c r="S1028" s="44"/>
      <c r="T1028" s="44"/>
      <c r="U1028" s="168" t="s">
        <v>139</v>
      </c>
      <c r="V1028" s="168"/>
      <c r="W1028" s="168"/>
      <c r="X1028" s="168"/>
      <c r="Y1028" s="168"/>
      <c r="Z1028" s="168"/>
      <c r="AA1028" s="168"/>
    </row>
    <row r="1029" spans="1:32" s="37" customFormat="1">
      <c r="A1029" s="41"/>
      <c r="B1029" s="41"/>
      <c r="C1029" s="42" t="str">
        <f>基本登録!$A$25</f>
        <v>③A4用紙に印刷すること（A4用紙1枚につき立順票は二部出力。切り取って使用すること）</v>
      </c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168"/>
      <c r="V1029" s="168"/>
      <c r="W1029" s="168"/>
      <c r="X1029" s="168"/>
      <c r="Y1029" s="168"/>
      <c r="Z1029" s="168"/>
      <c r="AA1029" s="168"/>
    </row>
    <row r="1030" spans="1:32" ht="34.5" customHeight="1">
      <c r="AC1030" s="11"/>
      <c r="AF1030" s="11"/>
    </row>
    <row r="1031" spans="1:32" ht="24.75" customHeight="1">
      <c r="A1031" s="240" t="s">
        <v>119</v>
      </c>
      <c r="B1031" s="240"/>
      <c r="C1031" s="240"/>
      <c r="D1031" s="201" t="str">
        <f ca="1">基本登録!$B$8</f>
        <v>令和8年度　関東大会東京都予選　立順票</v>
      </c>
      <c r="E1031" s="201"/>
      <c r="F1031" s="201"/>
      <c r="G1031" s="201"/>
      <c r="H1031" s="201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201"/>
      <c r="V1031" s="201"/>
      <c r="W1031" s="201"/>
      <c r="X1031" s="190" t="s">
        <v>120</v>
      </c>
      <c r="Y1031" s="191"/>
      <c r="Z1031" s="191"/>
      <c r="AA1031" s="192"/>
      <c r="AC1031" s="11"/>
      <c r="AF1031" s="11"/>
    </row>
    <row r="1032" spans="1:32" ht="26.25" customHeight="1">
      <c r="A1032" s="241"/>
      <c r="B1032" s="241"/>
      <c r="C1032" s="241"/>
      <c r="D1032" s="201"/>
      <c r="E1032" s="201"/>
      <c r="F1032" s="201"/>
      <c r="G1032" s="201"/>
      <c r="H1032" s="201"/>
      <c r="I1032" s="201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201"/>
      <c r="V1032" s="201"/>
      <c r="W1032" s="201"/>
      <c r="X1032" s="202" t="str">
        <f>IF(VLOOKUP(AC1039,関東予選!$B:$G,2,FALSE)="","",VLOOKUP(AC1039,関東予選!$B:$G,2,FALSE))</f>
        <v/>
      </c>
      <c r="Y1032" s="203"/>
      <c r="Z1032" s="203"/>
      <c r="AA1032" s="204"/>
      <c r="AC1032" s="11"/>
      <c r="AF1032" s="11"/>
    </row>
    <row r="1033" spans="1:32" ht="27" customHeight="1">
      <c r="A1033" s="169" t="s">
        <v>121</v>
      </c>
      <c r="B1033" s="177"/>
      <c r="C1033" s="178"/>
      <c r="D1033" s="208"/>
      <c r="E1033" s="30" t="s">
        <v>122</v>
      </c>
      <c r="F1033" s="208"/>
      <c r="G1033" s="190" t="s">
        <v>123</v>
      </c>
      <c r="H1033" s="191"/>
      <c r="I1033" s="192"/>
      <c r="J1033" s="213" t="str">
        <f>基本登録!$B$2</f>
        <v>基本登録シートの学校番号に入力して下さい</v>
      </c>
      <c r="K1033" s="213"/>
      <c r="L1033" s="213"/>
      <c r="M1033" s="213"/>
      <c r="N1033" s="213"/>
      <c r="O1033" s="213"/>
      <c r="P1033" s="213"/>
      <c r="Q1033" s="213"/>
      <c r="R1033" s="213"/>
      <c r="S1033" s="213"/>
      <c r="T1033" s="213"/>
      <c r="U1033" s="213"/>
      <c r="V1033" s="213"/>
      <c r="X1033" s="205"/>
      <c r="Y1033" s="206"/>
      <c r="Z1033" s="206"/>
      <c r="AA1033" s="207"/>
      <c r="AC1033" s="11"/>
      <c r="AF1033" s="11"/>
    </row>
    <row r="1034" spans="1:32" ht="9.75" customHeight="1">
      <c r="A1034" s="214">
        <f>基本登録!$B$1</f>
        <v>0</v>
      </c>
      <c r="B1034" s="215"/>
      <c r="C1034" s="216"/>
      <c r="D1034" s="209"/>
      <c r="E1034" s="223" t="s">
        <v>108</v>
      </c>
      <c r="F1034" s="211"/>
      <c r="G1034" s="226" t="s">
        <v>124</v>
      </c>
      <c r="H1034" s="227"/>
      <c r="I1034" s="228"/>
      <c r="J1034" s="213">
        <f>基本登録!$B$3</f>
        <v>0</v>
      </c>
      <c r="K1034" s="213"/>
      <c r="L1034" s="213"/>
      <c r="M1034" s="213"/>
      <c r="N1034" s="213"/>
      <c r="O1034" s="213"/>
      <c r="P1034" s="213"/>
      <c r="Q1034" s="213"/>
      <c r="R1034" s="213"/>
      <c r="S1034" s="213"/>
      <c r="T1034" s="213"/>
      <c r="U1034" s="213"/>
      <c r="V1034" s="213"/>
      <c r="W1034" s="36"/>
      <c r="X1034" s="36"/>
      <c r="AC1034" s="11"/>
      <c r="AF1034" s="11"/>
    </row>
    <row r="1035" spans="1:32" ht="16.5" customHeight="1">
      <c r="A1035" s="217"/>
      <c r="B1035" s="218"/>
      <c r="C1035" s="219"/>
      <c r="D1035" s="209"/>
      <c r="E1035" s="224"/>
      <c r="F1035" s="211"/>
      <c r="G1035" s="229"/>
      <c r="H1035" s="230"/>
      <c r="I1035" s="231"/>
      <c r="J1035" s="213"/>
      <c r="K1035" s="213"/>
      <c r="L1035" s="213"/>
      <c r="M1035" s="213"/>
      <c r="N1035" s="213"/>
      <c r="O1035" s="213"/>
      <c r="P1035" s="213"/>
      <c r="Q1035" s="213"/>
      <c r="R1035" s="213"/>
      <c r="S1035" s="213"/>
      <c r="T1035" s="213"/>
      <c r="U1035" s="213"/>
      <c r="V1035" s="213"/>
      <c r="X1035" s="182" t="s">
        <v>125</v>
      </c>
      <c r="Y1035" s="184" t="s">
        <v>126</v>
      </c>
      <c r="Z1035" s="185"/>
      <c r="AA1035" s="186"/>
      <c r="AC1035" s="11"/>
      <c r="AF1035" s="11"/>
    </row>
    <row r="1036" spans="1:32" ht="27" customHeight="1">
      <c r="A1036" s="220"/>
      <c r="B1036" s="221"/>
      <c r="C1036" s="222"/>
      <c r="D1036" s="210"/>
      <c r="E1036" s="225"/>
      <c r="F1036" s="212"/>
      <c r="G1036" s="190" t="s">
        <v>127</v>
      </c>
      <c r="H1036" s="191"/>
      <c r="I1036" s="192"/>
      <c r="J1036" s="28"/>
      <c r="K1036" s="29"/>
      <c r="L1036" s="29"/>
      <c r="M1036" s="29"/>
      <c r="N1036" s="29"/>
      <c r="O1036" s="29"/>
      <c r="P1036" s="22"/>
      <c r="Q1036" s="22"/>
      <c r="R1036" s="22" t="s">
        <v>128</v>
      </c>
      <c r="S1036" s="193" t="str">
        <f t="shared" ref="S1036" si="41">AC1039</f>
        <v/>
      </c>
      <c r="T1036" s="194"/>
      <c r="U1036" s="194"/>
      <c r="V1036" s="23" t="s">
        <v>129</v>
      </c>
      <c r="X1036" s="183"/>
      <c r="Y1036" s="187"/>
      <c r="Z1036" s="188"/>
      <c r="AA1036" s="189"/>
      <c r="AC1036" s="11"/>
      <c r="AF1036" s="11"/>
    </row>
    <row r="1037" spans="1:32" ht="4.5" customHeight="1">
      <c r="AC1037" s="11"/>
      <c r="AF1037" s="11"/>
    </row>
    <row r="1038" spans="1:32" ht="21.75" customHeight="1">
      <c r="A1038" s="24" t="s">
        <v>130</v>
      </c>
      <c r="B1038" s="174" t="s">
        <v>131</v>
      </c>
      <c r="C1038" s="195"/>
      <c r="D1038" s="195"/>
      <c r="E1038" s="195"/>
      <c r="F1038" s="176"/>
      <c r="G1038" s="32" t="s">
        <v>102</v>
      </c>
      <c r="H1038" s="196" t="str">
        <f ca="1">IFERROR(VLOOKUP(D1031,基本登録!$B$8:$I$14,5,FALSE),"")</f>
        <v>1次予選（個人予選）</v>
      </c>
      <c r="I1038" s="197"/>
      <c r="J1038" s="197"/>
      <c r="K1038" s="197"/>
      <c r="L1038" s="198"/>
      <c r="M1038" s="196" t="str">
        <f ca="1">IFERROR(VLOOKUP(D1031,基本登録!$B$8:$I$14,6,FALSE),"")</f>
        <v>2次予選（個人決勝）</v>
      </c>
      <c r="N1038" s="197"/>
      <c r="O1038" s="197"/>
      <c r="P1038" s="197"/>
      <c r="Q1038" s="198"/>
      <c r="R1038" s="196" t="str">
        <f ca="1">IFERROR(IF(VLOOKUP(D1031,基本登録!$B$8:$I$14,7,FALSE)="","",VLOOKUP(D1031,基本登録!$B$8:$I$14,7,FALSE)),"")</f>
        <v/>
      </c>
      <c r="S1038" s="197"/>
      <c r="T1038" s="197"/>
      <c r="U1038" s="197"/>
      <c r="V1038" s="198"/>
      <c r="W1038" s="196" t="str">
        <f ca="1">IFERROR(IF(VLOOKUP(D1031,基本登録!$B$8:$I$14,8,FALSE)="","",VLOOKUP(D1031,基本登録!$B$8:$I$14,8,FALSE)),"")</f>
        <v/>
      </c>
      <c r="X1038" s="197"/>
      <c r="Y1038" s="197"/>
      <c r="Z1038" s="197"/>
      <c r="AA1038" s="198"/>
      <c r="AC1038" s="11"/>
      <c r="AF1038" s="11"/>
    </row>
    <row r="1039" spans="1:32" ht="21.75" customHeight="1">
      <c r="A1039" s="25" t="str">
        <f>基本登録!$A$17</f>
        <v>１</v>
      </c>
      <c r="B1039" s="179" t="str">
        <f>IF(AC1039="","",VLOOKUP(AC1039,関東予選!$B:$G,4,FALSE))</f>
        <v/>
      </c>
      <c r="C1039" s="180"/>
      <c r="D1039" s="180"/>
      <c r="E1039" s="180"/>
      <c r="F1039" s="181"/>
      <c r="G1039" s="26" t="str">
        <f>IF(AC1039="","",VLOOKUP(AC1039,関東予選!$B:$G,5,FALSE))</f>
        <v/>
      </c>
      <c r="H1039" s="31"/>
      <c r="I1039" s="31"/>
      <c r="J1039" s="31"/>
      <c r="K1039" s="21"/>
      <c r="L1039" s="34"/>
      <c r="M1039" s="31"/>
      <c r="N1039" s="31"/>
      <c r="O1039" s="31"/>
      <c r="P1039" s="21"/>
      <c r="Q1039" s="34"/>
      <c r="R1039" s="31"/>
      <c r="S1039" s="31"/>
      <c r="T1039" s="31"/>
      <c r="U1039" s="21"/>
      <c r="V1039" s="34"/>
      <c r="W1039" s="31"/>
      <c r="X1039" s="31"/>
      <c r="Y1039" s="31"/>
      <c r="Z1039" s="21"/>
      <c r="AA1039" s="34"/>
      <c r="AC1039" s="11" t="str">
        <f>関東予選!B$57</f>
        <v/>
      </c>
      <c r="AF1039" s="11"/>
    </row>
    <row r="1040" spans="1:32" ht="21.75" customHeight="1">
      <c r="A1040" s="24" t="str">
        <f>基本登録!$A$18</f>
        <v>２</v>
      </c>
      <c r="B1040" s="179" t="str">
        <f>IF(AC1040="","",VLOOKUP(AC1040,関東予選!$B:$G,4,FALSE))</f>
        <v/>
      </c>
      <c r="C1040" s="180"/>
      <c r="D1040" s="180"/>
      <c r="E1040" s="180"/>
      <c r="F1040" s="181"/>
      <c r="G1040" s="26" t="str">
        <f>IF(AC1040="","",VLOOKUP(AC1040,関東予選!$B:$G,5,FALSE))</f>
        <v/>
      </c>
      <c r="H1040" s="31"/>
      <c r="I1040" s="31"/>
      <c r="J1040" s="31"/>
      <c r="K1040" s="21"/>
      <c r="L1040" s="34"/>
      <c r="M1040" s="31"/>
      <c r="N1040" s="31"/>
      <c r="O1040" s="31"/>
      <c r="P1040" s="21"/>
      <c r="Q1040" s="34"/>
      <c r="R1040" s="31"/>
      <c r="S1040" s="31"/>
      <c r="T1040" s="31"/>
      <c r="U1040" s="21"/>
      <c r="V1040" s="34"/>
      <c r="W1040" s="31"/>
      <c r="X1040" s="31"/>
      <c r="Y1040" s="31"/>
      <c r="Z1040" s="21"/>
      <c r="AA1040" s="34"/>
      <c r="AC1040" s="11"/>
      <c r="AF1040" s="11"/>
    </row>
    <row r="1041" spans="1:32" ht="21.75" customHeight="1">
      <c r="A1041" s="24" t="str">
        <f>基本登録!$A$19</f>
        <v>３</v>
      </c>
      <c r="B1041" s="179" t="str">
        <f>IF(AC1041="","",VLOOKUP(AC1041,関東予選!$B:$G,4,FALSE))</f>
        <v/>
      </c>
      <c r="C1041" s="180"/>
      <c r="D1041" s="180"/>
      <c r="E1041" s="180"/>
      <c r="F1041" s="181"/>
      <c r="G1041" s="26" t="str">
        <f>IF(AC1041="","",VLOOKUP(AC1041,関東予選!$B:$G,5,FALSE))</f>
        <v/>
      </c>
      <c r="H1041" s="31"/>
      <c r="I1041" s="31"/>
      <c r="J1041" s="31"/>
      <c r="K1041" s="21"/>
      <c r="L1041" s="34"/>
      <c r="M1041" s="31"/>
      <c r="N1041" s="31"/>
      <c r="O1041" s="31"/>
      <c r="P1041" s="21"/>
      <c r="Q1041" s="34"/>
      <c r="R1041" s="31"/>
      <c r="S1041" s="31"/>
      <c r="T1041" s="31"/>
      <c r="U1041" s="21"/>
      <c r="V1041" s="34"/>
      <c r="W1041" s="31"/>
      <c r="X1041" s="31"/>
      <c r="Y1041" s="31"/>
      <c r="Z1041" s="21"/>
      <c r="AA1041" s="34"/>
      <c r="AC1041" s="11"/>
      <c r="AF1041" s="11"/>
    </row>
    <row r="1042" spans="1:32" ht="21.75" customHeight="1">
      <c r="A1042" s="24" t="str">
        <f>基本登録!$A$20</f>
        <v>４</v>
      </c>
      <c r="B1042" s="179" t="str">
        <f>IF(AC1042="","",VLOOKUP(AC1042,関東予選!$B:$G,4,FALSE))</f>
        <v/>
      </c>
      <c r="C1042" s="180"/>
      <c r="D1042" s="180"/>
      <c r="E1042" s="180"/>
      <c r="F1042" s="181"/>
      <c r="G1042" s="26" t="str">
        <f>IF(AC1042="","",VLOOKUP(AC1042,関東予選!$B:$G,5,FALSE))</f>
        <v/>
      </c>
      <c r="H1042" s="31"/>
      <c r="I1042" s="31"/>
      <c r="J1042" s="31"/>
      <c r="K1042" s="21"/>
      <c r="L1042" s="34"/>
      <c r="M1042" s="31"/>
      <c r="N1042" s="31"/>
      <c r="O1042" s="31"/>
      <c r="P1042" s="21"/>
      <c r="Q1042" s="34"/>
      <c r="R1042" s="31"/>
      <c r="S1042" s="31"/>
      <c r="T1042" s="31"/>
      <c r="U1042" s="21"/>
      <c r="V1042" s="34"/>
      <c r="W1042" s="31"/>
      <c r="X1042" s="31"/>
      <c r="Y1042" s="31"/>
      <c r="Z1042" s="21"/>
      <c r="AA1042" s="34"/>
      <c r="AC1042" s="11"/>
      <c r="AF1042" s="11"/>
    </row>
    <row r="1043" spans="1:32" ht="21.75" customHeight="1">
      <c r="A1043" s="24" t="str">
        <f>基本登録!$A$21</f>
        <v>５</v>
      </c>
      <c r="B1043" s="179" t="str">
        <f>IF(AC1043="","",VLOOKUP(AC1043,関東予選!$B:$G,4,FALSE))</f>
        <v/>
      </c>
      <c r="C1043" s="180"/>
      <c r="D1043" s="180"/>
      <c r="E1043" s="180"/>
      <c r="F1043" s="181"/>
      <c r="G1043" s="26" t="str">
        <f>IF(AC1043="","",VLOOKUP(AC1043,関東予選!$B:$G,5,FALSE))</f>
        <v/>
      </c>
      <c r="H1043" s="31"/>
      <c r="I1043" s="31"/>
      <c r="J1043" s="31"/>
      <c r="K1043" s="21"/>
      <c r="L1043" s="34"/>
      <c r="M1043" s="31"/>
      <c r="N1043" s="31"/>
      <c r="O1043" s="31"/>
      <c r="P1043" s="21"/>
      <c r="Q1043" s="34"/>
      <c r="R1043" s="31"/>
      <c r="S1043" s="31"/>
      <c r="T1043" s="31"/>
      <c r="U1043" s="21"/>
      <c r="V1043" s="34"/>
      <c r="W1043" s="31"/>
      <c r="X1043" s="31"/>
      <c r="Y1043" s="31"/>
      <c r="Z1043" s="21"/>
      <c r="AA1043" s="34"/>
      <c r="AC1043" s="11"/>
      <c r="AF1043" s="11"/>
    </row>
    <row r="1044" spans="1:32" ht="21.75" customHeight="1">
      <c r="A1044" s="24" t="str">
        <f>基本登録!$A$22</f>
        <v>補</v>
      </c>
      <c r="B1044" s="179" t="str">
        <f>IF(AC1044="","",VLOOKUP(AC1044,関東予選!$B:$G,4,FALSE))</f>
        <v/>
      </c>
      <c r="C1044" s="180"/>
      <c r="D1044" s="180"/>
      <c r="E1044" s="180"/>
      <c r="F1044" s="181"/>
      <c r="G1044" s="26" t="str">
        <f>IF(AC1044="","",VLOOKUP(AC1044,関東予選!$B:$G,5,FALSE))</f>
        <v/>
      </c>
      <c r="H1044" s="24"/>
      <c r="I1044" s="24"/>
      <c r="J1044" s="24"/>
      <c r="K1044" s="33"/>
      <c r="L1044" s="34"/>
      <c r="M1044" s="24"/>
      <c r="N1044" s="24"/>
      <c r="O1044" s="24"/>
      <c r="P1044" s="33"/>
      <c r="Q1044" s="34"/>
      <c r="R1044" s="24"/>
      <c r="S1044" s="24"/>
      <c r="T1044" s="24"/>
      <c r="U1044" s="33"/>
      <c r="V1044" s="34"/>
      <c r="W1044" s="24"/>
      <c r="X1044" s="24"/>
      <c r="Y1044" s="24"/>
      <c r="Z1044" s="33"/>
      <c r="AA1044" s="34"/>
      <c r="AC1044" s="11"/>
      <c r="AF1044" s="11"/>
    </row>
    <row r="1045" spans="1:32" ht="19.5" customHeight="1">
      <c r="A1045" s="169"/>
      <c r="B1045" s="170"/>
      <c r="C1045" s="170"/>
      <c r="D1045" s="170"/>
      <c r="E1045" s="170"/>
      <c r="F1045" s="170"/>
      <c r="G1045" s="171"/>
      <c r="H1045" s="172" t="s">
        <v>132</v>
      </c>
      <c r="I1045" s="173"/>
      <c r="J1045" s="173"/>
      <c r="K1045" s="173"/>
      <c r="L1045" s="34"/>
      <c r="M1045" s="172" t="s">
        <v>132</v>
      </c>
      <c r="N1045" s="173"/>
      <c r="O1045" s="173"/>
      <c r="P1045" s="173"/>
      <c r="Q1045" s="34"/>
      <c r="R1045" s="172" t="s">
        <v>132</v>
      </c>
      <c r="S1045" s="173"/>
      <c r="T1045" s="173"/>
      <c r="U1045" s="173"/>
      <c r="V1045" s="34"/>
      <c r="W1045" s="172" t="s">
        <v>132</v>
      </c>
      <c r="X1045" s="173"/>
      <c r="Y1045" s="173"/>
      <c r="Z1045" s="173"/>
      <c r="AA1045" s="34"/>
      <c r="AC1045" s="11"/>
      <c r="AF1045" s="11"/>
    </row>
    <row r="1046" spans="1:32" ht="24.75" customHeight="1">
      <c r="A1046" s="174"/>
      <c r="B1046" s="175"/>
      <c r="C1046" s="175"/>
      <c r="D1046" s="175"/>
      <c r="E1046" s="175"/>
      <c r="F1046" s="175"/>
      <c r="G1046" s="176"/>
      <c r="H1046" s="169"/>
      <c r="I1046" s="177"/>
      <c r="J1046" s="177"/>
      <c r="K1046" s="177"/>
      <c r="L1046" s="178"/>
      <c r="M1046" s="169"/>
      <c r="N1046" s="177"/>
      <c r="O1046" s="177"/>
      <c r="P1046" s="177"/>
      <c r="Q1046" s="178"/>
      <c r="R1046" s="169"/>
      <c r="S1046" s="177"/>
      <c r="T1046" s="177"/>
      <c r="U1046" s="177"/>
      <c r="V1046" s="178"/>
      <c r="W1046" s="169"/>
      <c r="X1046" s="177"/>
      <c r="Y1046" s="177"/>
      <c r="Z1046" s="177"/>
      <c r="AA1046" s="178"/>
      <c r="AC1046" s="11"/>
      <c r="AF1046" s="11"/>
    </row>
    <row r="1047" spans="1:32" ht="4.5" customHeight="1">
      <c r="A1047" s="165"/>
      <c r="B1047" s="166"/>
      <c r="C1047" s="166"/>
      <c r="D1047" s="166"/>
      <c r="E1047" s="166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AC1047" s="11"/>
      <c r="AF1047" s="11"/>
    </row>
    <row r="1048" spans="1:32">
      <c r="A1048" s="167" t="s">
        <v>136</v>
      </c>
      <c r="B1048" s="167"/>
      <c r="C1048" s="47" t="str">
        <f>基本登録!$A$23</f>
        <v>①（　）内の大会の個人の部は一人１枚使用すること（関東予選・総合体育大会・個人選手権大会）</v>
      </c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4"/>
      <c r="R1048" s="45"/>
      <c r="S1048" s="44"/>
      <c r="T1048" s="44"/>
      <c r="U1048" s="40"/>
      <c r="V1048" s="40"/>
      <c r="W1048" s="40"/>
      <c r="X1048" s="40"/>
      <c r="Y1048" s="40"/>
      <c r="Z1048" s="40"/>
      <c r="AA1048" s="40"/>
    </row>
    <row r="1049" spans="1:32">
      <c r="A1049" s="43"/>
      <c r="B1049" s="43"/>
      <c r="C1049" s="47" t="str">
        <f>基本登録!$A$24</f>
        <v>②顧問の捺印のないものは無効</v>
      </c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6"/>
      <c r="R1049" s="44"/>
      <c r="S1049" s="44"/>
      <c r="T1049" s="44"/>
      <c r="U1049" s="168" t="s">
        <v>139</v>
      </c>
      <c r="V1049" s="168"/>
      <c r="W1049" s="168"/>
      <c r="X1049" s="168"/>
      <c r="Y1049" s="168"/>
      <c r="Z1049" s="168"/>
      <c r="AA1049" s="168"/>
    </row>
    <row r="1050" spans="1:32" s="37" customFormat="1">
      <c r="A1050" s="41"/>
      <c r="B1050" s="41"/>
      <c r="C1050" s="42" t="str">
        <f>基本登録!$A$25</f>
        <v>③A4用紙に印刷すること（A4用紙1枚につき立順票は二部出力。切り取って使用すること）</v>
      </c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168"/>
      <c r="V1050" s="168"/>
      <c r="W1050" s="168"/>
      <c r="X1050" s="168"/>
      <c r="Y1050" s="168"/>
      <c r="Z1050" s="168"/>
      <c r="AA1050" s="168"/>
    </row>
    <row r="1051" spans="1:32" ht="34.5" customHeight="1">
      <c r="AC1051" s="11"/>
      <c r="AF1051" s="11"/>
    </row>
    <row r="1052" spans="1:32" ht="24.75" customHeight="1">
      <c r="A1052" s="240" t="s">
        <v>119</v>
      </c>
      <c r="B1052" s="240"/>
      <c r="C1052" s="240"/>
      <c r="D1052" s="201" t="str">
        <f ca="1">基本登録!$B$8</f>
        <v>令和8年度　関東大会東京都予選　立順票</v>
      </c>
      <c r="E1052" s="201"/>
      <c r="F1052" s="201"/>
      <c r="G1052" s="201"/>
      <c r="H1052" s="201"/>
      <c r="I1052" s="201"/>
      <c r="J1052" s="201"/>
      <c r="K1052" s="201"/>
      <c r="L1052" s="201"/>
      <c r="M1052" s="201"/>
      <c r="N1052" s="201"/>
      <c r="O1052" s="201"/>
      <c r="P1052" s="201"/>
      <c r="Q1052" s="201"/>
      <c r="R1052" s="201"/>
      <c r="S1052" s="201"/>
      <c r="T1052" s="201"/>
      <c r="U1052" s="201"/>
      <c r="V1052" s="201"/>
      <c r="W1052" s="201"/>
      <c r="X1052" s="190" t="s">
        <v>120</v>
      </c>
      <c r="Y1052" s="191"/>
      <c r="Z1052" s="191"/>
      <c r="AA1052" s="192"/>
      <c r="AC1052" s="11"/>
      <c r="AF1052" s="11"/>
    </row>
    <row r="1053" spans="1:32" ht="26.25" customHeight="1">
      <c r="A1053" s="241"/>
      <c r="B1053" s="241"/>
      <c r="C1053" s="241"/>
      <c r="D1053" s="201"/>
      <c r="E1053" s="201"/>
      <c r="F1053" s="201"/>
      <c r="G1053" s="201"/>
      <c r="H1053" s="201"/>
      <c r="I1053" s="201"/>
      <c r="J1053" s="201"/>
      <c r="K1053" s="201"/>
      <c r="L1053" s="201"/>
      <c r="M1053" s="201"/>
      <c r="N1053" s="201"/>
      <c r="O1053" s="201"/>
      <c r="P1053" s="201"/>
      <c r="Q1053" s="201"/>
      <c r="R1053" s="201"/>
      <c r="S1053" s="201"/>
      <c r="T1053" s="201"/>
      <c r="U1053" s="201"/>
      <c r="V1053" s="201"/>
      <c r="W1053" s="201"/>
      <c r="X1053" s="202" t="str">
        <f>IF(VLOOKUP(AC1060,関東予選!$B:$G,2,FALSE)="","",VLOOKUP(AC1060,関東予選!$B:$G,2,FALSE))</f>
        <v/>
      </c>
      <c r="Y1053" s="203"/>
      <c r="Z1053" s="203"/>
      <c r="AA1053" s="204"/>
      <c r="AC1053" s="11"/>
      <c r="AF1053" s="11"/>
    </row>
    <row r="1054" spans="1:32" ht="27" customHeight="1">
      <c r="A1054" s="169" t="s">
        <v>121</v>
      </c>
      <c r="B1054" s="177"/>
      <c r="C1054" s="178"/>
      <c r="D1054" s="208"/>
      <c r="E1054" s="30" t="s">
        <v>122</v>
      </c>
      <c r="F1054" s="208"/>
      <c r="G1054" s="190" t="s">
        <v>123</v>
      </c>
      <c r="H1054" s="191"/>
      <c r="I1054" s="192"/>
      <c r="J1054" s="213" t="str">
        <f>基本登録!$B$2</f>
        <v>基本登録シートの学校番号に入力して下さい</v>
      </c>
      <c r="K1054" s="213"/>
      <c r="L1054" s="213"/>
      <c r="M1054" s="213"/>
      <c r="N1054" s="213"/>
      <c r="O1054" s="213"/>
      <c r="P1054" s="213"/>
      <c r="Q1054" s="213"/>
      <c r="R1054" s="213"/>
      <c r="S1054" s="213"/>
      <c r="T1054" s="213"/>
      <c r="U1054" s="213"/>
      <c r="V1054" s="213"/>
      <c r="X1054" s="205"/>
      <c r="Y1054" s="206"/>
      <c r="Z1054" s="206"/>
      <c r="AA1054" s="207"/>
      <c r="AC1054" s="11"/>
      <c r="AF1054" s="11"/>
    </row>
    <row r="1055" spans="1:32" ht="9.75" customHeight="1">
      <c r="A1055" s="214">
        <f>基本登録!$B$1</f>
        <v>0</v>
      </c>
      <c r="B1055" s="215"/>
      <c r="C1055" s="216"/>
      <c r="D1055" s="209"/>
      <c r="E1055" s="223" t="s">
        <v>108</v>
      </c>
      <c r="F1055" s="211"/>
      <c r="G1055" s="226" t="s">
        <v>124</v>
      </c>
      <c r="H1055" s="227"/>
      <c r="I1055" s="228"/>
      <c r="J1055" s="213">
        <f>基本登録!$B$3</f>
        <v>0</v>
      </c>
      <c r="K1055" s="213"/>
      <c r="L1055" s="213"/>
      <c r="M1055" s="213"/>
      <c r="N1055" s="213"/>
      <c r="O1055" s="213"/>
      <c r="P1055" s="213"/>
      <c r="Q1055" s="213"/>
      <c r="R1055" s="213"/>
      <c r="S1055" s="213"/>
      <c r="T1055" s="213"/>
      <c r="U1055" s="213"/>
      <c r="V1055" s="213"/>
      <c r="W1055" s="36"/>
      <c r="X1055" s="36"/>
      <c r="AC1055" s="11"/>
      <c r="AF1055" s="11"/>
    </row>
    <row r="1056" spans="1:32" ht="16.5" customHeight="1">
      <c r="A1056" s="217"/>
      <c r="B1056" s="218"/>
      <c r="C1056" s="219"/>
      <c r="D1056" s="209"/>
      <c r="E1056" s="224"/>
      <c r="F1056" s="211"/>
      <c r="G1056" s="229"/>
      <c r="H1056" s="230"/>
      <c r="I1056" s="231"/>
      <c r="J1056" s="213"/>
      <c r="K1056" s="213"/>
      <c r="L1056" s="213"/>
      <c r="M1056" s="213"/>
      <c r="N1056" s="213"/>
      <c r="O1056" s="213"/>
      <c r="P1056" s="213"/>
      <c r="Q1056" s="213"/>
      <c r="R1056" s="213"/>
      <c r="S1056" s="213"/>
      <c r="T1056" s="213"/>
      <c r="U1056" s="213"/>
      <c r="V1056" s="213"/>
      <c r="X1056" s="182" t="s">
        <v>125</v>
      </c>
      <c r="Y1056" s="184" t="s">
        <v>126</v>
      </c>
      <c r="Z1056" s="185"/>
      <c r="AA1056" s="186"/>
      <c r="AC1056" s="11"/>
      <c r="AF1056" s="11"/>
    </row>
    <row r="1057" spans="1:32" ht="27" customHeight="1">
      <c r="A1057" s="220"/>
      <c r="B1057" s="221"/>
      <c r="C1057" s="222"/>
      <c r="D1057" s="210"/>
      <c r="E1057" s="225"/>
      <c r="F1057" s="212"/>
      <c r="G1057" s="190" t="s">
        <v>127</v>
      </c>
      <c r="H1057" s="191"/>
      <c r="I1057" s="192"/>
      <c r="J1057" s="28"/>
      <c r="K1057" s="29"/>
      <c r="L1057" s="29"/>
      <c r="M1057" s="29"/>
      <c r="N1057" s="29"/>
      <c r="O1057" s="29"/>
      <c r="P1057" s="22"/>
      <c r="Q1057" s="22"/>
      <c r="R1057" s="22" t="s">
        <v>128</v>
      </c>
      <c r="S1057" s="193" t="str">
        <f t="shared" ref="S1057" si="42">AC1060</f>
        <v/>
      </c>
      <c r="T1057" s="194"/>
      <c r="U1057" s="194"/>
      <c r="V1057" s="23" t="s">
        <v>129</v>
      </c>
      <c r="X1057" s="183"/>
      <c r="Y1057" s="187"/>
      <c r="Z1057" s="188"/>
      <c r="AA1057" s="189"/>
      <c r="AC1057" s="11"/>
      <c r="AF1057" s="11"/>
    </row>
    <row r="1058" spans="1:32" ht="4.5" customHeight="1">
      <c r="AC1058" s="11"/>
      <c r="AF1058" s="11"/>
    </row>
    <row r="1059" spans="1:32" ht="21.75" customHeight="1">
      <c r="A1059" s="24" t="s">
        <v>130</v>
      </c>
      <c r="B1059" s="174" t="s">
        <v>131</v>
      </c>
      <c r="C1059" s="195"/>
      <c r="D1059" s="195"/>
      <c r="E1059" s="195"/>
      <c r="F1059" s="176"/>
      <c r="G1059" s="32" t="s">
        <v>102</v>
      </c>
      <c r="H1059" s="196" t="str">
        <f ca="1">IFERROR(VLOOKUP(D1052,基本登録!$B$8:$I$14,5,FALSE),"")</f>
        <v>1次予選（個人予選）</v>
      </c>
      <c r="I1059" s="197"/>
      <c r="J1059" s="197"/>
      <c r="K1059" s="197"/>
      <c r="L1059" s="198"/>
      <c r="M1059" s="196" t="str">
        <f ca="1">IFERROR(VLOOKUP(D1052,基本登録!$B$8:$I$14,6,FALSE),"")</f>
        <v>2次予選（個人決勝）</v>
      </c>
      <c r="N1059" s="197"/>
      <c r="O1059" s="197"/>
      <c r="P1059" s="197"/>
      <c r="Q1059" s="198"/>
      <c r="R1059" s="196" t="str">
        <f ca="1">IFERROR(IF(VLOOKUP(D1052,基本登録!$B$8:$I$14,7,FALSE)="","",VLOOKUP(D1052,基本登録!$B$8:$I$14,7,FALSE)),"")</f>
        <v/>
      </c>
      <c r="S1059" s="197"/>
      <c r="T1059" s="197"/>
      <c r="U1059" s="197"/>
      <c r="V1059" s="198"/>
      <c r="W1059" s="196" t="str">
        <f ca="1">IFERROR(IF(VLOOKUP(D1052,基本登録!$B$8:$I$14,8,FALSE)="","",VLOOKUP(D1052,基本登録!$B$8:$I$14,8,FALSE)),"")</f>
        <v/>
      </c>
      <c r="X1059" s="197"/>
      <c r="Y1059" s="197"/>
      <c r="Z1059" s="197"/>
      <c r="AA1059" s="198"/>
      <c r="AC1059" s="11"/>
      <c r="AF1059" s="11"/>
    </row>
    <row r="1060" spans="1:32" ht="21.75" customHeight="1">
      <c r="A1060" s="25" t="str">
        <f>基本登録!$A$17</f>
        <v>１</v>
      </c>
      <c r="B1060" s="179" t="str">
        <f>IF(AC1060="","",VLOOKUP(AC1060,関東予選!$B:$G,4,FALSE))</f>
        <v/>
      </c>
      <c r="C1060" s="180"/>
      <c r="D1060" s="180"/>
      <c r="E1060" s="180"/>
      <c r="F1060" s="181"/>
      <c r="G1060" s="26" t="str">
        <f>IF(AC1060="","",VLOOKUP(AC1060,関東予選!$B:$G,5,FALSE))</f>
        <v/>
      </c>
      <c r="H1060" s="31"/>
      <c r="I1060" s="31"/>
      <c r="J1060" s="31"/>
      <c r="K1060" s="21"/>
      <c r="L1060" s="34"/>
      <c r="M1060" s="31"/>
      <c r="N1060" s="31"/>
      <c r="O1060" s="31"/>
      <c r="P1060" s="21"/>
      <c r="Q1060" s="34"/>
      <c r="R1060" s="31"/>
      <c r="S1060" s="31"/>
      <c r="T1060" s="31"/>
      <c r="U1060" s="21"/>
      <c r="V1060" s="34"/>
      <c r="W1060" s="31"/>
      <c r="X1060" s="31"/>
      <c r="Y1060" s="31"/>
      <c r="Z1060" s="21"/>
      <c r="AA1060" s="34"/>
      <c r="AC1060" s="11" t="str">
        <f>関東予選!B$58</f>
        <v/>
      </c>
      <c r="AF1060" s="11"/>
    </row>
    <row r="1061" spans="1:32" ht="21.75" customHeight="1">
      <c r="A1061" s="24" t="str">
        <f>基本登録!$A$18</f>
        <v>２</v>
      </c>
      <c r="B1061" s="179" t="str">
        <f>IF(AC1061="","",VLOOKUP(AC1061,関東予選!$B:$G,4,FALSE))</f>
        <v/>
      </c>
      <c r="C1061" s="180"/>
      <c r="D1061" s="180"/>
      <c r="E1061" s="180"/>
      <c r="F1061" s="181"/>
      <c r="G1061" s="26" t="str">
        <f>IF(AC1061="","",VLOOKUP(AC1061,関東予選!$B:$G,5,FALSE))</f>
        <v/>
      </c>
      <c r="H1061" s="31"/>
      <c r="I1061" s="31"/>
      <c r="J1061" s="31"/>
      <c r="K1061" s="21"/>
      <c r="L1061" s="34"/>
      <c r="M1061" s="31"/>
      <c r="N1061" s="31"/>
      <c r="O1061" s="31"/>
      <c r="P1061" s="21"/>
      <c r="Q1061" s="34"/>
      <c r="R1061" s="31"/>
      <c r="S1061" s="31"/>
      <c r="T1061" s="31"/>
      <c r="U1061" s="21"/>
      <c r="V1061" s="34"/>
      <c r="W1061" s="31"/>
      <c r="X1061" s="31"/>
      <c r="Y1061" s="31"/>
      <c r="Z1061" s="21"/>
      <c r="AA1061" s="34"/>
      <c r="AC1061" s="11"/>
      <c r="AF1061" s="11"/>
    </row>
    <row r="1062" spans="1:32" ht="21.75" customHeight="1">
      <c r="A1062" s="24" t="str">
        <f>基本登録!$A$19</f>
        <v>３</v>
      </c>
      <c r="B1062" s="179" t="str">
        <f>IF(AC1062="","",VLOOKUP(AC1062,関東予選!$B:$G,4,FALSE))</f>
        <v/>
      </c>
      <c r="C1062" s="180"/>
      <c r="D1062" s="180"/>
      <c r="E1062" s="180"/>
      <c r="F1062" s="181"/>
      <c r="G1062" s="26" t="str">
        <f>IF(AC1062="","",VLOOKUP(AC1062,関東予選!$B:$G,5,FALSE))</f>
        <v/>
      </c>
      <c r="H1062" s="31"/>
      <c r="I1062" s="31"/>
      <c r="J1062" s="31"/>
      <c r="K1062" s="21"/>
      <c r="L1062" s="34"/>
      <c r="M1062" s="31"/>
      <c r="N1062" s="31"/>
      <c r="O1062" s="31"/>
      <c r="P1062" s="21"/>
      <c r="Q1062" s="34"/>
      <c r="R1062" s="31"/>
      <c r="S1062" s="31"/>
      <c r="T1062" s="31"/>
      <c r="U1062" s="21"/>
      <c r="V1062" s="34"/>
      <c r="W1062" s="31"/>
      <c r="X1062" s="31"/>
      <c r="Y1062" s="31"/>
      <c r="Z1062" s="21"/>
      <c r="AA1062" s="34"/>
      <c r="AC1062" s="11"/>
      <c r="AF1062" s="11"/>
    </row>
    <row r="1063" spans="1:32" ht="21.75" customHeight="1">
      <c r="A1063" s="24" t="str">
        <f>基本登録!$A$20</f>
        <v>４</v>
      </c>
      <c r="B1063" s="179" t="str">
        <f>IF(AC1063="","",VLOOKUP(AC1063,関東予選!$B:$G,4,FALSE))</f>
        <v/>
      </c>
      <c r="C1063" s="180"/>
      <c r="D1063" s="180"/>
      <c r="E1063" s="180"/>
      <c r="F1063" s="181"/>
      <c r="G1063" s="26" t="str">
        <f>IF(AC1063="","",VLOOKUP(AC1063,関東予選!$B:$G,5,FALSE))</f>
        <v/>
      </c>
      <c r="H1063" s="31"/>
      <c r="I1063" s="31"/>
      <c r="J1063" s="31"/>
      <c r="K1063" s="21"/>
      <c r="L1063" s="34"/>
      <c r="M1063" s="31"/>
      <c r="N1063" s="31"/>
      <c r="O1063" s="31"/>
      <c r="P1063" s="21"/>
      <c r="Q1063" s="34"/>
      <c r="R1063" s="31"/>
      <c r="S1063" s="31"/>
      <c r="T1063" s="31"/>
      <c r="U1063" s="21"/>
      <c r="V1063" s="34"/>
      <c r="W1063" s="31"/>
      <c r="X1063" s="31"/>
      <c r="Y1063" s="31"/>
      <c r="Z1063" s="21"/>
      <c r="AA1063" s="34"/>
      <c r="AC1063" s="11"/>
      <c r="AF1063" s="11"/>
    </row>
    <row r="1064" spans="1:32" ht="21.75" customHeight="1">
      <c r="A1064" s="24" t="str">
        <f>基本登録!$A$21</f>
        <v>５</v>
      </c>
      <c r="B1064" s="179" t="str">
        <f>IF(AC1064="","",VLOOKUP(AC1064,関東予選!$B:$G,4,FALSE))</f>
        <v/>
      </c>
      <c r="C1064" s="180"/>
      <c r="D1064" s="180"/>
      <c r="E1064" s="180"/>
      <c r="F1064" s="181"/>
      <c r="G1064" s="26" t="str">
        <f>IF(AC1064="","",VLOOKUP(AC1064,関東予選!$B:$G,5,FALSE))</f>
        <v/>
      </c>
      <c r="H1064" s="31"/>
      <c r="I1064" s="31"/>
      <c r="J1064" s="31"/>
      <c r="K1064" s="21"/>
      <c r="L1064" s="34"/>
      <c r="M1064" s="31"/>
      <c r="N1064" s="31"/>
      <c r="O1064" s="31"/>
      <c r="P1064" s="21"/>
      <c r="Q1064" s="34"/>
      <c r="R1064" s="31"/>
      <c r="S1064" s="31"/>
      <c r="T1064" s="31"/>
      <c r="U1064" s="21"/>
      <c r="V1064" s="34"/>
      <c r="W1064" s="31"/>
      <c r="X1064" s="31"/>
      <c r="Y1064" s="31"/>
      <c r="Z1064" s="21"/>
      <c r="AA1064" s="34"/>
      <c r="AC1064" s="11"/>
      <c r="AF1064" s="11"/>
    </row>
    <row r="1065" spans="1:32" ht="21.75" customHeight="1">
      <c r="A1065" s="24" t="str">
        <f>基本登録!$A$22</f>
        <v>補</v>
      </c>
      <c r="B1065" s="179" t="str">
        <f>IF(AC1065="","",VLOOKUP(AC1065,関東予選!$B:$G,4,FALSE))</f>
        <v/>
      </c>
      <c r="C1065" s="180"/>
      <c r="D1065" s="180"/>
      <c r="E1065" s="180"/>
      <c r="F1065" s="181"/>
      <c r="G1065" s="26" t="str">
        <f>IF(AC1065="","",VLOOKUP(AC1065,関東予選!$B:$G,5,FALSE))</f>
        <v/>
      </c>
      <c r="H1065" s="24"/>
      <c r="I1065" s="24"/>
      <c r="J1065" s="24"/>
      <c r="K1065" s="33"/>
      <c r="L1065" s="34"/>
      <c r="M1065" s="24"/>
      <c r="N1065" s="24"/>
      <c r="O1065" s="24"/>
      <c r="P1065" s="33"/>
      <c r="Q1065" s="34"/>
      <c r="R1065" s="24"/>
      <c r="S1065" s="24"/>
      <c r="T1065" s="24"/>
      <c r="U1065" s="33"/>
      <c r="V1065" s="34"/>
      <c r="W1065" s="24"/>
      <c r="X1065" s="24"/>
      <c r="Y1065" s="24"/>
      <c r="Z1065" s="33"/>
      <c r="AA1065" s="34"/>
      <c r="AC1065" s="11"/>
      <c r="AF1065" s="11"/>
    </row>
    <row r="1066" spans="1:32" ht="19.5" customHeight="1">
      <c r="A1066" s="169"/>
      <c r="B1066" s="170"/>
      <c r="C1066" s="170"/>
      <c r="D1066" s="170"/>
      <c r="E1066" s="170"/>
      <c r="F1066" s="170"/>
      <c r="G1066" s="171"/>
      <c r="H1066" s="172" t="s">
        <v>132</v>
      </c>
      <c r="I1066" s="173"/>
      <c r="J1066" s="173"/>
      <c r="K1066" s="173"/>
      <c r="L1066" s="34"/>
      <c r="M1066" s="172" t="s">
        <v>132</v>
      </c>
      <c r="N1066" s="173"/>
      <c r="O1066" s="173"/>
      <c r="P1066" s="173"/>
      <c r="Q1066" s="34"/>
      <c r="R1066" s="172" t="s">
        <v>132</v>
      </c>
      <c r="S1066" s="173"/>
      <c r="T1066" s="173"/>
      <c r="U1066" s="173"/>
      <c r="V1066" s="34"/>
      <c r="W1066" s="172" t="s">
        <v>132</v>
      </c>
      <c r="X1066" s="173"/>
      <c r="Y1066" s="173"/>
      <c r="Z1066" s="173"/>
      <c r="AA1066" s="34"/>
      <c r="AC1066" s="11"/>
      <c r="AF1066" s="11"/>
    </row>
    <row r="1067" spans="1:32" ht="24.75" customHeight="1">
      <c r="A1067" s="174"/>
      <c r="B1067" s="175"/>
      <c r="C1067" s="175"/>
      <c r="D1067" s="175"/>
      <c r="E1067" s="175"/>
      <c r="F1067" s="175"/>
      <c r="G1067" s="176"/>
      <c r="H1067" s="169"/>
      <c r="I1067" s="177"/>
      <c r="J1067" s="177"/>
      <c r="K1067" s="177"/>
      <c r="L1067" s="178"/>
      <c r="M1067" s="169"/>
      <c r="N1067" s="177"/>
      <c r="O1067" s="177"/>
      <c r="P1067" s="177"/>
      <c r="Q1067" s="178"/>
      <c r="R1067" s="169"/>
      <c r="S1067" s="177"/>
      <c r="T1067" s="177"/>
      <c r="U1067" s="177"/>
      <c r="V1067" s="178"/>
      <c r="W1067" s="169"/>
      <c r="X1067" s="177"/>
      <c r="Y1067" s="177"/>
      <c r="Z1067" s="177"/>
      <c r="AA1067" s="178"/>
      <c r="AC1067" s="11"/>
      <c r="AF1067" s="11"/>
    </row>
    <row r="1068" spans="1:32" ht="4.5" customHeight="1">
      <c r="A1068" s="165"/>
      <c r="B1068" s="166"/>
      <c r="C1068" s="166"/>
      <c r="D1068" s="166"/>
      <c r="E1068" s="166"/>
      <c r="F1068" s="166"/>
      <c r="G1068" s="166"/>
      <c r="H1068" s="166"/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AC1068" s="11"/>
      <c r="AF1068" s="11"/>
    </row>
    <row r="1069" spans="1:32">
      <c r="A1069" s="167" t="s">
        <v>136</v>
      </c>
      <c r="B1069" s="167"/>
      <c r="C1069" s="47" t="str">
        <f>基本登録!$A$23</f>
        <v>①（　）内の大会の個人の部は一人１枚使用すること（関東予選・総合体育大会・個人選手権大会）</v>
      </c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4"/>
      <c r="R1069" s="45"/>
      <c r="S1069" s="44"/>
      <c r="T1069" s="44"/>
      <c r="U1069" s="40"/>
      <c r="V1069" s="40"/>
      <c r="W1069" s="40"/>
      <c r="X1069" s="40"/>
      <c r="Y1069" s="40"/>
      <c r="Z1069" s="40"/>
      <c r="AA1069" s="40"/>
    </row>
    <row r="1070" spans="1:32">
      <c r="A1070" s="43"/>
      <c r="B1070" s="43"/>
      <c r="C1070" s="47" t="str">
        <f>基本登録!$A$24</f>
        <v>②顧問の捺印のないものは無効</v>
      </c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6"/>
      <c r="R1070" s="44"/>
      <c r="S1070" s="44"/>
      <c r="T1070" s="44"/>
      <c r="U1070" s="168" t="s">
        <v>139</v>
      </c>
      <c r="V1070" s="168"/>
      <c r="W1070" s="168"/>
      <c r="X1070" s="168"/>
      <c r="Y1070" s="168"/>
      <c r="Z1070" s="168"/>
      <c r="AA1070" s="168"/>
    </row>
    <row r="1071" spans="1:32" s="37" customFormat="1">
      <c r="A1071" s="41"/>
      <c r="B1071" s="41"/>
      <c r="C1071" s="42" t="str">
        <f>基本登録!$A$25</f>
        <v>③A4用紙に印刷すること（A4用紙1枚につき立順票は二部出力。切り取って使用すること）</v>
      </c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168"/>
      <c r="V1071" s="168"/>
      <c r="W1071" s="168"/>
      <c r="X1071" s="168"/>
      <c r="Y1071" s="168"/>
      <c r="Z1071" s="168"/>
      <c r="AA1071" s="168"/>
    </row>
    <row r="1072" spans="1:32" ht="34.5" customHeight="1">
      <c r="AC1072" s="11"/>
      <c r="AF1072" s="11"/>
    </row>
    <row r="1073" spans="1:32" ht="24.75" customHeight="1">
      <c r="A1073" s="240" t="s">
        <v>119</v>
      </c>
      <c r="B1073" s="240"/>
      <c r="C1073" s="240"/>
      <c r="D1073" s="201" t="str">
        <f ca="1">基本登録!$B$8</f>
        <v>令和8年度　関東大会東京都予選　立順票</v>
      </c>
      <c r="E1073" s="201"/>
      <c r="F1073" s="201"/>
      <c r="G1073" s="201"/>
      <c r="H1073" s="201"/>
      <c r="I1073" s="201"/>
      <c r="J1073" s="201"/>
      <c r="K1073" s="201"/>
      <c r="L1073" s="201"/>
      <c r="M1073" s="201"/>
      <c r="N1073" s="201"/>
      <c r="O1073" s="201"/>
      <c r="P1073" s="201"/>
      <c r="Q1073" s="201"/>
      <c r="R1073" s="201"/>
      <c r="S1073" s="201"/>
      <c r="T1073" s="201"/>
      <c r="U1073" s="201"/>
      <c r="V1073" s="201"/>
      <c r="W1073" s="201"/>
      <c r="X1073" s="190" t="s">
        <v>120</v>
      </c>
      <c r="Y1073" s="191"/>
      <c r="Z1073" s="191"/>
      <c r="AA1073" s="192"/>
      <c r="AC1073" s="11"/>
      <c r="AF1073" s="11"/>
    </row>
    <row r="1074" spans="1:32" ht="26.25" customHeight="1">
      <c r="A1074" s="241"/>
      <c r="B1074" s="241"/>
      <c r="C1074" s="241"/>
      <c r="D1074" s="201"/>
      <c r="E1074" s="201"/>
      <c r="F1074" s="201"/>
      <c r="G1074" s="201"/>
      <c r="H1074" s="201"/>
      <c r="I1074" s="201"/>
      <c r="J1074" s="201"/>
      <c r="K1074" s="201"/>
      <c r="L1074" s="201"/>
      <c r="M1074" s="201"/>
      <c r="N1074" s="201"/>
      <c r="O1074" s="201"/>
      <c r="P1074" s="201"/>
      <c r="Q1074" s="201"/>
      <c r="R1074" s="201"/>
      <c r="S1074" s="201"/>
      <c r="T1074" s="201"/>
      <c r="U1074" s="201"/>
      <c r="V1074" s="201"/>
      <c r="W1074" s="201"/>
      <c r="X1074" s="202"/>
      <c r="Y1074" s="203"/>
      <c r="Z1074" s="203"/>
      <c r="AA1074" s="204"/>
      <c r="AC1074" s="11"/>
      <c r="AF1074" s="11"/>
    </row>
    <row r="1075" spans="1:32" ht="27" customHeight="1">
      <c r="A1075" s="169" t="s">
        <v>121</v>
      </c>
      <c r="B1075" s="177"/>
      <c r="C1075" s="178"/>
      <c r="D1075" s="208"/>
      <c r="E1075" s="30" t="s">
        <v>122</v>
      </c>
      <c r="F1075" s="208"/>
      <c r="G1075" s="190" t="s">
        <v>123</v>
      </c>
      <c r="H1075" s="191"/>
      <c r="I1075" s="192"/>
      <c r="J1075" s="213" t="str">
        <f>基本登録!$B$2</f>
        <v>基本登録シートの学校番号に入力して下さい</v>
      </c>
      <c r="K1075" s="213"/>
      <c r="L1075" s="213"/>
      <c r="M1075" s="213"/>
      <c r="N1075" s="213"/>
      <c r="O1075" s="213"/>
      <c r="P1075" s="213"/>
      <c r="Q1075" s="213"/>
      <c r="R1075" s="213"/>
      <c r="S1075" s="213"/>
      <c r="T1075" s="213"/>
      <c r="U1075" s="213"/>
      <c r="V1075" s="213"/>
      <c r="X1075" s="205"/>
      <c r="Y1075" s="206"/>
      <c r="Z1075" s="206"/>
      <c r="AA1075" s="207"/>
      <c r="AC1075" s="11"/>
      <c r="AF1075" s="11"/>
    </row>
    <row r="1076" spans="1:32" ht="9.75" customHeight="1">
      <c r="A1076" s="214">
        <f>基本登録!$B$1</f>
        <v>0</v>
      </c>
      <c r="B1076" s="215"/>
      <c r="C1076" s="216"/>
      <c r="D1076" s="209"/>
      <c r="E1076" s="223" t="s">
        <v>108</v>
      </c>
      <c r="F1076" s="211"/>
      <c r="G1076" s="226" t="s">
        <v>124</v>
      </c>
      <c r="H1076" s="227"/>
      <c r="I1076" s="228"/>
      <c r="J1076" s="213">
        <f>基本登録!$B$3</f>
        <v>0</v>
      </c>
      <c r="K1076" s="213"/>
      <c r="L1076" s="213"/>
      <c r="M1076" s="213"/>
      <c r="N1076" s="213"/>
      <c r="O1076" s="213"/>
      <c r="P1076" s="213"/>
      <c r="Q1076" s="213"/>
      <c r="R1076" s="213"/>
      <c r="S1076" s="213"/>
      <c r="T1076" s="213"/>
      <c r="U1076" s="213"/>
      <c r="V1076" s="213"/>
      <c r="W1076" s="36"/>
      <c r="X1076" s="36"/>
      <c r="AC1076" s="11"/>
      <c r="AF1076" s="11"/>
    </row>
    <row r="1077" spans="1:32" ht="16.5" customHeight="1">
      <c r="A1077" s="217"/>
      <c r="B1077" s="218"/>
      <c r="C1077" s="219"/>
      <c r="D1077" s="209"/>
      <c r="E1077" s="224"/>
      <c r="F1077" s="211"/>
      <c r="G1077" s="229"/>
      <c r="H1077" s="230"/>
      <c r="I1077" s="231"/>
      <c r="J1077" s="213"/>
      <c r="K1077" s="213"/>
      <c r="L1077" s="213"/>
      <c r="M1077" s="213"/>
      <c r="N1077" s="213"/>
      <c r="O1077" s="213"/>
      <c r="P1077" s="213"/>
      <c r="Q1077" s="213"/>
      <c r="R1077" s="213"/>
      <c r="S1077" s="213"/>
      <c r="T1077" s="213"/>
      <c r="U1077" s="213"/>
      <c r="V1077" s="213"/>
      <c r="X1077" s="182" t="s">
        <v>125</v>
      </c>
      <c r="Y1077" s="184" t="s">
        <v>126</v>
      </c>
      <c r="Z1077" s="185"/>
      <c r="AA1077" s="186"/>
      <c r="AC1077" s="11"/>
      <c r="AF1077" s="11"/>
    </row>
    <row r="1078" spans="1:32" ht="27" customHeight="1">
      <c r="A1078" s="220"/>
      <c r="B1078" s="221"/>
      <c r="C1078" s="222"/>
      <c r="D1078" s="210"/>
      <c r="E1078" s="225"/>
      <c r="F1078" s="212"/>
      <c r="G1078" s="190" t="s">
        <v>127</v>
      </c>
      <c r="H1078" s="191"/>
      <c r="I1078" s="192"/>
      <c r="J1078" s="28"/>
      <c r="K1078" s="29"/>
      <c r="L1078" s="29"/>
      <c r="M1078" s="29"/>
      <c r="N1078" s="29"/>
      <c r="O1078" s="29"/>
      <c r="P1078" s="22"/>
      <c r="Q1078" s="22"/>
      <c r="R1078" s="22" t="s">
        <v>128</v>
      </c>
      <c r="S1078" s="193"/>
      <c r="T1078" s="194"/>
      <c r="U1078" s="194"/>
      <c r="V1078" s="23" t="s">
        <v>129</v>
      </c>
      <c r="X1078" s="183"/>
      <c r="Y1078" s="187"/>
      <c r="Z1078" s="188"/>
      <c r="AA1078" s="189"/>
      <c r="AC1078" s="11"/>
      <c r="AF1078" s="11"/>
    </row>
    <row r="1079" spans="1:32" ht="4.5" customHeight="1">
      <c r="AC1079" s="11"/>
      <c r="AF1079" s="11"/>
    </row>
    <row r="1080" spans="1:32" ht="21.75" customHeight="1">
      <c r="A1080" s="24" t="s">
        <v>130</v>
      </c>
      <c r="B1080" s="174" t="s">
        <v>131</v>
      </c>
      <c r="C1080" s="195"/>
      <c r="D1080" s="195"/>
      <c r="E1080" s="195"/>
      <c r="F1080" s="176"/>
      <c r="G1080" s="32" t="s">
        <v>102</v>
      </c>
      <c r="H1080" s="196" t="str">
        <f ca="1">IFERROR(VLOOKUP(D1073,基本登録!$B$8:$I$14,5,FALSE),"")</f>
        <v>1次予選（個人予選）</v>
      </c>
      <c r="I1080" s="197"/>
      <c r="J1080" s="197"/>
      <c r="K1080" s="197"/>
      <c r="L1080" s="198"/>
      <c r="M1080" s="196" t="str">
        <f ca="1">IFERROR(VLOOKUP(D1073,基本登録!$B$8:$I$14,6,FALSE),"")</f>
        <v>2次予選（個人決勝）</v>
      </c>
      <c r="N1080" s="197"/>
      <c r="O1080" s="197"/>
      <c r="P1080" s="197"/>
      <c r="Q1080" s="198"/>
      <c r="R1080" s="196" t="str">
        <f ca="1">IFERROR(IF(VLOOKUP(D1073,基本登録!$B$8:$I$14,7,FALSE)="","",VLOOKUP(D1073,基本登録!$B$8:$I$14,7,FALSE)),"")</f>
        <v/>
      </c>
      <c r="S1080" s="197"/>
      <c r="T1080" s="197"/>
      <c r="U1080" s="197"/>
      <c r="V1080" s="198"/>
      <c r="W1080" s="196" t="str">
        <f ca="1">IFERROR(IF(VLOOKUP(D1073,基本登録!$B$8:$I$14,8,FALSE)="","",VLOOKUP(D1073,基本登録!$B$8:$I$14,8,FALSE)),"")</f>
        <v/>
      </c>
      <c r="X1080" s="197"/>
      <c r="Y1080" s="197"/>
      <c r="Z1080" s="197"/>
      <c r="AA1080" s="198"/>
      <c r="AC1080" s="11"/>
      <c r="AF1080" s="11"/>
    </row>
    <row r="1081" spans="1:32" ht="21.75" customHeight="1">
      <c r="A1081" s="25" t="str">
        <f>基本登録!$A$17</f>
        <v>１</v>
      </c>
      <c r="B1081" s="179" t="str">
        <f>IF(AC1081="","",VLOOKUP(AC1081,関東予選!$B:$G,4,FALSE))</f>
        <v/>
      </c>
      <c r="C1081" s="180"/>
      <c r="D1081" s="180"/>
      <c r="E1081" s="180"/>
      <c r="F1081" s="181"/>
      <c r="G1081" s="26" t="str">
        <f>IF(AC1081="","",VLOOKUP(AC1081,関東予選!$B:$G,5,FALSE))</f>
        <v/>
      </c>
      <c r="H1081" s="31"/>
      <c r="I1081" s="31"/>
      <c r="J1081" s="31"/>
      <c r="K1081" s="21"/>
      <c r="L1081" s="34"/>
      <c r="M1081" s="31"/>
      <c r="N1081" s="31"/>
      <c r="O1081" s="31"/>
      <c r="P1081" s="21"/>
      <c r="Q1081" s="34"/>
      <c r="R1081" s="31"/>
      <c r="S1081" s="31"/>
      <c r="T1081" s="31"/>
      <c r="U1081" s="21"/>
      <c r="V1081" s="34"/>
      <c r="W1081" s="31"/>
      <c r="X1081" s="31"/>
      <c r="Y1081" s="31"/>
      <c r="Z1081" s="21"/>
      <c r="AA1081" s="34"/>
      <c r="AC1081" s="11"/>
      <c r="AF1081" s="11"/>
    </row>
    <row r="1082" spans="1:32" ht="21.75" customHeight="1">
      <c r="A1082" s="24" t="str">
        <f>基本登録!$A$18</f>
        <v>２</v>
      </c>
      <c r="B1082" s="179" t="str">
        <f>IF(AC1082="","",VLOOKUP(AC1082,関東予選!$B:$G,4,FALSE))</f>
        <v/>
      </c>
      <c r="C1082" s="180"/>
      <c r="D1082" s="180"/>
      <c r="E1082" s="180"/>
      <c r="F1082" s="181"/>
      <c r="G1082" s="26" t="str">
        <f>IF(AC1082="","",VLOOKUP(AC1082,関東予選!$B:$G,5,FALSE))</f>
        <v/>
      </c>
      <c r="H1082" s="31"/>
      <c r="I1082" s="31"/>
      <c r="J1082" s="31"/>
      <c r="K1082" s="21"/>
      <c r="L1082" s="34"/>
      <c r="M1082" s="31"/>
      <c r="N1082" s="31"/>
      <c r="O1082" s="31"/>
      <c r="P1082" s="21"/>
      <c r="Q1082" s="34"/>
      <c r="R1082" s="31"/>
      <c r="S1082" s="31"/>
      <c r="T1082" s="31"/>
      <c r="U1082" s="21"/>
      <c r="V1082" s="34"/>
      <c r="W1082" s="31"/>
      <c r="X1082" s="31"/>
      <c r="Y1082" s="31"/>
      <c r="Z1082" s="21"/>
      <c r="AA1082" s="34"/>
      <c r="AC1082" s="11"/>
      <c r="AF1082" s="11"/>
    </row>
    <row r="1083" spans="1:32" ht="21.75" customHeight="1">
      <c r="A1083" s="24" t="str">
        <f>基本登録!$A$19</f>
        <v>３</v>
      </c>
      <c r="B1083" s="179" t="str">
        <f>IF(AC1083="","",VLOOKUP(AC1083,関東予選!$B:$G,4,FALSE))</f>
        <v/>
      </c>
      <c r="C1083" s="180"/>
      <c r="D1083" s="180"/>
      <c r="E1083" s="180"/>
      <c r="F1083" s="181"/>
      <c r="G1083" s="26" t="str">
        <f>IF(AC1083="","",VLOOKUP(AC1083,関東予選!$B:$G,5,FALSE))</f>
        <v/>
      </c>
      <c r="H1083" s="31"/>
      <c r="I1083" s="31"/>
      <c r="J1083" s="31"/>
      <c r="K1083" s="21"/>
      <c r="L1083" s="34"/>
      <c r="M1083" s="31"/>
      <c r="N1083" s="31"/>
      <c r="O1083" s="31"/>
      <c r="P1083" s="21"/>
      <c r="Q1083" s="34"/>
      <c r="R1083" s="31"/>
      <c r="S1083" s="31"/>
      <c r="T1083" s="31"/>
      <c r="U1083" s="21"/>
      <c r="V1083" s="34"/>
      <c r="W1083" s="31"/>
      <c r="X1083" s="31"/>
      <c r="Y1083" s="31"/>
      <c r="Z1083" s="21"/>
      <c r="AA1083" s="34"/>
      <c r="AC1083" s="11"/>
      <c r="AF1083" s="11"/>
    </row>
    <row r="1084" spans="1:32" ht="21.75" customHeight="1">
      <c r="A1084" s="24" t="str">
        <f>基本登録!$A$20</f>
        <v>４</v>
      </c>
      <c r="B1084" s="179" t="str">
        <f>IF(AC1084="","",VLOOKUP(AC1084,関東予選!$B:$G,4,FALSE))</f>
        <v/>
      </c>
      <c r="C1084" s="180"/>
      <c r="D1084" s="180"/>
      <c r="E1084" s="180"/>
      <c r="F1084" s="181"/>
      <c r="G1084" s="26" t="str">
        <f>IF(AC1084="","",VLOOKUP(AC1084,関東予選!$B:$G,5,FALSE))</f>
        <v/>
      </c>
      <c r="H1084" s="31"/>
      <c r="I1084" s="31"/>
      <c r="J1084" s="31"/>
      <c r="K1084" s="21"/>
      <c r="L1084" s="34"/>
      <c r="M1084" s="31"/>
      <c r="N1084" s="31"/>
      <c r="O1084" s="31"/>
      <c r="P1084" s="21"/>
      <c r="Q1084" s="34"/>
      <c r="R1084" s="31"/>
      <c r="S1084" s="31"/>
      <c r="T1084" s="31"/>
      <c r="U1084" s="21"/>
      <c r="V1084" s="34"/>
      <c r="W1084" s="31"/>
      <c r="X1084" s="31"/>
      <c r="Y1084" s="31"/>
      <c r="Z1084" s="21"/>
      <c r="AA1084" s="34"/>
      <c r="AC1084" s="11"/>
      <c r="AF1084" s="11"/>
    </row>
    <row r="1085" spans="1:32" ht="21.75" customHeight="1">
      <c r="A1085" s="24" t="str">
        <f>基本登録!$A$21</f>
        <v>５</v>
      </c>
      <c r="B1085" s="179" t="str">
        <f>IF(AC1085="","",VLOOKUP(AC1085,関東予選!$B:$G,4,FALSE))</f>
        <v/>
      </c>
      <c r="C1085" s="180"/>
      <c r="D1085" s="180"/>
      <c r="E1085" s="180"/>
      <c r="F1085" s="181"/>
      <c r="G1085" s="26" t="str">
        <f>IF(AC1085="","",VLOOKUP(AC1085,関東予選!$B:$G,5,FALSE))</f>
        <v/>
      </c>
      <c r="H1085" s="31"/>
      <c r="I1085" s="31"/>
      <c r="J1085" s="31"/>
      <c r="K1085" s="21"/>
      <c r="L1085" s="34"/>
      <c r="M1085" s="31"/>
      <c r="N1085" s="31"/>
      <c r="O1085" s="31"/>
      <c r="P1085" s="21"/>
      <c r="Q1085" s="34"/>
      <c r="R1085" s="31"/>
      <c r="S1085" s="31"/>
      <c r="T1085" s="31"/>
      <c r="U1085" s="21"/>
      <c r="V1085" s="34"/>
      <c r="W1085" s="31"/>
      <c r="X1085" s="31"/>
      <c r="Y1085" s="31"/>
      <c r="Z1085" s="21"/>
      <c r="AA1085" s="34"/>
      <c r="AC1085" s="11"/>
      <c r="AF1085" s="11"/>
    </row>
    <row r="1086" spans="1:32" ht="21.75" customHeight="1">
      <c r="A1086" s="24" t="str">
        <f>基本登録!$A$22</f>
        <v>補</v>
      </c>
      <c r="B1086" s="179" t="str">
        <f>IF(AC1086="","",VLOOKUP(AC1086,関東予選!$B:$G,4,FALSE))</f>
        <v/>
      </c>
      <c r="C1086" s="180"/>
      <c r="D1086" s="180"/>
      <c r="E1086" s="180"/>
      <c r="F1086" s="181"/>
      <c r="G1086" s="26" t="str">
        <f>IF(AC1086="","",VLOOKUP(AC1086,関東予選!$B:$G,5,FALSE))</f>
        <v/>
      </c>
      <c r="H1086" s="24"/>
      <c r="I1086" s="24"/>
      <c r="J1086" s="24"/>
      <c r="K1086" s="33"/>
      <c r="L1086" s="34"/>
      <c r="M1086" s="24"/>
      <c r="N1086" s="24"/>
      <c r="O1086" s="24"/>
      <c r="P1086" s="33"/>
      <c r="Q1086" s="34"/>
      <c r="R1086" s="24"/>
      <c r="S1086" s="24"/>
      <c r="T1086" s="24"/>
      <c r="U1086" s="33"/>
      <c r="V1086" s="34"/>
      <c r="W1086" s="24"/>
      <c r="X1086" s="24"/>
      <c r="Y1086" s="24"/>
      <c r="Z1086" s="33"/>
      <c r="AA1086" s="34"/>
      <c r="AC1086" s="11"/>
      <c r="AF1086" s="11"/>
    </row>
    <row r="1087" spans="1:32" ht="19.5" customHeight="1">
      <c r="A1087" s="169"/>
      <c r="B1087" s="170"/>
      <c r="C1087" s="170"/>
      <c r="D1087" s="170"/>
      <c r="E1087" s="170"/>
      <c r="F1087" s="170"/>
      <c r="G1087" s="171"/>
      <c r="H1087" s="172" t="s">
        <v>132</v>
      </c>
      <c r="I1087" s="173"/>
      <c r="J1087" s="173"/>
      <c r="K1087" s="173"/>
      <c r="L1087" s="34"/>
      <c r="M1087" s="172" t="s">
        <v>132</v>
      </c>
      <c r="N1087" s="173"/>
      <c r="O1087" s="173"/>
      <c r="P1087" s="173"/>
      <c r="Q1087" s="34"/>
      <c r="R1087" s="172" t="s">
        <v>132</v>
      </c>
      <c r="S1087" s="173"/>
      <c r="T1087" s="173"/>
      <c r="U1087" s="173"/>
      <c r="V1087" s="34"/>
      <c r="W1087" s="172" t="s">
        <v>132</v>
      </c>
      <c r="X1087" s="173"/>
      <c r="Y1087" s="173"/>
      <c r="Z1087" s="173"/>
      <c r="AA1087" s="34"/>
      <c r="AC1087" s="11"/>
      <c r="AF1087" s="11"/>
    </row>
    <row r="1088" spans="1:32" ht="24.75" customHeight="1">
      <c r="A1088" s="174"/>
      <c r="B1088" s="175"/>
      <c r="C1088" s="175"/>
      <c r="D1088" s="175"/>
      <c r="E1088" s="175"/>
      <c r="F1088" s="175"/>
      <c r="G1088" s="176"/>
      <c r="H1088" s="169"/>
      <c r="I1088" s="177"/>
      <c r="J1088" s="177"/>
      <c r="K1088" s="177"/>
      <c r="L1088" s="178"/>
      <c r="M1088" s="169"/>
      <c r="N1088" s="177"/>
      <c r="O1088" s="177"/>
      <c r="P1088" s="177"/>
      <c r="Q1088" s="178"/>
      <c r="R1088" s="169"/>
      <c r="S1088" s="177"/>
      <c r="T1088" s="177"/>
      <c r="U1088" s="177"/>
      <c r="V1088" s="178"/>
      <c r="W1088" s="169"/>
      <c r="X1088" s="177"/>
      <c r="Y1088" s="177"/>
      <c r="Z1088" s="177"/>
      <c r="AA1088" s="178"/>
      <c r="AC1088" s="11"/>
      <c r="AF1088" s="11"/>
    </row>
    <row r="1089" spans="1:32" ht="4.5" customHeight="1">
      <c r="A1089" s="165"/>
      <c r="B1089" s="166"/>
      <c r="C1089" s="166"/>
      <c r="D1089" s="166"/>
      <c r="E1089" s="166"/>
      <c r="F1089" s="166"/>
      <c r="G1089" s="166"/>
      <c r="H1089" s="166"/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AC1089" s="11"/>
      <c r="AF1089" s="11"/>
    </row>
    <row r="1090" spans="1:32">
      <c r="A1090" s="167" t="s">
        <v>136</v>
      </c>
      <c r="B1090" s="167"/>
      <c r="C1090" s="47" t="str">
        <f>基本登録!$A$23</f>
        <v>①（　）内の大会の個人の部は一人１枚使用すること（関東予選・総合体育大会・個人選手権大会）</v>
      </c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4"/>
      <c r="R1090" s="45"/>
      <c r="S1090" s="44"/>
      <c r="T1090" s="44"/>
      <c r="U1090" s="40"/>
      <c r="V1090" s="40"/>
      <c r="W1090" s="40"/>
      <c r="X1090" s="40"/>
      <c r="Y1090" s="40"/>
      <c r="Z1090" s="40"/>
      <c r="AA1090" s="40"/>
    </row>
    <row r="1091" spans="1:32">
      <c r="A1091" s="43"/>
      <c r="B1091" s="43"/>
      <c r="C1091" s="47" t="str">
        <f>基本登録!$A$24</f>
        <v>②顧問の捺印のないものは無効</v>
      </c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6"/>
      <c r="R1091" s="44"/>
      <c r="S1091" s="44"/>
      <c r="T1091" s="44"/>
      <c r="U1091" s="168" t="s">
        <v>139</v>
      </c>
      <c r="V1091" s="168"/>
      <c r="W1091" s="168"/>
      <c r="X1091" s="168"/>
      <c r="Y1091" s="168"/>
      <c r="Z1091" s="168"/>
      <c r="AA1091" s="168"/>
    </row>
    <row r="1092" spans="1:32" s="37" customFormat="1">
      <c r="A1092" s="41"/>
      <c r="B1092" s="41"/>
      <c r="C1092" s="42" t="str">
        <f>基本登録!$A$25</f>
        <v>③A4用紙に印刷すること（A4用紙1枚につき立順票は二部出力。切り取って使用すること）</v>
      </c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168"/>
      <c r="V1092" s="168"/>
      <c r="W1092" s="168"/>
      <c r="X1092" s="168"/>
      <c r="Y1092" s="168"/>
      <c r="Z1092" s="168"/>
      <c r="AA1092" s="168"/>
    </row>
  </sheetData>
  <sheetProtection sheet="1" objects="1" scenarios="1"/>
  <mergeCells count="2132">
    <mergeCell ref="A1089:X1089"/>
    <mergeCell ref="A1090:B1090"/>
    <mergeCell ref="U1091:AA1092"/>
    <mergeCell ref="B1085:F1085"/>
    <mergeCell ref="B1086:F1086"/>
    <mergeCell ref="A1087:G1087"/>
    <mergeCell ref="H1087:K1087"/>
    <mergeCell ref="M1087:P1087"/>
    <mergeCell ref="R1087:U1087"/>
    <mergeCell ref="W1087:Z1087"/>
    <mergeCell ref="A1088:G1088"/>
    <mergeCell ref="H1088:L1088"/>
    <mergeCell ref="M1088:Q1088"/>
    <mergeCell ref="R1088:V1088"/>
    <mergeCell ref="W1088:AA1088"/>
    <mergeCell ref="B1080:F1080"/>
    <mergeCell ref="H1080:L1080"/>
    <mergeCell ref="M1080:Q1080"/>
    <mergeCell ref="R1080:V1080"/>
    <mergeCell ref="W1080:AA1080"/>
    <mergeCell ref="B1081:F1081"/>
    <mergeCell ref="B1082:F1082"/>
    <mergeCell ref="B1083:F1083"/>
    <mergeCell ref="B1084:F1084"/>
    <mergeCell ref="A1068:X1068"/>
    <mergeCell ref="A1069:B1069"/>
    <mergeCell ref="U1070:AA1071"/>
    <mergeCell ref="A1073:C1074"/>
    <mergeCell ref="D1073:W1074"/>
    <mergeCell ref="X1073:AA1073"/>
    <mergeCell ref="X1074:AA1075"/>
    <mergeCell ref="A1075:C1075"/>
    <mergeCell ref="D1075:D1078"/>
    <mergeCell ref="F1075:F1078"/>
    <mergeCell ref="G1075:I1075"/>
    <mergeCell ref="J1075:V1075"/>
    <mergeCell ref="A1076:C1078"/>
    <mergeCell ref="E1076:E1078"/>
    <mergeCell ref="G1076:I1077"/>
    <mergeCell ref="J1076:V1077"/>
    <mergeCell ref="X1077:X1078"/>
    <mergeCell ref="Y1077:AA1078"/>
    <mergeCell ref="G1078:I1078"/>
    <mergeCell ref="S1078:U1078"/>
    <mergeCell ref="B1064:F1064"/>
    <mergeCell ref="B1065:F1065"/>
    <mergeCell ref="A1066:G1066"/>
    <mergeCell ref="H1066:K1066"/>
    <mergeCell ref="M1066:P1066"/>
    <mergeCell ref="R1066:U1066"/>
    <mergeCell ref="W1066:Z1066"/>
    <mergeCell ref="A1067:G1067"/>
    <mergeCell ref="H1067:L1067"/>
    <mergeCell ref="M1067:Q1067"/>
    <mergeCell ref="R1067:V1067"/>
    <mergeCell ref="W1067:AA1067"/>
    <mergeCell ref="B1059:F1059"/>
    <mergeCell ref="H1059:L1059"/>
    <mergeCell ref="M1059:Q1059"/>
    <mergeCell ref="R1059:V1059"/>
    <mergeCell ref="W1059:AA1059"/>
    <mergeCell ref="B1060:F1060"/>
    <mergeCell ref="B1061:F1061"/>
    <mergeCell ref="B1062:F1062"/>
    <mergeCell ref="B1063:F1063"/>
    <mergeCell ref="A1047:X1047"/>
    <mergeCell ref="A1048:B1048"/>
    <mergeCell ref="U1049:AA1050"/>
    <mergeCell ref="A1052:C1053"/>
    <mergeCell ref="D1052:W1053"/>
    <mergeCell ref="X1052:AA1052"/>
    <mergeCell ref="X1053:AA1054"/>
    <mergeCell ref="A1054:C1054"/>
    <mergeCell ref="D1054:D1057"/>
    <mergeCell ref="F1054:F1057"/>
    <mergeCell ref="G1054:I1054"/>
    <mergeCell ref="J1054:V1054"/>
    <mergeCell ref="A1055:C1057"/>
    <mergeCell ref="E1055:E1057"/>
    <mergeCell ref="G1055:I1056"/>
    <mergeCell ref="J1055:V1056"/>
    <mergeCell ref="X1056:X1057"/>
    <mergeCell ref="Y1056:AA1057"/>
    <mergeCell ref="G1057:I1057"/>
    <mergeCell ref="S1057:U1057"/>
    <mergeCell ref="B1043:F1043"/>
    <mergeCell ref="B1044:F1044"/>
    <mergeCell ref="A1045:G1045"/>
    <mergeCell ref="H1045:K1045"/>
    <mergeCell ref="M1045:P1045"/>
    <mergeCell ref="R1045:U1045"/>
    <mergeCell ref="W1045:Z1045"/>
    <mergeCell ref="A1046:G1046"/>
    <mergeCell ref="H1046:L1046"/>
    <mergeCell ref="M1046:Q1046"/>
    <mergeCell ref="R1046:V1046"/>
    <mergeCell ref="W1046:AA1046"/>
    <mergeCell ref="B1038:F1038"/>
    <mergeCell ref="H1038:L1038"/>
    <mergeCell ref="M1038:Q1038"/>
    <mergeCell ref="R1038:V1038"/>
    <mergeCell ref="W1038:AA1038"/>
    <mergeCell ref="B1039:F1039"/>
    <mergeCell ref="B1040:F1040"/>
    <mergeCell ref="B1041:F1041"/>
    <mergeCell ref="B1042:F1042"/>
    <mergeCell ref="A1026:X1026"/>
    <mergeCell ref="A1027:B1027"/>
    <mergeCell ref="U1028:AA1029"/>
    <mergeCell ref="A1031:C1032"/>
    <mergeCell ref="D1031:W1032"/>
    <mergeCell ref="X1031:AA1031"/>
    <mergeCell ref="X1032:AA1033"/>
    <mergeCell ref="A1033:C1033"/>
    <mergeCell ref="D1033:D1036"/>
    <mergeCell ref="F1033:F1036"/>
    <mergeCell ref="G1033:I1033"/>
    <mergeCell ref="J1033:V1033"/>
    <mergeCell ref="A1034:C1036"/>
    <mergeCell ref="E1034:E1036"/>
    <mergeCell ref="G1034:I1035"/>
    <mergeCell ref="J1034:V1035"/>
    <mergeCell ref="X1035:X1036"/>
    <mergeCell ref="Y1035:AA1036"/>
    <mergeCell ref="G1036:I1036"/>
    <mergeCell ref="S1036:U1036"/>
    <mergeCell ref="B1022:F1022"/>
    <mergeCell ref="B1023:F1023"/>
    <mergeCell ref="A1024:G1024"/>
    <mergeCell ref="H1024:K1024"/>
    <mergeCell ref="M1024:P1024"/>
    <mergeCell ref="R1024:U1024"/>
    <mergeCell ref="W1024:Z1024"/>
    <mergeCell ref="A1025:G1025"/>
    <mergeCell ref="H1025:L1025"/>
    <mergeCell ref="M1025:Q1025"/>
    <mergeCell ref="R1025:V1025"/>
    <mergeCell ref="W1025:AA1025"/>
    <mergeCell ref="B1017:F1017"/>
    <mergeCell ref="H1017:L1017"/>
    <mergeCell ref="M1017:Q1017"/>
    <mergeCell ref="R1017:V1017"/>
    <mergeCell ref="W1017:AA1017"/>
    <mergeCell ref="B1018:F1018"/>
    <mergeCell ref="B1019:F1019"/>
    <mergeCell ref="B1020:F1020"/>
    <mergeCell ref="B1021:F1021"/>
    <mergeCell ref="A1005:X1005"/>
    <mergeCell ref="A1006:B1006"/>
    <mergeCell ref="U1007:AA1008"/>
    <mergeCell ref="A1010:C1011"/>
    <mergeCell ref="D1010:W1011"/>
    <mergeCell ref="X1010:AA1010"/>
    <mergeCell ref="X1011:AA1012"/>
    <mergeCell ref="A1012:C1012"/>
    <mergeCell ref="D1012:D1015"/>
    <mergeCell ref="F1012:F1015"/>
    <mergeCell ref="G1012:I1012"/>
    <mergeCell ref="J1012:V1012"/>
    <mergeCell ref="A1013:C1015"/>
    <mergeCell ref="E1013:E1015"/>
    <mergeCell ref="G1013:I1014"/>
    <mergeCell ref="J1013:V1014"/>
    <mergeCell ref="X1014:X1015"/>
    <mergeCell ref="Y1014:AA1015"/>
    <mergeCell ref="G1015:I1015"/>
    <mergeCell ref="S1015:U1015"/>
    <mergeCell ref="B1001:F1001"/>
    <mergeCell ref="B1002:F1002"/>
    <mergeCell ref="A1003:G1003"/>
    <mergeCell ref="H1003:K1003"/>
    <mergeCell ref="M1003:P1003"/>
    <mergeCell ref="R1003:U1003"/>
    <mergeCell ref="W1003:Z1003"/>
    <mergeCell ref="A1004:G1004"/>
    <mergeCell ref="H1004:L1004"/>
    <mergeCell ref="M1004:Q1004"/>
    <mergeCell ref="R1004:V1004"/>
    <mergeCell ref="W1004:AA1004"/>
    <mergeCell ref="B996:F996"/>
    <mergeCell ref="H996:L996"/>
    <mergeCell ref="M996:Q996"/>
    <mergeCell ref="R996:V996"/>
    <mergeCell ref="W996:AA996"/>
    <mergeCell ref="B997:F997"/>
    <mergeCell ref="B998:F998"/>
    <mergeCell ref="B999:F999"/>
    <mergeCell ref="B1000:F1000"/>
    <mergeCell ref="A984:X984"/>
    <mergeCell ref="A985:B985"/>
    <mergeCell ref="U986:AA987"/>
    <mergeCell ref="A989:C990"/>
    <mergeCell ref="D989:W990"/>
    <mergeCell ref="X989:AA989"/>
    <mergeCell ref="X990:AA991"/>
    <mergeCell ref="A991:C991"/>
    <mergeCell ref="D991:D994"/>
    <mergeCell ref="F991:F994"/>
    <mergeCell ref="G991:I991"/>
    <mergeCell ref="J991:V991"/>
    <mergeCell ref="A992:C994"/>
    <mergeCell ref="E992:E994"/>
    <mergeCell ref="G992:I993"/>
    <mergeCell ref="J992:V993"/>
    <mergeCell ref="X993:X994"/>
    <mergeCell ref="Y993:AA994"/>
    <mergeCell ref="G994:I994"/>
    <mergeCell ref="S994:U994"/>
    <mergeCell ref="B980:F980"/>
    <mergeCell ref="B981:F981"/>
    <mergeCell ref="A982:G982"/>
    <mergeCell ref="H982:K982"/>
    <mergeCell ref="M982:P982"/>
    <mergeCell ref="R982:U982"/>
    <mergeCell ref="W982:Z982"/>
    <mergeCell ref="A983:G983"/>
    <mergeCell ref="H983:L983"/>
    <mergeCell ref="M983:Q983"/>
    <mergeCell ref="R983:V983"/>
    <mergeCell ref="W983:AA983"/>
    <mergeCell ref="B975:F975"/>
    <mergeCell ref="H975:L975"/>
    <mergeCell ref="M975:Q975"/>
    <mergeCell ref="R975:V975"/>
    <mergeCell ref="W975:AA975"/>
    <mergeCell ref="B976:F976"/>
    <mergeCell ref="B977:F977"/>
    <mergeCell ref="B978:F978"/>
    <mergeCell ref="B979:F979"/>
    <mergeCell ref="A963:X963"/>
    <mergeCell ref="A964:B964"/>
    <mergeCell ref="U965:AA966"/>
    <mergeCell ref="A968:C969"/>
    <mergeCell ref="D968:W969"/>
    <mergeCell ref="X968:AA968"/>
    <mergeCell ref="X969:AA970"/>
    <mergeCell ref="A970:C970"/>
    <mergeCell ref="D970:D973"/>
    <mergeCell ref="F970:F973"/>
    <mergeCell ref="G970:I970"/>
    <mergeCell ref="J970:V970"/>
    <mergeCell ref="A971:C973"/>
    <mergeCell ref="E971:E973"/>
    <mergeCell ref="G971:I972"/>
    <mergeCell ref="J971:V972"/>
    <mergeCell ref="X972:X973"/>
    <mergeCell ref="Y972:AA973"/>
    <mergeCell ref="G973:I973"/>
    <mergeCell ref="S973:U973"/>
    <mergeCell ref="B959:F959"/>
    <mergeCell ref="B960:F960"/>
    <mergeCell ref="A961:G961"/>
    <mergeCell ref="H961:K961"/>
    <mergeCell ref="M961:P961"/>
    <mergeCell ref="R961:U961"/>
    <mergeCell ref="W961:Z961"/>
    <mergeCell ref="A962:G962"/>
    <mergeCell ref="H962:L962"/>
    <mergeCell ref="M962:Q962"/>
    <mergeCell ref="R962:V962"/>
    <mergeCell ref="W962:AA962"/>
    <mergeCell ref="B954:F954"/>
    <mergeCell ref="H954:L954"/>
    <mergeCell ref="M954:Q954"/>
    <mergeCell ref="R954:V954"/>
    <mergeCell ref="W954:AA954"/>
    <mergeCell ref="B955:F955"/>
    <mergeCell ref="B956:F956"/>
    <mergeCell ref="B957:F957"/>
    <mergeCell ref="B958:F958"/>
    <mergeCell ref="A942:X942"/>
    <mergeCell ref="A943:B943"/>
    <mergeCell ref="U944:AA945"/>
    <mergeCell ref="A947:C948"/>
    <mergeCell ref="D947:W948"/>
    <mergeCell ref="X947:AA947"/>
    <mergeCell ref="X948:AA949"/>
    <mergeCell ref="A949:C949"/>
    <mergeCell ref="D949:D952"/>
    <mergeCell ref="F949:F952"/>
    <mergeCell ref="G949:I949"/>
    <mergeCell ref="J949:V949"/>
    <mergeCell ref="A950:C952"/>
    <mergeCell ref="E950:E952"/>
    <mergeCell ref="G950:I951"/>
    <mergeCell ref="J950:V951"/>
    <mergeCell ref="X951:X952"/>
    <mergeCell ref="Y951:AA952"/>
    <mergeCell ref="G952:I952"/>
    <mergeCell ref="S952:U952"/>
    <mergeCell ref="B938:F938"/>
    <mergeCell ref="B939:F939"/>
    <mergeCell ref="A940:G940"/>
    <mergeCell ref="H940:K940"/>
    <mergeCell ref="M940:P940"/>
    <mergeCell ref="R940:U940"/>
    <mergeCell ref="W940:Z940"/>
    <mergeCell ref="A941:G941"/>
    <mergeCell ref="H941:L941"/>
    <mergeCell ref="M941:Q941"/>
    <mergeCell ref="R941:V941"/>
    <mergeCell ref="W941:AA941"/>
    <mergeCell ref="B933:F933"/>
    <mergeCell ref="H933:L933"/>
    <mergeCell ref="M933:Q933"/>
    <mergeCell ref="R933:V933"/>
    <mergeCell ref="W933:AA933"/>
    <mergeCell ref="B934:F934"/>
    <mergeCell ref="B935:F935"/>
    <mergeCell ref="B936:F936"/>
    <mergeCell ref="B937:F937"/>
    <mergeCell ref="A921:X921"/>
    <mergeCell ref="A922:B922"/>
    <mergeCell ref="U923:AA924"/>
    <mergeCell ref="A926:C927"/>
    <mergeCell ref="D926:W927"/>
    <mergeCell ref="X926:AA926"/>
    <mergeCell ref="X927:AA928"/>
    <mergeCell ref="A928:C928"/>
    <mergeCell ref="D928:D931"/>
    <mergeCell ref="F928:F931"/>
    <mergeCell ref="G928:I928"/>
    <mergeCell ref="J928:V928"/>
    <mergeCell ref="A929:C931"/>
    <mergeCell ref="E929:E931"/>
    <mergeCell ref="G929:I930"/>
    <mergeCell ref="J929:V930"/>
    <mergeCell ref="X930:X931"/>
    <mergeCell ref="Y930:AA931"/>
    <mergeCell ref="G931:I931"/>
    <mergeCell ref="S931:U931"/>
    <mergeCell ref="B917:F917"/>
    <mergeCell ref="B918:F918"/>
    <mergeCell ref="A919:G919"/>
    <mergeCell ref="H919:K919"/>
    <mergeCell ref="M919:P919"/>
    <mergeCell ref="R919:U919"/>
    <mergeCell ref="W919:Z919"/>
    <mergeCell ref="A920:G920"/>
    <mergeCell ref="H920:L920"/>
    <mergeCell ref="M920:Q920"/>
    <mergeCell ref="R920:V920"/>
    <mergeCell ref="W920:AA920"/>
    <mergeCell ref="B912:F912"/>
    <mergeCell ref="H912:L912"/>
    <mergeCell ref="M912:Q912"/>
    <mergeCell ref="R912:V912"/>
    <mergeCell ref="W912:AA912"/>
    <mergeCell ref="B913:F913"/>
    <mergeCell ref="B914:F914"/>
    <mergeCell ref="B915:F915"/>
    <mergeCell ref="B916:F916"/>
    <mergeCell ref="A900:X900"/>
    <mergeCell ref="A901:B901"/>
    <mergeCell ref="U902:AA903"/>
    <mergeCell ref="A905:C906"/>
    <mergeCell ref="D905:W906"/>
    <mergeCell ref="X905:AA905"/>
    <mergeCell ref="X906:AA907"/>
    <mergeCell ref="A907:C907"/>
    <mergeCell ref="D907:D910"/>
    <mergeCell ref="F907:F910"/>
    <mergeCell ref="G907:I907"/>
    <mergeCell ref="J907:V907"/>
    <mergeCell ref="A908:C910"/>
    <mergeCell ref="E908:E910"/>
    <mergeCell ref="G908:I909"/>
    <mergeCell ref="J908:V909"/>
    <mergeCell ref="X909:X910"/>
    <mergeCell ref="Y909:AA910"/>
    <mergeCell ref="G910:I910"/>
    <mergeCell ref="S910:U910"/>
    <mergeCell ref="B896:F896"/>
    <mergeCell ref="B897:F897"/>
    <mergeCell ref="A898:G898"/>
    <mergeCell ref="H898:K898"/>
    <mergeCell ref="M898:P898"/>
    <mergeCell ref="R898:U898"/>
    <mergeCell ref="W898:Z898"/>
    <mergeCell ref="A899:G899"/>
    <mergeCell ref="H899:L899"/>
    <mergeCell ref="M899:Q899"/>
    <mergeCell ref="R899:V899"/>
    <mergeCell ref="W899:AA899"/>
    <mergeCell ref="B891:F891"/>
    <mergeCell ref="H891:L891"/>
    <mergeCell ref="M891:Q891"/>
    <mergeCell ref="R891:V891"/>
    <mergeCell ref="W891:AA891"/>
    <mergeCell ref="B892:F892"/>
    <mergeCell ref="B893:F893"/>
    <mergeCell ref="B894:F894"/>
    <mergeCell ref="B895:F895"/>
    <mergeCell ref="A879:X879"/>
    <mergeCell ref="A880:B880"/>
    <mergeCell ref="U881:AA882"/>
    <mergeCell ref="A884:C885"/>
    <mergeCell ref="D884:W885"/>
    <mergeCell ref="X884:AA884"/>
    <mergeCell ref="X885:AA886"/>
    <mergeCell ref="A886:C886"/>
    <mergeCell ref="D886:D889"/>
    <mergeCell ref="F886:F889"/>
    <mergeCell ref="G886:I886"/>
    <mergeCell ref="J886:V886"/>
    <mergeCell ref="A887:C889"/>
    <mergeCell ref="E887:E889"/>
    <mergeCell ref="G887:I888"/>
    <mergeCell ref="J887:V888"/>
    <mergeCell ref="X888:X889"/>
    <mergeCell ref="Y888:AA889"/>
    <mergeCell ref="G889:I889"/>
    <mergeCell ref="S889:U889"/>
    <mergeCell ref="B875:F875"/>
    <mergeCell ref="B876:F876"/>
    <mergeCell ref="A877:G877"/>
    <mergeCell ref="H877:K877"/>
    <mergeCell ref="M877:P877"/>
    <mergeCell ref="R877:U877"/>
    <mergeCell ref="W877:Z877"/>
    <mergeCell ref="A878:G878"/>
    <mergeCell ref="H878:L878"/>
    <mergeCell ref="M878:Q878"/>
    <mergeCell ref="R878:V878"/>
    <mergeCell ref="W878:AA878"/>
    <mergeCell ref="B870:F870"/>
    <mergeCell ref="H870:L870"/>
    <mergeCell ref="M870:Q870"/>
    <mergeCell ref="R870:V870"/>
    <mergeCell ref="W870:AA870"/>
    <mergeCell ref="B871:F871"/>
    <mergeCell ref="B872:F872"/>
    <mergeCell ref="B873:F873"/>
    <mergeCell ref="B874:F874"/>
    <mergeCell ref="A858:X858"/>
    <mergeCell ref="A859:B859"/>
    <mergeCell ref="U860:AA861"/>
    <mergeCell ref="A863:C864"/>
    <mergeCell ref="D863:W864"/>
    <mergeCell ref="X863:AA863"/>
    <mergeCell ref="X864:AA865"/>
    <mergeCell ref="A865:C865"/>
    <mergeCell ref="D865:D868"/>
    <mergeCell ref="F865:F868"/>
    <mergeCell ref="G865:I865"/>
    <mergeCell ref="J865:V865"/>
    <mergeCell ref="A866:C868"/>
    <mergeCell ref="E866:E868"/>
    <mergeCell ref="G866:I867"/>
    <mergeCell ref="J866:V867"/>
    <mergeCell ref="X867:X868"/>
    <mergeCell ref="Y867:AA868"/>
    <mergeCell ref="G868:I868"/>
    <mergeCell ref="S868:U868"/>
    <mergeCell ref="B854:F854"/>
    <mergeCell ref="B855:F855"/>
    <mergeCell ref="A856:G856"/>
    <mergeCell ref="H856:K856"/>
    <mergeCell ref="M856:P856"/>
    <mergeCell ref="R856:U856"/>
    <mergeCell ref="W856:Z856"/>
    <mergeCell ref="A857:G857"/>
    <mergeCell ref="H857:L857"/>
    <mergeCell ref="M857:Q857"/>
    <mergeCell ref="R857:V857"/>
    <mergeCell ref="W857:AA857"/>
    <mergeCell ref="B849:F849"/>
    <mergeCell ref="H849:L849"/>
    <mergeCell ref="M849:Q849"/>
    <mergeCell ref="R849:V849"/>
    <mergeCell ref="W849:AA849"/>
    <mergeCell ref="B850:F850"/>
    <mergeCell ref="B851:F851"/>
    <mergeCell ref="B852:F852"/>
    <mergeCell ref="B853:F853"/>
    <mergeCell ref="A837:X837"/>
    <mergeCell ref="A838:B838"/>
    <mergeCell ref="U839:AA840"/>
    <mergeCell ref="A842:C843"/>
    <mergeCell ref="D842:W843"/>
    <mergeCell ref="X842:AA842"/>
    <mergeCell ref="X843:AA844"/>
    <mergeCell ref="A844:C844"/>
    <mergeCell ref="D844:D847"/>
    <mergeCell ref="F844:F847"/>
    <mergeCell ref="G844:I844"/>
    <mergeCell ref="J844:V844"/>
    <mergeCell ref="A845:C847"/>
    <mergeCell ref="E845:E847"/>
    <mergeCell ref="G845:I846"/>
    <mergeCell ref="J845:V846"/>
    <mergeCell ref="X846:X847"/>
    <mergeCell ref="Y846:AA847"/>
    <mergeCell ref="G847:I847"/>
    <mergeCell ref="S847:U847"/>
    <mergeCell ref="B833:F833"/>
    <mergeCell ref="B834:F834"/>
    <mergeCell ref="A835:G835"/>
    <mergeCell ref="H835:K835"/>
    <mergeCell ref="M835:P835"/>
    <mergeCell ref="R835:U835"/>
    <mergeCell ref="W835:Z835"/>
    <mergeCell ref="A836:G836"/>
    <mergeCell ref="H836:L836"/>
    <mergeCell ref="M836:Q836"/>
    <mergeCell ref="R836:V836"/>
    <mergeCell ref="W836:AA836"/>
    <mergeCell ref="B828:F828"/>
    <mergeCell ref="H828:L828"/>
    <mergeCell ref="M828:Q828"/>
    <mergeCell ref="R828:V828"/>
    <mergeCell ref="W828:AA828"/>
    <mergeCell ref="B829:F829"/>
    <mergeCell ref="B830:F830"/>
    <mergeCell ref="B831:F831"/>
    <mergeCell ref="B832:F832"/>
    <mergeCell ref="A816:X816"/>
    <mergeCell ref="A817:B817"/>
    <mergeCell ref="U818:AA819"/>
    <mergeCell ref="A821:C822"/>
    <mergeCell ref="D821:W822"/>
    <mergeCell ref="X821:AA821"/>
    <mergeCell ref="X822:AA823"/>
    <mergeCell ref="A823:C823"/>
    <mergeCell ref="D823:D826"/>
    <mergeCell ref="F823:F826"/>
    <mergeCell ref="G823:I823"/>
    <mergeCell ref="J823:V823"/>
    <mergeCell ref="A824:C826"/>
    <mergeCell ref="E824:E826"/>
    <mergeCell ref="G824:I825"/>
    <mergeCell ref="J824:V825"/>
    <mergeCell ref="X825:X826"/>
    <mergeCell ref="Y825:AA826"/>
    <mergeCell ref="G826:I826"/>
    <mergeCell ref="S826:U826"/>
    <mergeCell ref="B812:F812"/>
    <mergeCell ref="B813:F813"/>
    <mergeCell ref="A814:G814"/>
    <mergeCell ref="H814:K814"/>
    <mergeCell ref="M814:P814"/>
    <mergeCell ref="R814:U814"/>
    <mergeCell ref="W814:Z814"/>
    <mergeCell ref="A815:G815"/>
    <mergeCell ref="H815:L815"/>
    <mergeCell ref="M815:Q815"/>
    <mergeCell ref="R815:V815"/>
    <mergeCell ref="W815:AA815"/>
    <mergeCell ref="B807:F807"/>
    <mergeCell ref="H807:L807"/>
    <mergeCell ref="M807:Q807"/>
    <mergeCell ref="R807:V807"/>
    <mergeCell ref="W807:AA807"/>
    <mergeCell ref="B808:F808"/>
    <mergeCell ref="B809:F809"/>
    <mergeCell ref="B810:F810"/>
    <mergeCell ref="B811:F811"/>
    <mergeCell ref="A795:X795"/>
    <mergeCell ref="A796:B796"/>
    <mergeCell ref="U797:AA798"/>
    <mergeCell ref="A800:C801"/>
    <mergeCell ref="D800:W801"/>
    <mergeCell ref="X800:AA800"/>
    <mergeCell ref="X801:AA802"/>
    <mergeCell ref="A802:C802"/>
    <mergeCell ref="D802:D805"/>
    <mergeCell ref="F802:F805"/>
    <mergeCell ref="G802:I802"/>
    <mergeCell ref="J802:V802"/>
    <mergeCell ref="A803:C805"/>
    <mergeCell ref="E803:E805"/>
    <mergeCell ref="G803:I804"/>
    <mergeCell ref="J803:V804"/>
    <mergeCell ref="X804:X805"/>
    <mergeCell ref="Y804:AA805"/>
    <mergeCell ref="G805:I805"/>
    <mergeCell ref="S805:U805"/>
    <mergeCell ref="B791:F791"/>
    <mergeCell ref="B792:F792"/>
    <mergeCell ref="A793:G793"/>
    <mergeCell ref="H793:K793"/>
    <mergeCell ref="M793:P793"/>
    <mergeCell ref="R793:U793"/>
    <mergeCell ref="W793:Z793"/>
    <mergeCell ref="A794:G794"/>
    <mergeCell ref="H794:L794"/>
    <mergeCell ref="M794:Q794"/>
    <mergeCell ref="R794:V794"/>
    <mergeCell ref="W794:AA794"/>
    <mergeCell ref="B786:F786"/>
    <mergeCell ref="H786:L786"/>
    <mergeCell ref="M786:Q786"/>
    <mergeCell ref="R786:V786"/>
    <mergeCell ref="W786:AA786"/>
    <mergeCell ref="B787:F787"/>
    <mergeCell ref="B788:F788"/>
    <mergeCell ref="B789:F789"/>
    <mergeCell ref="B790:F790"/>
    <mergeCell ref="A774:X774"/>
    <mergeCell ref="A775:B775"/>
    <mergeCell ref="U776:AA777"/>
    <mergeCell ref="A779:C780"/>
    <mergeCell ref="D779:W780"/>
    <mergeCell ref="X779:AA779"/>
    <mergeCell ref="X780:AA781"/>
    <mergeCell ref="A781:C781"/>
    <mergeCell ref="D781:D784"/>
    <mergeCell ref="F781:F784"/>
    <mergeCell ref="G781:I781"/>
    <mergeCell ref="J781:V781"/>
    <mergeCell ref="A782:C784"/>
    <mergeCell ref="E782:E784"/>
    <mergeCell ref="G782:I783"/>
    <mergeCell ref="J782:V783"/>
    <mergeCell ref="X783:X784"/>
    <mergeCell ref="Y783:AA784"/>
    <mergeCell ref="G784:I784"/>
    <mergeCell ref="S784:U784"/>
    <mergeCell ref="B770:F770"/>
    <mergeCell ref="B771:F771"/>
    <mergeCell ref="A772:G772"/>
    <mergeCell ref="H772:K772"/>
    <mergeCell ref="M772:P772"/>
    <mergeCell ref="R772:U772"/>
    <mergeCell ref="W772:Z772"/>
    <mergeCell ref="A773:G773"/>
    <mergeCell ref="H773:L773"/>
    <mergeCell ref="M773:Q773"/>
    <mergeCell ref="R773:V773"/>
    <mergeCell ref="W773:AA773"/>
    <mergeCell ref="B765:F765"/>
    <mergeCell ref="H765:L765"/>
    <mergeCell ref="M765:Q765"/>
    <mergeCell ref="R765:V765"/>
    <mergeCell ref="W765:AA765"/>
    <mergeCell ref="B766:F766"/>
    <mergeCell ref="B767:F767"/>
    <mergeCell ref="B768:F768"/>
    <mergeCell ref="B769:F769"/>
    <mergeCell ref="A753:X753"/>
    <mergeCell ref="A754:B754"/>
    <mergeCell ref="U755:AA756"/>
    <mergeCell ref="A758:C759"/>
    <mergeCell ref="D758:W759"/>
    <mergeCell ref="X758:AA758"/>
    <mergeCell ref="X759:AA760"/>
    <mergeCell ref="A760:C760"/>
    <mergeCell ref="D760:D763"/>
    <mergeCell ref="F760:F763"/>
    <mergeCell ref="G760:I760"/>
    <mergeCell ref="J760:V760"/>
    <mergeCell ref="A761:C763"/>
    <mergeCell ref="E761:E763"/>
    <mergeCell ref="G761:I762"/>
    <mergeCell ref="J761:V762"/>
    <mergeCell ref="X762:X763"/>
    <mergeCell ref="Y762:AA763"/>
    <mergeCell ref="G763:I763"/>
    <mergeCell ref="S763:U763"/>
    <mergeCell ref="B749:F749"/>
    <mergeCell ref="B750:F750"/>
    <mergeCell ref="A751:G751"/>
    <mergeCell ref="H751:K751"/>
    <mergeCell ref="M751:P751"/>
    <mergeCell ref="R751:U751"/>
    <mergeCell ref="W751:Z751"/>
    <mergeCell ref="A752:G752"/>
    <mergeCell ref="H752:L752"/>
    <mergeCell ref="M752:Q752"/>
    <mergeCell ref="R752:V752"/>
    <mergeCell ref="W752:AA752"/>
    <mergeCell ref="B744:F744"/>
    <mergeCell ref="H744:L744"/>
    <mergeCell ref="M744:Q744"/>
    <mergeCell ref="R744:V744"/>
    <mergeCell ref="W744:AA744"/>
    <mergeCell ref="B745:F745"/>
    <mergeCell ref="B746:F746"/>
    <mergeCell ref="B747:F747"/>
    <mergeCell ref="B748:F748"/>
    <mergeCell ref="A732:X732"/>
    <mergeCell ref="A733:B733"/>
    <mergeCell ref="U734:AA735"/>
    <mergeCell ref="A737:C738"/>
    <mergeCell ref="D737:W738"/>
    <mergeCell ref="X737:AA737"/>
    <mergeCell ref="X738:AA739"/>
    <mergeCell ref="A739:C739"/>
    <mergeCell ref="D739:D742"/>
    <mergeCell ref="F739:F742"/>
    <mergeCell ref="G739:I739"/>
    <mergeCell ref="J739:V739"/>
    <mergeCell ref="A740:C742"/>
    <mergeCell ref="E740:E742"/>
    <mergeCell ref="G740:I741"/>
    <mergeCell ref="J740:V741"/>
    <mergeCell ref="X741:X742"/>
    <mergeCell ref="Y741:AA742"/>
    <mergeCell ref="G742:I742"/>
    <mergeCell ref="S742:U742"/>
    <mergeCell ref="B728:F728"/>
    <mergeCell ref="B729:F729"/>
    <mergeCell ref="A730:G730"/>
    <mergeCell ref="H730:K730"/>
    <mergeCell ref="M730:P730"/>
    <mergeCell ref="R730:U730"/>
    <mergeCell ref="W730:Z730"/>
    <mergeCell ref="A731:G731"/>
    <mergeCell ref="H731:L731"/>
    <mergeCell ref="M731:Q731"/>
    <mergeCell ref="R731:V731"/>
    <mergeCell ref="W731:AA731"/>
    <mergeCell ref="B723:F723"/>
    <mergeCell ref="H723:L723"/>
    <mergeCell ref="M723:Q723"/>
    <mergeCell ref="R723:V723"/>
    <mergeCell ref="W723:AA723"/>
    <mergeCell ref="B724:F724"/>
    <mergeCell ref="B725:F725"/>
    <mergeCell ref="B726:F726"/>
    <mergeCell ref="B727:F727"/>
    <mergeCell ref="A711:X711"/>
    <mergeCell ref="A712:B712"/>
    <mergeCell ref="U713:AA714"/>
    <mergeCell ref="A716:C717"/>
    <mergeCell ref="D716:W717"/>
    <mergeCell ref="X716:AA716"/>
    <mergeCell ref="X717:AA718"/>
    <mergeCell ref="A718:C718"/>
    <mergeCell ref="D718:D721"/>
    <mergeCell ref="F718:F721"/>
    <mergeCell ref="G718:I718"/>
    <mergeCell ref="J718:V718"/>
    <mergeCell ref="A719:C721"/>
    <mergeCell ref="E719:E721"/>
    <mergeCell ref="G719:I720"/>
    <mergeCell ref="J719:V720"/>
    <mergeCell ref="X720:X721"/>
    <mergeCell ref="Y720:AA721"/>
    <mergeCell ref="G721:I721"/>
    <mergeCell ref="S721:U721"/>
    <mergeCell ref="B707:F707"/>
    <mergeCell ref="B708:F708"/>
    <mergeCell ref="A709:G709"/>
    <mergeCell ref="H709:K709"/>
    <mergeCell ref="M709:P709"/>
    <mergeCell ref="R709:U709"/>
    <mergeCell ref="W709:Z709"/>
    <mergeCell ref="A710:G710"/>
    <mergeCell ref="H710:L710"/>
    <mergeCell ref="M710:Q710"/>
    <mergeCell ref="R710:V710"/>
    <mergeCell ref="W710:AA710"/>
    <mergeCell ref="B702:F702"/>
    <mergeCell ref="H702:L702"/>
    <mergeCell ref="M702:Q702"/>
    <mergeCell ref="R702:V702"/>
    <mergeCell ref="W702:AA702"/>
    <mergeCell ref="B703:F703"/>
    <mergeCell ref="B704:F704"/>
    <mergeCell ref="B705:F705"/>
    <mergeCell ref="B706:F706"/>
    <mergeCell ref="A690:X690"/>
    <mergeCell ref="A691:B691"/>
    <mergeCell ref="U692:AA693"/>
    <mergeCell ref="A695:C696"/>
    <mergeCell ref="D695:W696"/>
    <mergeCell ref="X695:AA695"/>
    <mergeCell ref="X696:AA697"/>
    <mergeCell ref="A697:C697"/>
    <mergeCell ref="D697:D700"/>
    <mergeCell ref="F697:F700"/>
    <mergeCell ref="G697:I697"/>
    <mergeCell ref="J697:V697"/>
    <mergeCell ref="A698:C700"/>
    <mergeCell ref="E698:E700"/>
    <mergeCell ref="G698:I699"/>
    <mergeCell ref="J698:V699"/>
    <mergeCell ref="X699:X700"/>
    <mergeCell ref="Y699:AA700"/>
    <mergeCell ref="G700:I700"/>
    <mergeCell ref="S700:U700"/>
    <mergeCell ref="B686:F686"/>
    <mergeCell ref="B687:F687"/>
    <mergeCell ref="A688:G688"/>
    <mergeCell ref="H688:K688"/>
    <mergeCell ref="M688:P688"/>
    <mergeCell ref="R688:U688"/>
    <mergeCell ref="W688:Z688"/>
    <mergeCell ref="A689:G689"/>
    <mergeCell ref="H689:L689"/>
    <mergeCell ref="M689:Q689"/>
    <mergeCell ref="R689:V689"/>
    <mergeCell ref="W689:AA689"/>
    <mergeCell ref="B681:F681"/>
    <mergeCell ref="H681:L681"/>
    <mergeCell ref="M681:Q681"/>
    <mergeCell ref="R681:V681"/>
    <mergeCell ref="W681:AA681"/>
    <mergeCell ref="B682:F682"/>
    <mergeCell ref="B683:F683"/>
    <mergeCell ref="B684:F684"/>
    <mergeCell ref="B685:F685"/>
    <mergeCell ref="A669:X669"/>
    <mergeCell ref="A670:B670"/>
    <mergeCell ref="U671:AA672"/>
    <mergeCell ref="A674:C675"/>
    <mergeCell ref="D674:W675"/>
    <mergeCell ref="X674:AA674"/>
    <mergeCell ref="X675:AA676"/>
    <mergeCell ref="A676:C676"/>
    <mergeCell ref="D676:D679"/>
    <mergeCell ref="F676:F679"/>
    <mergeCell ref="G676:I676"/>
    <mergeCell ref="J676:V676"/>
    <mergeCell ref="A677:C679"/>
    <mergeCell ref="E677:E679"/>
    <mergeCell ref="G677:I678"/>
    <mergeCell ref="J677:V678"/>
    <mergeCell ref="X678:X679"/>
    <mergeCell ref="Y678:AA679"/>
    <mergeCell ref="G679:I679"/>
    <mergeCell ref="S679:U679"/>
    <mergeCell ref="B665:F665"/>
    <mergeCell ref="B666:F666"/>
    <mergeCell ref="A667:G667"/>
    <mergeCell ref="H667:K667"/>
    <mergeCell ref="M667:P667"/>
    <mergeCell ref="R667:U667"/>
    <mergeCell ref="W667:Z667"/>
    <mergeCell ref="A668:G668"/>
    <mergeCell ref="H668:L668"/>
    <mergeCell ref="M668:Q668"/>
    <mergeCell ref="R668:V668"/>
    <mergeCell ref="W668:AA668"/>
    <mergeCell ref="B660:F660"/>
    <mergeCell ref="H660:L660"/>
    <mergeCell ref="M660:Q660"/>
    <mergeCell ref="R660:V660"/>
    <mergeCell ref="W660:AA660"/>
    <mergeCell ref="B661:F661"/>
    <mergeCell ref="B662:F662"/>
    <mergeCell ref="B663:F663"/>
    <mergeCell ref="B664:F664"/>
    <mergeCell ref="A648:X648"/>
    <mergeCell ref="A649:B649"/>
    <mergeCell ref="U650:AA651"/>
    <mergeCell ref="A653:C654"/>
    <mergeCell ref="D653:W654"/>
    <mergeCell ref="X653:AA653"/>
    <mergeCell ref="X654:AA655"/>
    <mergeCell ref="A655:C655"/>
    <mergeCell ref="D655:D658"/>
    <mergeCell ref="F655:F658"/>
    <mergeCell ref="G655:I655"/>
    <mergeCell ref="J655:V655"/>
    <mergeCell ref="A656:C658"/>
    <mergeCell ref="E656:E658"/>
    <mergeCell ref="G656:I657"/>
    <mergeCell ref="J656:V657"/>
    <mergeCell ref="X657:X658"/>
    <mergeCell ref="Y657:AA658"/>
    <mergeCell ref="G658:I658"/>
    <mergeCell ref="S658:U658"/>
    <mergeCell ref="B644:F644"/>
    <mergeCell ref="B645:F645"/>
    <mergeCell ref="A646:G646"/>
    <mergeCell ref="H646:K646"/>
    <mergeCell ref="M646:P646"/>
    <mergeCell ref="R646:U646"/>
    <mergeCell ref="W646:Z646"/>
    <mergeCell ref="A647:G647"/>
    <mergeCell ref="H647:L647"/>
    <mergeCell ref="M647:Q647"/>
    <mergeCell ref="R647:V647"/>
    <mergeCell ref="W647:AA647"/>
    <mergeCell ref="B639:F639"/>
    <mergeCell ref="H639:L639"/>
    <mergeCell ref="M639:Q639"/>
    <mergeCell ref="R639:V639"/>
    <mergeCell ref="W639:AA639"/>
    <mergeCell ref="B640:F640"/>
    <mergeCell ref="B641:F641"/>
    <mergeCell ref="B642:F642"/>
    <mergeCell ref="B643:F643"/>
    <mergeCell ref="A627:X627"/>
    <mergeCell ref="A628:B628"/>
    <mergeCell ref="U629:AA630"/>
    <mergeCell ref="A632:C633"/>
    <mergeCell ref="D632:W633"/>
    <mergeCell ref="X632:AA632"/>
    <mergeCell ref="X633:AA634"/>
    <mergeCell ref="A634:C634"/>
    <mergeCell ref="D634:D637"/>
    <mergeCell ref="F634:F637"/>
    <mergeCell ref="G634:I634"/>
    <mergeCell ref="J634:V634"/>
    <mergeCell ref="A635:C637"/>
    <mergeCell ref="E635:E637"/>
    <mergeCell ref="G635:I636"/>
    <mergeCell ref="J635:V636"/>
    <mergeCell ref="X636:X637"/>
    <mergeCell ref="Y636:AA637"/>
    <mergeCell ref="G637:I637"/>
    <mergeCell ref="S637:U637"/>
    <mergeCell ref="B623:F623"/>
    <mergeCell ref="B624:F624"/>
    <mergeCell ref="A625:G625"/>
    <mergeCell ref="H625:K625"/>
    <mergeCell ref="M625:P625"/>
    <mergeCell ref="R625:U625"/>
    <mergeCell ref="W625:Z625"/>
    <mergeCell ref="A626:G626"/>
    <mergeCell ref="H626:L626"/>
    <mergeCell ref="M626:Q626"/>
    <mergeCell ref="R626:V626"/>
    <mergeCell ref="W626:AA626"/>
    <mergeCell ref="B618:F618"/>
    <mergeCell ref="H618:L618"/>
    <mergeCell ref="M618:Q618"/>
    <mergeCell ref="R618:V618"/>
    <mergeCell ref="W618:AA618"/>
    <mergeCell ref="B619:F619"/>
    <mergeCell ref="B620:F620"/>
    <mergeCell ref="B621:F621"/>
    <mergeCell ref="B622:F622"/>
    <mergeCell ref="A606:X606"/>
    <mergeCell ref="A607:B607"/>
    <mergeCell ref="U608:AA609"/>
    <mergeCell ref="A611:C612"/>
    <mergeCell ref="D611:W612"/>
    <mergeCell ref="X611:AA611"/>
    <mergeCell ref="X612:AA613"/>
    <mergeCell ref="A613:C613"/>
    <mergeCell ref="D613:D616"/>
    <mergeCell ref="F613:F616"/>
    <mergeCell ref="G613:I613"/>
    <mergeCell ref="J613:V613"/>
    <mergeCell ref="A614:C616"/>
    <mergeCell ref="E614:E616"/>
    <mergeCell ref="G614:I615"/>
    <mergeCell ref="J614:V615"/>
    <mergeCell ref="X615:X616"/>
    <mergeCell ref="Y615:AA616"/>
    <mergeCell ref="G616:I616"/>
    <mergeCell ref="S616:U616"/>
    <mergeCell ref="B602:F602"/>
    <mergeCell ref="B603:F603"/>
    <mergeCell ref="A604:G604"/>
    <mergeCell ref="H604:K604"/>
    <mergeCell ref="M604:P604"/>
    <mergeCell ref="R604:U604"/>
    <mergeCell ref="W604:Z604"/>
    <mergeCell ref="A605:G605"/>
    <mergeCell ref="H605:L605"/>
    <mergeCell ref="M605:Q605"/>
    <mergeCell ref="R605:V605"/>
    <mergeCell ref="W605:AA605"/>
    <mergeCell ref="B597:F597"/>
    <mergeCell ref="H597:L597"/>
    <mergeCell ref="M597:Q597"/>
    <mergeCell ref="R597:V597"/>
    <mergeCell ref="W597:AA597"/>
    <mergeCell ref="B598:F598"/>
    <mergeCell ref="B599:F599"/>
    <mergeCell ref="B600:F600"/>
    <mergeCell ref="B601:F601"/>
    <mergeCell ref="A585:X585"/>
    <mergeCell ref="A586:B586"/>
    <mergeCell ref="U587:AA588"/>
    <mergeCell ref="A590:C591"/>
    <mergeCell ref="D590:W591"/>
    <mergeCell ref="X590:AA590"/>
    <mergeCell ref="X591:AA592"/>
    <mergeCell ref="A592:C592"/>
    <mergeCell ref="D592:D595"/>
    <mergeCell ref="F592:F595"/>
    <mergeCell ref="G592:I592"/>
    <mergeCell ref="J592:V592"/>
    <mergeCell ref="A593:C595"/>
    <mergeCell ref="E593:E595"/>
    <mergeCell ref="G593:I594"/>
    <mergeCell ref="J593:V594"/>
    <mergeCell ref="X594:X595"/>
    <mergeCell ref="Y594:AA595"/>
    <mergeCell ref="G595:I595"/>
    <mergeCell ref="S595:U595"/>
    <mergeCell ref="B581:F581"/>
    <mergeCell ref="B582:F582"/>
    <mergeCell ref="A583:G583"/>
    <mergeCell ref="H583:K583"/>
    <mergeCell ref="M583:P583"/>
    <mergeCell ref="R583:U583"/>
    <mergeCell ref="W583:Z583"/>
    <mergeCell ref="A584:G584"/>
    <mergeCell ref="H584:L584"/>
    <mergeCell ref="M584:Q584"/>
    <mergeCell ref="R584:V584"/>
    <mergeCell ref="W584:AA584"/>
    <mergeCell ref="B576:F576"/>
    <mergeCell ref="H576:L576"/>
    <mergeCell ref="M576:Q576"/>
    <mergeCell ref="R576:V576"/>
    <mergeCell ref="W576:AA576"/>
    <mergeCell ref="B577:F577"/>
    <mergeCell ref="B578:F578"/>
    <mergeCell ref="B579:F579"/>
    <mergeCell ref="B580:F580"/>
    <mergeCell ref="A564:X564"/>
    <mergeCell ref="A565:B565"/>
    <mergeCell ref="U566:AA567"/>
    <mergeCell ref="A569:C570"/>
    <mergeCell ref="D569:W570"/>
    <mergeCell ref="X569:AA569"/>
    <mergeCell ref="X570:AA571"/>
    <mergeCell ref="A571:C571"/>
    <mergeCell ref="D571:D574"/>
    <mergeCell ref="F571:F574"/>
    <mergeCell ref="G571:I571"/>
    <mergeCell ref="J571:V571"/>
    <mergeCell ref="A572:C574"/>
    <mergeCell ref="E572:E574"/>
    <mergeCell ref="G572:I573"/>
    <mergeCell ref="J572:V573"/>
    <mergeCell ref="X573:X574"/>
    <mergeCell ref="Y573:AA574"/>
    <mergeCell ref="G574:I574"/>
    <mergeCell ref="S574:U574"/>
    <mergeCell ref="B560:F560"/>
    <mergeCell ref="B561:F561"/>
    <mergeCell ref="A562:G562"/>
    <mergeCell ref="H562:K562"/>
    <mergeCell ref="M562:P562"/>
    <mergeCell ref="R562:U562"/>
    <mergeCell ref="W562:Z562"/>
    <mergeCell ref="A563:G563"/>
    <mergeCell ref="H563:L563"/>
    <mergeCell ref="M563:Q563"/>
    <mergeCell ref="R563:V563"/>
    <mergeCell ref="W563:AA563"/>
    <mergeCell ref="B555:F555"/>
    <mergeCell ref="H555:L555"/>
    <mergeCell ref="M555:Q555"/>
    <mergeCell ref="R555:V555"/>
    <mergeCell ref="W555:AA555"/>
    <mergeCell ref="B556:F556"/>
    <mergeCell ref="B557:F557"/>
    <mergeCell ref="B558:F558"/>
    <mergeCell ref="B559:F559"/>
    <mergeCell ref="A543:X543"/>
    <mergeCell ref="A544:B544"/>
    <mergeCell ref="U545:AA546"/>
    <mergeCell ref="A548:C549"/>
    <mergeCell ref="D548:W549"/>
    <mergeCell ref="X548:AA548"/>
    <mergeCell ref="X549:AA550"/>
    <mergeCell ref="A550:C550"/>
    <mergeCell ref="D550:D553"/>
    <mergeCell ref="F550:F553"/>
    <mergeCell ref="G550:I550"/>
    <mergeCell ref="J550:V550"/>
    <mergeCell ref="A551:C553"/>
    <mergeCell ref="E551:E553"/>
    <mergeCell ref="G551:I552"/>
    <mergeCell ref="J551:V552"/>
    <mergeCell ref="X552:X553"/>
    <mergeCell ref="Y552:AA553"/>
    <mergeCell ref="G553:I553"/>
    <mergeCell ref="S553:U553"/>
    <mergeCell ref="B539:F539"/>
    <mergeCell ref="B540:F540"/>
    <mergeCell ref="A541:G541"/>
    <mergeCell ref="H541:K541"/>
    <mergeCell ref="M541:P541"/>
    <mergeCell ref="R541:U541"/>
    <mergeCell ref="W541:Z541"/>
    <mergeCell ref="A542:G542"/>
    <mergeCell ref="H542:L542"/>
    <mergeCell ref="M542:Q542"/>
    <mergeCell ref="R542:V542"/>
    <mergeCell ref="W542:AA542"/>
    <mergeCell ref="B534:F534"/>
    <mergeCell ref="H534:L534"/>
    <mergeCell ref="M534:Q534"/>
    <mergeCell ref="R534:V534"/>
    <mergeCell ref="W534:AA534"/>
    <mergeCell ref="B535:F535"/>
    <mergeCell ref="B536:F536"/>
    <mergeCell ref="B537:F537"/>
    <mergeCell ref="B538:F538"/>
    <mergeCell ref="A522:X522"/>
    <mergeCell ref="A523:B523"/>
    <mergeCell ref="U524:AA525"/>
    <mergeCell ref="A527:C528"/>
    <mergeCell ref="D527:W528"/>
    <mergeCell ref="X527:AA527"/>
    <mergeCell ref="X528:AA529"/>
    <mergeCell ref="A529:C529"/>
    <mergeCell ref="D529:D532"/>
    <mergeCell ref="F529:F532"/>
    <mergeCell ref="G529:I529"/>
    <mergeCell ref="J529:V529"/>
    <mergeCell ref="A530:C532"/>
    <mergeCell ref="E530:E532"/>
    <mergeCell ref="G530:I531"/>
    <mergeCell ref="J530:V531"/>
    <mergeCell ref="X531:X532"/>
    <mergeCell ref="Y531:AA532"/>
    <mergeCell ref="G532:I532"/>
    <mergeCell ref="S532:U532"/>
    <mergeCell ref="B518:F518"/>
    <mergeCell ref="B519:F519"/>
    <mergeCell ref="A520:G520"/>
    <mergeCell ref="H520:K520"/>
    <mergeCell ref="M520:P520"/>
    <mergeCell ref="R520:U520"/>
    <mergeCell ref="W520:Z520"/>
    <mergeCell ref="A521:G521"/>
    <mergeCell ref="H521:L521"/>
    <mergeCell ref="M521:Q521"/>
    <mergeCell ref="R521:V521"/>
    <mergeCell ref="W521:AA521"/>
    <mergeCell ref="B513:F513"/>
    <mergeCell ref="H513:L513"/>
    <mergeCell ref="M513:Q513"/>
    <mergeCell ref="R513:V513"/>
    <mergeCell ref="W513:AA513"/>
    <mergeCell ref="B514:F514"/>
    <mergeCell ref="B515:F515"/>
    <mergeCell ref="B516:F516"/>
    <mergeCell ref="B517:F517"/>
    <mergeCell ref="A501:X501"/>
    <mergeCell ref="A502:B502"/>
    <mergeCell ref="U503:AA504"/>
    <mergeCell ref="A506:C507"/>
    <mergeCell ref="D506:W507"/>
    <mergeCell ref="X506:AA506"/>
    <mergeCell ref="X507:AA508"/>
    <mergeCell ref="A508:C508"/>
    <mergeCell ref="D508:D511"/>
    <mergeCell ref="F508:F511"/>
    <mergeCell ref="G508:I508"/>
    <mergeCell ref="J508:V508"/>
    <mergeCell ref="A509:C511"/>
    <mergeCell ref="E509:E511"/>
    <mergeCell ref="G509:I510"/>
    <mergeCell ref="J509:V510"/>
    <mergeCell ref="X510:X511"/>
    <mergeCell ref="Y510:AA511"/>
    <mergeCell ref="G511:I511"/>
    <mergeCell ref="S511:U511"/>
    <mergeCell ref="B497:F497"/>
    <mergeCell ref="B498:F498"/>
    <mergeCell ref="A499:G499"/>
    <mergeCell ref="H499:K499"/>
    <mergeCell ref="M499:P499"/>
    <mergeCell ref="R499:U499"/>
    <mergeCell ref="W499:Z499"/>
    <mergeCell ref="A500:G500"/>
    <mergeCell ref="H500:L500"/>
    <mergeCell ref="M500:Q500"/>
    <mergeCell ref="R500:V500"/>
    <mergeCell ref="W500:AA500"/>
    <mergeCell ref="B492:F492"/>
    <mergeCell ref="H492:L492"/>
    <mergeCell ref="M492:Q492"/>
    <mergeCell ref="R492:V492"/>
    <mergeCell ref="W492:AA492"/>
    <mergeCell ref="B493:F493"/>
    <mergeCell ref="B494:F494"/>
    <mergeCell ref="B495:F495"/>
    <mergeCell ref="B496:F496"/>
    <mergeCell ref="A480:X480"/>
    <mergeCell ref="A481:B481"/>
    <mergeCell ref="U482:AA483"/>
    <mergeCell ref="A485:C486"/>
    <mergeCell ref="D485:W486"/>
    <mergeCell ref="X485:AA485"/>
    <mergeCell ref="X486:AA487"/>
    <mergeCell ref="A487:C487"/>
    <mergeCell ref="D487:D490"/>
    <mergeCell ref="F487:F490"/>
    <mergeCell ref="G487:I487"/>
    <mergeCell ref="J487:V487"/>
    <mergeCell ref="A488:C490"/>
    <mergeCell ref="E488:E490"/>
    <mergeCell ref="G488:I489"/>
    <mergeCell ref="J488:V489"/>
    <mergeCell ref="X489:X490"/>
    <mergeCell ref="Y489:AA490"/>
    <mergeCell ref="G490:I490"/>
    <mergeCell ref="S490:U490"/>
    <mergeCell ref="B476:F476"/>
    <mergeCell ref="B477:F477"/>
    <mergeCell ref="A478:G478"/>
    <mergeCell ref="H478:K478"/>
    <mergeCell ref="M478:P478"/>
    <mergeCell ref="R478:U478"/>
    <mergeCell ref="W478:Z478"/>
    <mergeCell ref="A479:G479"/>
    <mergeCell ref="H479:L479"/>
    <mergeCell ref="M479:Q479"/>
    <mergeCell ref="R479:V479"/>
    <mergeCell ref="W479:AA479"/>
    <mergeCell ref="B471:F471"/>
    <mergeCell ref="H471:L471"/>
    <mergeCell ref="M471:Q471"/>
    <mergeCell ref="R471:V471"/>
    <mergeCell ref="W471:AA471"/>
    <mergeCell ref="B472:F472"/>
    <mergeCell ref="B473:F473"/>
    <mergeCell ref="B474:F474"/>
    <mergeCell ref="B475:F475"/>
    <mergeCell ref="A459:X459"/>
    <mergeCell ref="A460:B460"/>
    <mergeCell ref="U461:AA462"/>
    <mergeCell ref="A464:C465"/>
    <mergeCell ref="D464:W465"/>
    <mergeCell ref="X464:AA464"/>
    <mergeCell ref="X465:AA466"/>
    <mergeCell ref="A466:C466"/>
    <mergeCell ref="D466:D469"/>
    <mergeCell ref="F466:F469"/>
    <mergeCell ref="G466:I466"/>
    <mergeCell ref="J466:V466"/>
    <mergeCell ref="A467:C469"/>
    <mergeCell ref="E467:E469"/>
    <mergeCell ref="G467:I468"/>
    <mergeCell ref="J467:V468"/>
    <mergeCell ref="X468:X469"/>
    <mergeCell ref="Y468:AA469"/>
    <mergeCell ref="G469:I469"/>
    <mergeCell ref="S469:U469"/>
    <mergeCell ref="B455:F455"/>
    <mergeCell ref="B456:F456"/>
    <mergeCell ref="A457:G457"/>
    <mergeCell ref="H457:K457"/>
    <mergeCell ref="M457:P457"/>
    <mergeCell ref="R457:U457"/>
    <mergeCell ref="W457:Z457"/>
    <mergeCell ref="A458:G458"/>
    <mergeCell ref="H458:L458"/>
    <mergeCell ref="M458:Q458"/>
    <mergeCell ref="R458:V458"/>
    <mergeCell ref="W458:AA458"/>
    <mergeCell ref="B450:F450"/>
    <mergeCell ref="H450:L450"/>
    <mergeCell ref="M450:Q450"/>
    <mergeCell ref="R450:V450"/>
    <mergeCell ref="W450:AA450"/>
    <mergeCell ref="B451:F451"/>
    <mergeCell ref="B452:F452"/>
    <mergeCell ref="B453:F453"/>
    <mergeCell ref="B454:F454"/>
    <mergeCell ref="A438:X438"/>
    <mergeCell ref="A439:B439"/>
    <mergeCell ref="U440:AA441"/>
    <mergeCell ref="A443:C444"/>
    <mergeCell ref="D443:W444"/>
    <mergeCell ref="X443:AA443"/>
    <mergeCell ref="X444:AA445"/>
    <mergeCell ref="A445:C445"/>
    <mergeCell ref="D445:D448"/>
    <mergeCell ref="F445:F448"/>
    <mergeCell ref="G445:I445"/>
    <mergeCell ref="J445:V445"/>
    <mergeCell ref="A446:C448"/>
    <mergeCell ref="E446:E448"/>
    <mergeCell ref="G446:I447"/>
    <mergeCell ref="J446:V447"/>
    <mergeCell ref="X447:X448"/>
    <mergeCell ref="Y447:AA448"/>
    <mergeCell ref="G448:I448"/>
    <mergeCell ref="S448:U448"/>
    <mergeCell ref="B434:F434"/>
    <mergeCell ref="B435:F435"/>
    <mergeCell ref="A436:G436"/>
    <mergeCell ref="H436:K436"/>
    <mergeCell ref="M436:P436"/>
    <mergeCell ref="R436:U436"/>
    <mergeCell ref="W436:Z436"/>
    <mergeCell ref="A437:G437"/>
    <mergeCell ref="H437:L437"/>
    <mergeCell ref="M437:Q437"/>
    <mergeCell ref="R437:V437"/>
    <mergeCell ref="W437:AA437"/>
    <mergeCell ref="B429:F429"/>
    <mergeCell ref="H429:L429"/>
    <mergeCell ref="M429:Q429"/>
    <mergeCell ref="R429:V429"/>
    <mergeCell ref="W429:AA429"/>
    <mergeCell ref="B430:F430"/>
    <mergeCell ref="B431:F431"/>
    <mergeCell ref="B432:F432"/>
    <mergeCell ref="B433:F433"/>
    <mergeCell ref="A417:X417"/>
    <mergeCell ref="A418:B418"/>
    <mergeCell ref="U419:AA420"/>
    <mergeCell ref="A422:C423"/>
    <mergeCell ref="D422:W423"/>
    <mergeCell ref="X422:AA422"/>
    <mergeCell ref="X423:AA424"/>
    <mergeCell ref="A424:C424"/>
    <mergeCell ref="D424:D427"/>
    <mergeCell ref="F424:F427"/>
    <mergeCell ref="G424:I424"/>
    <mergeCell ref="J424:V424"/>
    <mergeCell ref="A425:C427"/>
    <mergeCell ref="E425:E427"/>
    <mergeCell ref="G425:I426"/>
    <mergeCell ref="J425:V426"/>
    <mergeCell ref="X426:X427"/>
    <mergeCell ref="Y426:AA427"/>
    <mergeCell ref="G427:I427"/>
    <mergeCell ref="S427:U427"/>
    <mergeCell ref="B413:F413"/>
    <mergeCell ref="B414:F414"/>
    <mergeCell ref="A415:G415"/>
    <mergeCell ref="H415:K415"/>
    <mergeCell ref="M415:P415"/>
    <mergeCell ref="R415:U415"/>
    <mergeCell ref="W415:Z415"/>
    <mergeCell ref="A416:G416"/>
    <mergeCell ref="H416:L416"/>
    <mergeCell ref="M416:Q416"/>
    <mergeCell ref="R416:V416"/>
    <mergeCell ref="W416:AA416"/>
    <mergeCell ref="B408:F408"/>
    <mergeCell ref="H408:L408"/>
    <mergeCell ref="M408:Q408"/>
    <mergeCell ref="R408:V408"/>
    <mergeCell ref="W408:AA408"/>
    <mergeCell ref="B409:F409"/>
    <mergeCell ref="B410:F410"/>
    <mergeCell ref="B411:F411"/>
    <mergeCell ref="B412:F412"/>
    <mergeCell ref="A396:X396"/>
    <mergeCell ref="A397:B397"/>
    <mergeCell ref="U398:AA399"/>
    <mergeCell ref="A401:C402"/>
    <mergeCell ref="D401:W402"/>
    <mergeCell ref="X401:AA401"/>
    <mergeCell ref="X402:AA403"/>
    <mergeCell ref="A403:C403"/>
    <mergeCell ref="D403:D406"/>
    <mergeCell ref="F403:F406"/>
    <mergeCell ref="G403:I403"/>
    <mergeCell ref="J403:V403"/>
    <mergeCell ref="A404:C406"/>
    <mergeCell ref="E404:E406"/>
    <mergeCell ref="G404:I405"/>
    <mergeCell ref="J404:V405"/>
    <mergeCell ref="X405:X406"/>
    <mergeCell ref="Y405:AA406"/>
    <mergeCell ref="G406:I406"/>
    <mergeCell ref="S406:U406"/>
    <mergeCell ref="B392:F392"/>
    <mergeCell ref="B393:F393"/>
    <mergeCell ref="A394:G394"/>
    <mergeCell ref="H394:K394"/>
    <mergeCell ref="M394:P394"/>
    <mergeCell ref="R394:U394"/>
    <mergeCell ref="W394:Z394"/>
    <mergeCell ref="A395:G395"/>
    <mergeCell ref="H395:L395"/>
    <mergeCell ref="M395:Q395"/>
    <mergeCell ref="R395:V395"/>
    <mergeCell ref="W395:AA395"/>
    <mergeCell ref="B387:F387"/>
    <mergeCell ref="H387:L387"/>
    <mergeCell ref="M387:Q387"/>
    <mergeCell ref="R387:V387"/>
    <mergeCell ref="W387:AA387"/>
    <mergeCell ref="B388:F388"/>
    <mergeCell ref="B389:F389"/>
    <mergeCell ref="B390:F390"/>
    <mergeCell ref="B391:F391"/>
    <mergeCell ref="A375:X375"/>
    <mergeCell ref="A376:B376"/>
    <mergeCell ref="U377:AA378"/>
    <mergeCell ref="A380:C381"/>
    <mergeCell ref="D380:W381"/>
    <mergeCell ref="X380:AA380"/>
    <mergeCell ref="X381:AA382"/>
    <mergeCell ref="A382:C382"/>
    <mergeCell ref="D382:D385"/>
    <mergeCell ref="F382:F385"/>
    <mergeCell ref="G382:I382"/>
    <mergeCell ref="J382:V382"/>
    <mergeCell ref="A383:C385"/>
    <mergeCell ref="E383:E385"/>
    <mergeCell ref="G383:I384"/>
    <mergeCell ref="J383:V384"/>
    <mergeCell ref="X384:X385"/>
    <mergeCell ref="Y384:AA385"/>
    <mergeCell ref="G385:I385"/>
    <mergeCell ref="S385:U385"/>
    <mergeCell ref="B371:F371"/>
    <mergeCell ref="B372:F372"/>
    <mergeCell ref="A373:G373"/>
    <mergeCell ref="H373:K373"/>
    <mergeCell ref="M373:P373"/>
    <mergeCell ref="R373:U373"/>
    <mergeCell ref="W373:Z373"/>
    <mergeCell ref="A374:G374"/>
    <mergeCell ref="H374:L374"/>
    <mergeCell ref="M374:Q374"/>
    <mergeCell ref="R374:V374"/>
    <mergeCell ref="W374:AA374"/>
    <mergeCell ref="B366:F366"/>
    <mergeCell ref="H366:L366"/>
    <mergeCell ref="M366:Q366"/>
    <mergeCell ref="R366:V366"/>
    <mergeCell ref="W366:AA366"/>
    <mergeCell ref="B367:F367"/>
    <mergeCell ref="B368:F368"/>
    <mergeCell ref="B369:F369"/>
    <mergeCell ref="B370:F370"/>
    <mergeCell ref="A354:X354"/>
    <mergeCell ref="A355:B355"/>
    <mergeCell ref="U356:AA357"/>
    <mergeCell ref="A359:C360"/>
    <mergeCell ref="D359:W360"/>
    <mergeCell ref="X359:AA359"/>
    <mergeCell ref="X360:AA361"/>
    <mergeCell ref="A361:C361"/>
    <mergeCell ref="D361:D364"/>
    <mergeCell ref="F361:F364"/>
    <mergeCell ref="G361:I361"/>
    <mergeCell ref="J361:V361"/>
    <mergeCell ref="A362:C364"/>
    <mergeCell ref="E362:E364"/>
    <mergeCell ref="G362:I363"/>
    <mergeCell ref="J362:V363"/>
    <mergeCell ref="X363:X364"/>
    <mergeCell ref="Y363:AA364"/>
    <mergeCell ref="G364:I364"/>
    <mergeCell ref="S364:U364"/>
    <mergeCell ref="B350:F350"/>
    <mergeCell ref="B351:F351"/>
    <mergeCell ref="A352:G352"/>
    <mergeCell ref="H352:K352"/>
    <mergeCell ref="M352:P352"/>
    <mergeCell ref="R352:U352"/>
    <mergeCell ref="W352:Z352"/>
    <mergeCell ref="A353:G353"/>
    <mergeCell ref="H353:L353"/>
    <mergeCell ref="M353:Q353"/>
    <mergeCell ref="R353:V353"/>
    <mergeCell ref="W353:AA353"/>
    <mergeCell ref="B345:F345"/>
    <mergeCell ref="H345:L345"/>
    <mergeCell ref="M345:Q345"/>
    <mergeCell ref="R345:V345"/>
    <mergeCell ref="W345:AA345"/>
    <mergeCell ref="B346:F346"/>
    <mergeCell ref="B347:F347"/>
    <mergeCell ref="B348:F348"/>
    <mergeCell ref="B349:F349"/>
    <mergeCell ref="A333:X333"/>
    <mergeCell ref="A334:B334"/>
    <mergeCell ref="U335:AA336"/>
    <mergeCell ref="A338:C339"/>
    <mergeCell ref="D338:W339"/>
    <mergeCell ref="X338:AA338"/>
    <mergeCell ref="X339:AA340"/>
    <mergeCell ref="A340:C340"/>
    <mergeCell ref="D340:D343"/>
    <mergeCell ref="F340:F343"/>
    <mergeCell ref="G340:I340"/>
    <mergeCell ref="J340:V340"/>
    <mergeCell ref="A341:C343"/>
    <mergeCell ref="E341:E343"/>
    <mergeCell ref="G341:I342"/>
    <mergeCell ref="J341:V342"/>
    <mergeCell ref="X342:X343"/>
    <mergeCell ref="Y342:AA343"/>
    <mergeCell ref="G343:I343"/>
    <mergeCell ref="S343:U343"/>
    <mergeCell ref="B329:F329"/>
    <mergeCell ref="B330:F330"/>
    <mergeCell ref="A331:G331"/>
    <mergeCell ref="H331:K331"/>
    <mergeCell ref="M331:P331"/>
    <mergeCell ref="R331:U331"/>
    <mergeCell ref="W331:Z331"/>
    <mergeCell ref="A332:G332"/>
    <mergeCell ref="H332:L332"/>
    <mergeCell ref="M332:Q332"/>
    <mergeCell ref="R332:V332"/>
    <mergeCell ref="W332:AA332"/>
    <mergeCell ref="B324:F324"/>
    <mergeCell ref="H324:L324"/>
    <mergeCell ref="M324:Q324"/>
    <mergeCell ref="R324:V324"/>
    <mergeCell ref="W324:AA324"/>
    <mergeCell ref="B325:F325"/>
    <mergeCell ref="B326:F326"/>
    <mergeCell ref="B327:F327"/>
    <mergeCell ref="B328:F328"/>
    <mergeCell ref="A312:X312"/>
    <mergeCell ref="A313:B313"/>
    <mergeCell ref="U314:AA315"/>
    <mergeCell ref="A317:C318"/>
    <mergeCell ref="D317:W318"/>
    <mergeCell ref="X317:AA317"/>
    <mergeCell ref="X318:AA319"/>
    <mergeCell ref="A319:C319"/>
    <mergeCell ref="D319:D322"/>
    <mergeCell ref="F319:F322"/>
    <mergeCell ref="G319:I319"/>
    <mergeCell ref="J319:V319"/>
    <mergeCell ref="A320:C322"/>
    <mergeCell ref="E320:E322"/>
    <mergeCell ref="G320:I321"/>
    <mergeCell ref="J320:V321"/>
    <mergeCell ref="X321:X322"/>
    <mergeCell ref="Y321:AA322"/>
    <mergeCell ref="G322:I322"/>
    <mergeCell ref="S322:U322"/>
    <mergeCell ref="B308:F308"/>
    <mergeCell ref="B309:F309"/>
    <mergeCell ref="A310:G310"/>
    <mergeCell ref="H310:K310"/>
    <mergeCell ref="M310:P310"/>
    <mergeCell ref="R310:U310"/>
    <mergeCell ref="W310:Z310"/>
    <mergeCell ref="A311:G311"/>
    <mergeCell ref="H311:L311"/>
    <mergeCell ref="M311:Q311"/>
    <mergeCell ref="R311:V311"/>
    <mergeCell ref="W311:AA311"/>
    <mergeCell ref="B303:F303"/>
    <mergeCell ref="H303:L303"/>
    <mergeCell ref="M303:Q303"/>
    <mergeCell ref="R303:V303"/>
    <mergeCell ref="W303:AA303"/>
    <mergeCell ref="B304:F304"/>
    <mergeCell ref="B305:F305"/>
    <mergeCell ref="B306:F306"/>
    <mergeCell ref="B307:F307"/>
    <mergeCell ref="A291:X291"/>
    <mergeCell ref="A292:B292"/>
    <mergeCell ref="U293:AA294"/>
    <mergeCell ref="A296:C297"/>
    <mergeCell ref="D296:W297"/>
    <mergeCell ref="X296:AA296"/>
    <mergeCell ref="X297:AA298"/>
    <mergeCell ref="A298:C298"/>
    <mergeCell ref="D298:D301"/>
    <mergeCell ref="F298:F301"/>
    <mergeCell ref="G298:I298"/>
    <mergeCell ref="J298:V298"/>
    <mergeCell ref="A299:C301"/>
    <mergeCell ref="E299:E301"/>
    <mergeCell ref="G299:I300"/>
    <mergeCell ref="J299:V300"/>
    <mergeCell ref="X300:X301"/>
    <mergeCell ref="Y300:AA301"/>
    <mergeCell ref="G301:I301"/>
    <mergeCell ref="S301:U301"/>
    <mergeCell ref="B287:F287"/>
    <mergeCell ref="B288:F288"/>
    <mergeCell ref="A289:G289"/>
    <mergeCell ref="H289:K289"/>
    <mergeCell ref="M289:P289"/>
    <mergeCell ref="R289:U289"/>
    <mergeCell ref="W289:Z289"/>
    <mergeCell ref="A290:G290"/>
    <mergeCell ref="H290:L290"/>
    <mergeCell ref="M290:Q290"/>
    <mergeCell ref="R290:V290"/>
    <mergeCell ref="W290:AA290"/>
    <mergeCell ref="B282:F282"/>
    <mergeCell ref="H282:L282"/>
    <mergeCell ref="M282:Q282"/>
    <mergeCell ref="R282:V282"/>
    <mergeCell ref="W282:AA282"/>
    <mergeCell ref="B283:F283"/>
    <mergeCell ref="B284:F284"/>
    <mergeCell ref="B285:F285"/>
    <mergeCell ref="B286:F286"/>
    <mergeCell ref="A270:X270"/>
    <mergeCell ref="A271:B271"/>
    <mergeCell ref="U272:AA273"/>
    <mergeCell ref="A275:C276"/>
    <mergeCell ref="D275:W276"/>
    <mergeCell ref="X275:AA275"/>
    <mergeCell ref="X276:AA277"/>
    <mergeCell ref="A277:C277"/>
    <mergeCell ref="D277:D280"/>
    <mergeCell ref="F277:F280"/>
    <mergeCell ref="G277:I277"/>
    <mergeCell ref="J277:V277"/>
    <mergeCell ref="A278:C280"/>
    <mergeCell ref="E278:E280"/>
    <mergeCell ref="G278:I279"/>
    <mergeCell ref="J278:V279"/>
    <mergeCell ref="X279:X280"/>
    <mergeCell ref="Y279:AA280"/>
    <mergeCell ref="G280:I280"/>
    <mergeCell ref="S280:U280"/>
    <mergeCell ref="B266:F266"/>
    <mergeCell ref="B267:F267"/>
    <mergeCell ref="A268:G268"/>
    <mergeCell ref="H268:K268"/>
    <mergeCell ref="M268:P268"/>
    <mergeCell ref="R268:U268"/>
    <mergeCell ref="W268:Z268"/>
    <mergeCell ref="A269:G269"/>
    <mergeCell ref="H269:L269"/>
    <mergeCell ref="M269:Q269"/>
    <mergeCell ref="R269:V269"/>
    <mergeCell ref="W269:AA269"/>
    <mergeCell ref="B261:F261"/>
    <mergeCell ref="H261:L261"/>
    <mergeCell ref="M261:Q261"/>
    <mergeCell ref="R261:V261"/>
    <mergeCell ref="W261:AA261"/>
    <mergeCell ref="B262:F262"/>
    <mergeCell ref="B263:F263"/>
    <mergeCell ref="B264:F264"/>
    <mergeCell ref="B265:F265"/>
    <mergeCell ref="A249:X249"/>
    <mergeCell ref="A250:B250"/>
    <mergeCell ref="U251:AA252"/>
    <mergeCell ref="A254:C255"/>
    <mergeCell ref="D254:W255"/>
    <mergeCell ref="X254:AA254"/>
    <mergeCell ref="X255:AA256"/>
    <mergeCell ref="A256:C256"/>
    <mergeCell ref="D256:D259"/>
    <mergeCell ref="F256:F259"/>
    <mergeCell ref="G256:I256"/>
    <mergeCell ref="J256:V256"/>
    <mergeCell ref="A257:C259"/>
    <mergeCell ref="E257:E259"/>
    <mergeCell ref="G257:I258"/>
    <mergeCell ref="J257:V258"/>
    <mergeCell ref="X258:X259"/>
    <mergeCell ref="Y258:AA259"/>
    <mergeCell ref="G259:I259"/>
    <mergeCell ref="S259:U259"/>
    <mergeCell ref="B245:F245"/>
    <mergeCell ref="B246:F246"/>
    <mergeCell ref="A247:G247"/>
    <mergeCell ref="H247:K247"/>
    <mergeCell ref="M247:P247"/>
    <mergeCell ref="R247:U247"/>
    <mergeCell ref="W247:Z247"/>
    <mergeCell ref="A248:G248"/>
    <mergeCell ref="H248:L248"/>
    <mergeCell ref="M248:Q248"/>
    <mergeCell ref="R248:V248"/>
    <mergeCell ref="W248:AA248"/>
    <mergeCell ref="B240:F240"/>
    <mergeCell ref="H240:L240"/>
    <mergeCell ref="M240:Q240"/>
    <mergeCell ref="R240:V240"/>
    <mergeCell ref="W240:AA240"/>
    <mergeCell ref="B241:F241"/>
    <mergeCell ref="B242:F242"/>
    <mergeCell ref="B243:F243"/>
    <mergeCell ref="B244:F244"/>
    <mergeCell ref="A228:X228"/>
    <mergeCell ref="A229:B229"/>
    <mergeCell ref="U230:AA231"/>
    <mergeCell ref="A233:C234"/>
    <mergeCell ref="D233:W234"/>
    <mergeCell ref="X233:AA233"/>
    <mergeCell ref="X234:AA235"/>
    <mergeCell ref="A235:C235"/>
    <mergeCell ref="D235:D238"/>
    <mergeCell ref="F235:F238"/>
    <mergeCell ref="G235:I235"/>
    <mergeCell ref="J235:V235"/>
    <mergeCell ref="A236:C238"/>
    <mergeCell ref="E236:E238"/>
    <mergeCell ref="G236:I237"/>
    <mergeCell ref="J236:V237"/>
    <mergeCell ref="X237:X238"/>
    <mergeCell ref="Y237:AA238"/>
    <mergeCell ref="G238:I238"/>
    <mergeCell ref="S238:U238"/>
    <mergeCell ref="B224:F224"/>
    <mergeCell ref="B225:F225"/>
    <mergeCell ref="A226:G226"/>
    <mergeCell ref="H226:K226"/>
    <mergeCell ref="M226:P226"/>
    <mergeCell ref="R226:U226"/>
    <mergeCell ref="W226:Z226"/>
    <mergeCell ref="A227:G227"/>
    <mergeCell ref="H227:L227"/>
    <mergeCell ref="M227:Q227"/>
    <mergeCell ref="R227:V227"/>
    <mergeCell ref="W227:AA227"/>
    <mergeCell ref="B219:F219"/>
    <mergeCell ref="H219:L219"/>
    <mergeCell ref="M219:Q219"/>
    <mergeCell ref="R219:V219"/>
    <mergeCell ref="W219:AA219"/>
    <mergeCell ref="B220:F220"/>
    <mergeCell ref="B221:F221"/>
    <mergeCell ref="B222:F222"/>
    <mergeCell ref="B223:F223"/>
    <mergeCell ref="A207:X207"/>
    <mergeCell ref="A208:B208"/>
    <mergeCell ref="U209:AA210"/>
    <mergeCell ref="A212:C213"/>
    <mergeCell ref="D212:W213"/>
    <mergeCell ref="X212:AA212"/>
    <mergeCell ref="X213:AA214"/>
    <mergeCell ref="A214:C214"/>
    <mergeCell ref="D214:D217"/>
    <mergeCell ref="F214:F217"/>
    <mergeCell ref="G214:I214"/>
    <mergeCell ref="J214:V214"/>
    <mergeCell ref="A215:C217"/>
    <mergeCell ref="E215:E217"/>
    <mergeCell ref="G215:I216"/>
    <mergeCell ref="J215:V216"/>
    <mergeCell ref="X216:X217"/>
    <mergeCell ref="Y216:AA217"/>
    <mergeCell ref="G217:I217"/>
    <mergeCell ref="S217:U217"/>
    <mergeCell ref="B203:F203"/>
    <mergeCell ref="B204:F204"/>
    <mergeCell ref="A205:G205"/>
    <mergeCell ref="H205:K205"/>
    <mergeCell ref="M205:P205"/>
    <mergeCell ref="R205:U205"/>
    <mergeCell ref="W205:Z205"/>
    <mergeCell ref="A206:G206"/>
    <mergeCell ref="H206:L206"/>
    <mergeCell ref="M206:Q206"/>
    <mergeCell ref="R206:V206"/>
    <mergeCell ref="W206:AA206"/>
    <mergeCell ref="B198:F198"/>
    <mergeCell ref="H198:L198"/>
    <mergeCell ref="M198:Q198"/>
    <mergeCell ref="R198:V198"/>
    <mergeCell ref="W198:AA198"/>
    <mergeCell ref="B199:F199"/>
    <mergeCell ref="B200:F200"/>
    <mergeCell ref="B201:F201"/>
    <mergeCell ref="B202:F202"/>
    <mergeCell ref="A186:X186"/>
    <mergeCell ref="A187:B187"/>
    <mergeCell ref="U188:AA189"/>
    <mergeCell ref="A191:C192"/>
    <mergeCell ref="D191:W192"/>
    <mergeCell ref="X191:AA191"/>
    <mergeCell ref="X192:AA193"/>
    <mergeCell ref="A193:C193"/>
    <mergeCell ref="D193:D196"/>
    <mergeCell ref="F193:F196"/>
    <mergeCell ref="G193:I193"/>
    <mergeCell ref="J193:V193"/>
    <mergeCell ref="A194:C196"/>
    <mergeCell ref="E194:E196"/>
    <mergeCell ref="G194:I195"/>
    <mergeCell ref="J194:V195"/>
    <mergeCell ref="X195:X196"/>
    <mergeCell ref="Y195:AA196"/>
    <mergeCell ref="G196:I196"/>
    <mergeCell ref="S196:U196"/>
    <mergeCell ref="B182:F182"/>
    <mergeCell ref="B183:F183"/>
    <mergeCell ref="A184:G184"/>
    <mergeCell ref="H184:K184"/>
    <mergeCell ref="M184:P184"/>
    <mergeCell ref="R184:U184"/>
    <mergeCell ref="W184:Z184"/>
    <mergeCell ref="A185:G185"/>
    <mergeCell ref="H185:L185"/>
    <mergeCell ref="M185:Q185"/>
    <mergeCell ref="R185:V185"/>
    <mergeCell ref="W185:AA185"/>
    <mergeCell ref="B177:F177"/>
    <mergeCell ref="H177:L177"/>
    <mergeCell ref="M177:Q177"/>
    <mergeCell ref="R177:V177"/>
    <mergeCell ref="W177:AA177"/>
    <mergeCell ref="B178:F178"/>
    <mergeCell ref="B179:F179"/>
    <mergeCell ref="B180:F180"/>
    <mergeCell ref="B181:F181"/>
    <mergeCell ref="A165:X165"/>
    <mergeCell ref="A166:B166"/>
    <mergeCell ref="U167:AA168"/>
    <mergeCell ref="A170:C171"/>
    <mergeCell ref="D170:W171"/>
    <mergeCell ref="X170:AA170"/>
    <mergeCell ref="X171:AA172"/>
    <mergeCell ref="A172:C172"/>
    <mergeCell ref="D172:D175"/>
    <mergeCell ref="F172:F175"/>
    <mergeCell ref="G172:I172"/>
    <mergeCell ref="J172:V172"/>
    <mergeCell ref="A173:C175"/>
    <mergeCell ref="E173:E175"/>
    <mergeCell ref="G173:I174"/>
    <mergeCell ref="J173:V174"/>
    <mergeCell ref="X174:X175"/>
    <mergeCell ref="Y174:AA175"/>
    <mergeCell ref="G175:I175"/>
    <mergeCell ref="S175:U175"/>
    <mergeCell ref="B161:F161"/>
    <mergeCell ref="B162:F162"/>
    <mergeCell ref="A163:G163"/>
    <mergeCell ref="H163:K163"/>
    <mergeCell ref="M163:P163"/>
    <mergeCell ref="R163:U163"/>
    <mergeCell ref="W163:Z163"/>
    <mergeCell ref="A164:G164"/>
    <mergeCell ref="H164:L164"/>
    <mergeCell ref="M164:Q164"/>
    <mergeCell ref="R164:V164"/>
    <mergeCell ref="W164:AA164"/>
    <mergeCell ref="B156:F156"/>
    <mergeCell ref="H156:L156"/>
    <mergeCell ref="M156:Q156"/>
    <mergeCell ref="R156:V156"/>
    <mergeCell ref="W156:AA156"/>
    <mergeCell ref="B157:F157"/>
    <mergeCell ref="B158:F158"/>
    <mergeCell ref="B159:F159"/>
    <mergeCell ref="B160:F160"/>
    <mergeCell ref="A144:X144"/>
    <mergeCell ref="A145:B145"/>
    <mergeCell ref="U146:AA147"/>
    <mergeCell ref="A149:C150"/>
    <mergeCell ref="D149:W150"/>
    <mergeCell ref="X149:AA149"/>
    <mergeCell ref="X150:AA151"/>
    <mergeCell ref="A151:C151"/>
    <mergeCell ref="D151:D154"/>
    <mergeCell ref="F151:F154"/>
    <mergeCell ref="G151:I151"/>
    <mergeCell ref="J151:V151"/>
    <mergeCell ref="A152:C154"/>
    <mergeCell ref="E152:E154"/>
    <mergeCell ref="G152:I153"/>
    <mergeCell ref="J152:V153"/>
    <mergeCell ref="X153:X154"/>
    <mergeCell ref="Y153:AA154"/>
    <mergeCell ref="G154:I154"/>
    <mergeCell ref="S154:U154"/>
    <mergeCell ref="B140:F140"/>
    <mergeCell ref="B141:F141"/>
    <mergeCell ref="A142:G142"/>
    <mergeCell ref="H142:K142"/>
    <mergeCell ref="M142:P142"/>
    <mergeCell ref="R142:U142"/>
    <mergeCell ref="W142:Z142"/>
    <mergeCell ref="A143:G143"/>
    <mergeCell ref="H143:L143"/>
    <mergeCell ref="M143:Q143"/>
    <mergeCell ref="R143:V143"/>
    <mergeCell ref="W143:AA143"/>
    <mergeCell ref="B135:F135"/>
    <mergeCell ref="H135:L135"/>
    <mergeCell ref="M135:Q135"/>
    <mergeCell ref="R135:V135"/>
    <mergeCell ref="W135:AA135"/>
    <mergeCell ref="B136:F136"/>
    <mergeCell ref="B137:F137"/>
    <mergeCell ref="B138:F138"/>
    <mergeCell ref="B139:F139"/>
    <mergeCell ref="A123:X123"/>
    <mergeCell ref="A124:B124"/>
    <mergeCell ref="A128:C129"/>
    <mergeCell ref="D128:W129"/>
    <mergeCell ref="X128:AA128"/>
    <mergeCell ref="X129:AA130"/>
    <mergeCell ref="A130:C130"/>
    <mergeCell ref="D130:D133"/>
    <mergeCell ref="F130:F133"/>
    <mergeCell ref="G130:I130"/>
    <mergeCell ref="J130:V130"/>
    <mergeCell ref="A131:C133"/>
    <mergeCell ref="E131:E133"/>
    <mergeCell ref="G131:I132"/>
    <mergeCell ref="J131:V132"/>
    <mergeCell ref="X132:X133"/>
    <mergeCell ref="Y132:AA133"/>
    <mergeCell ref="G133:I133"/>
    <mergeCell ref="S133:U133"/>
    <mergeCell ref="U125:AA126"/>
    <mergeCell ref="B116:F116"/>
    <mergeCell ref="B117:F117"/>
    <mergeCell ref="B118:F118"/>
    <mergeCell ref="B119:F119"/>
    <mergeCell ref="B120:F120"/>
    <mergeCell ref="A121:G121"/>
    <mergeCell ref="H122:L122"/>
    <mergeCell ref="M122:Q122"/>
    <mergeCell ref="R122:V122"/>
    <mergeCell ref="W100:Z100"/>
    <mergeCell ref="A101:G101"/>
    <mergeCell ref="H101:L101"/>
    <mergeCell ref="M101:Q101"/>
    <mergeCell ref="R101:V101"/>
    <mergeCell ref="A102:X102"/>
    <mergeCell ref="W101:AA101"/>
    <mergeCell ref="B114:F114"/>
    <mergeCell ref="B115:F115"/>
    <mergeCell ref="A122:G122"/>
    <mergeCell ref="H114:L114"/>
    <mergeCell ref="M114:Q114"/>
    <mergeCell ref="R114:V114"/>
    <mergeCell ref="W114:AA114"/>
    <mergeCell ref="H121:K121"/>
    <mergeCell ref="M121:P121"/>
    <mergeCell ref="R121:U121"/>
    <mergeCell ref="W121:Z121"/>
    <mergeCell ref="W122:AA122"/>
    <mergeCell ref="A81:X81"/>
    <mergeCell ref="W80:AA80"/>
    <mergeCell ref="A86:C87"/>
    <mergeCell ref="A88:C88"/>
    <mergeCell ref="D88:D91"/>
    <mergeCell ref="F88:F91"/>
    <mergeCell ref="G88:I88"/>
    <mergeCell ref="A89:C91"/>
    <mergeCell ref="E89:E91"/>
    <mergeCell ref="G89:I90"/>
    <mergeCell ref="G91:I91"/>
    <mergeCell ref="B78:F78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D86:W87"/>
    <mergeCell ref="X86:AA86"/>
    <mergeCell ref="X87:AA88"/>
    <mergeCell ref="J88:V88"/>
    <mergeCell ref="J89:V90"/>
    <mergeCell ref="X90:X91"/>
    <mergeCell ref="Y90:AA91"/>
    <mergeCell ref="S91:U91"/>
    <mergeCell ref="B73:F73"/>
    <mergeCell ref="B74:F74"/>
    <mergeCell ref="H72:L72"/>
    <mergeCell ref="M72:Q72"/>
    <mergeCell ref="R72:V72"/>
    <mergeCell ref="W72:AA72"/>
    <mergeCell ref="B75:F75"/>
    <mergeCell ref="B76:F76"/>
    <mergeCell ref="B77:F77"/>
    <mergeCell ref="A67:C67"/>
    <mergeCell ref="D67:D70"/>
    <mergeCell ref="F67:F70"/>
    <mergeCell ref="G67:I67"/>
    <mergeCell ref="A68:C70"/>
    <mergeCell ref="E68:E70"/>
    <mergeCell ref="G68:I69"/>
    <mergeCell ref="G70:I70"/>
    <mergeCell ref="B72:F72"/>
    <mergeCell ref="A60:X60"/>
    <mergeCell ref="A65:C66"/>
    <mergeCell ref="R37:U37"/>
    <mergeCell ref="A38:G38"/>
    <mergeCell ref="H38:L38"/>
    <mergeCell ref="M38:Q38"/>
    <mergeCell ref="R38:V38"/>
    <mergeCell ref="A39:X39"/>
    <mergeCell ref="A44:C45"/>
    <mergeCell ref="A46:C46"/>
    <mergeCell ref="D46:D49"/>
    <mergeCell ref="F46:F49"/>
    <mergeCell ref="G46:I46"/>
    <mergeCell ref="A47:C49"/>
    <mergeCell ref="E47:E49"/>
    <mergeCell ref="G47:I48"/>
    <mergeCell ref="G49:I49"/>
    <mergeCell ref="D44:W45"/>
    <mergeCell ref="X44:AA44"/>
    <mergeCell ref="X45:AA46"/>
    <mergeCell ref="J46:V46"/>
    <mergeCell ref="J47:V48"/>
    <mergeCell ref="X48:X49"/>
    <mergeCell ref="B57:F57"/>
    <mergeCell ref="A58:G58"/>
    <mergeCell ref="G5:I6"/>
    <mergeCell ref="X6:X7"/>
    <mergeCell ref="G7:I7"/>
    <mergeCell ref="B9:F9"/>
    <mergeCell ref="B10:F10"/>
    <mergeCell ref="B11:F11"/>
    <mergeCell ref="B12:F12"/>
    <mergeCell ref="B13:F13"/>
    <mergeCell ref="B14:F14"/>
    <mergeCell ref="B15:F15"/>
    <mergeCell ref="A16:G16"/>
    <mergeCell ref="H16:K16"/>
    <mergeCell ref="G28:I28"/>
    <mergeCell ref="Y6:AA7"/>
    <mergeCell ref="X23:AA23"/>
    <mergeCell ref="X24:AA25"/>
    <mergeCell ref="X27:X28"/>
    <mergeCell ref="Y27:AA28"/>
    <mergeCell ref="A19:B19"/>
    <mergeCell ref="U20:AA21"/>
    <mergeCell ref="B35:F35"/>
    <mergeCell ref="B36:F36"/>
    <mergeCell ref="A37:G37"/>
    <mergeCell ref="H37:K37"/>
    <mergeCell ref="M37:P37"/>
    <mergeCell ref="W37:Z37"/>
    <mergeCell ref="W58:Z58"/>
    <mergeCell ref="W59:AA59"/>
    <mergeCell ref="B51:F51"/>
    <mergeCell ref="B52:F52"/>
    <mergeCell ref="B53:F53"/>
    <mergeCell ref="B54:F54"/>
    <mergeCell ref="B55:F55"/>
    <mergeCell ref="B56:F56"/>
    <mergeCell ref="M16:P16"/>
    <mergeCell ref="A40:B40"/>
    <mergeCell ref="U41:AA42"/>
    <mergeCell ref="W38:AA38"/>
    <mergeCell ref="B31:F31"/>
    <mergeCell ref="B32:F32"/>
    <mergeCell ref="H58:K58"/>
    <mergeCell ref="M58:P58"/>
    <mergeCell ref="R58:U58"/>
    <mergeCell ref="A59:G59"/>
    <mergeCell ref="H59:L59"/>
    <mergeCell ref="M59:Q59"/>
    <mergeCell ref="R59:V59"/>
    <mergeCell ref="D2:W3"/>
    <mergeCell ref="J4:V4"/>
    <mergeCell ref="J5:V6"/>
    <mergeCell ref="S7:U7"/>
    <mergeCell ref="W17:AA17"/>
    <mergeCell ref="D23:W24"/>
    <mergeCell ref="J25:V25"/>
    <mergeCell ref="J26:V27"/>
    <mergeCell ref="S28:U28"/>
    <mergeCell ref="R16:U16"/>
    <mergeCell ref="A17:G17"/>
    <mergeCell ref="H17:L17"/>
    <mergeCell ref="M17:Q17"/>
    <mergeCell ref="R17:V17"/>
    <mergeCell ref="A18:X18"/>
    <mergeCell ref="A23:C24"/>
    <mergeCell ref="A25:C25"/>
    <mergeCell ref="D25:D28"/>
    <mergeCell ref="F25:F28"/>
    <mergeCell ref="G25:I25"/>
    <mergeCell ref="A26:C28"/>
    <mergeCell ref="E26:E28"/>
    <mergeCell ref="G26:I27"/>
    <mergeCell ref="X2:AA2"/>
    <mergeCell ref="X3:AA4"/>
    <mergeCell ref="A2:C3"/>
    <mergeCell ref="A4:C4"/>
    <mergeCell ref="D4:D7"/>
    <mergeCell ref="F4:F7"/>
    <mergeCell ref="G4:I4"/>
    <mergeCell ref="A5:C7"/>
    <mergeCell ref="E5:E7"/>
    <mergeCell ref="A100:G100"/>
    <mergeCell ref="H100:K100"/>
    <mergeCell ref="M100:P100"/>
    <mergeCell ref="R100:U100"/>
    <mergeCell ref="G112:I112"/>
    <mergeCell ref="S112:U112"/>
    <mergeCell ref="H30:L30"/>
    <mergeCell ref="M30:Q30"/>
    <mergeCell ref="R30:V30"/>
    <mergeCell ref="W30:AA30"/>
    <mergeCell ref="H9:L9"/>
    <mergeCell ref="M9:Q9"/>
    <mergeCell ref="R9:V9"/>
    <mergeCell ref="W9:AA9"/>
    <mergeCell ref="W16:Z16"/>
    <mergeCell ref="B30:F30"/>
    <mergeCell ref="D65:W66"/>
    <mergeCell ref="X65:AA65"/>
    <mergeCell ref="X66:AA67"/>
    <mergeCell ref="J67:V67"/>
    <mergeCell ref="J68:V69"/>
    <mergeCell ref="X69:X70"/>
    <mergeCell ref="Y69:AA70"/>
    <mergeCell ref="S70:U70"/>
    <mergeCell ref="Y48:AA49"/>
    <mergeCell ref="S49:U49"/>
    <mergeCell ref="H51:L51"/>
    <mergeCell ref="M51:Q51"/>
    <mergeCell ref="R51:V51"/>
    <mergeCell ref="W51:AA51"/>
    <mergeCell ref="B33:F33"/>
    <mergeCell ref="B34:F34"/>
    <mergeCell ref="A61:B61"/>
    <mergeCell ref="U62:AA63"/>
    <mergeCell ref="A82:B82"/>
    <mergeCell ref="U83:AA84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G109:I109"/>
    <mergeCell ref="J109:V109"/>
    <mergeCell ref="A110:C112"/>
    <mergeCell ref="E110:E112"/>
    <mergeCell ref="G110:I111"/>
    <mergeCell ref="J110:V111"/>
    <mergeCell ref="X111:X112"/>
    <mergeCell ref="Y111:AA112"/>
    <mergeCell ref="B93:F93"/>
    <mergeCell ref="B94:F94"/>
    <mergeCell ref="B95:F95"/>
    <mergeCell ref="H93:L93"/>
    <mergeCell ref="M93:Q93"/>
    <mergeCell ref="R93:V93"/>
    <mergeCell ref="W93:AA93"/>
    <mergeCell ref="B96:F96"/>
    <mergeCell ref="B97:F97"/>
    <mergeCell ref="B98:F98"/>
    <mergeCell ref="B99:F99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  <rowBreaks count="25" manualBreakCount="25">
    <brk id="42" max="26" man="1"/>
    <brk id="84" max="26" man="1"/>
    <brk id="126" max="26" man="1"/>
    <brk id="168" max="26" man="1"/>
    <brk id="210" max="26" man="1"/>
    <brk id="252" max="26" man="1"/>
    <brk id="294" max="26" man="1"/>
    <brk id="336" max="26" man="1"/>
    <brk id="378" max="26" man="1"/>
    <brk id="420" max="26" man="1"/>
    <brk id="462" max="26" man="1"/>
    <brk id="504" max="26" man="1"/>
    <brk id="546" max="26" man="1"/>
    <brk id="588" max="26" man="1"/>
    <brk id="630" max="26" man="1"/>
    <brk id="672" max="26" man="1"/>
    <brk id="714" max="26" man="1"/>
    <brk id="756" max="26" man="1"/>
    <brk id="798" max="26" man="1"/>
    <brk id="840" max="26" man="1"/>
    <brk id="882" max="26" man="1"/>
    <brk id="924" max="26" man="1"/>
    <brk id="966" max="26" man="1"/>
    <brk id="1008" max="26" man="1"/>
    <brk id="1050" max="2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49E3A-8A74-A542-8764-85C15B36F491}">
  <sheetPr>
    <tabColor theme="6"/>
  </sheetPr>
  <dimension ref="A1:AG1092"/>
  <sheetViews>
    <sheetView showGridLines="0" view="pageBreakPreview" zoomScaleNormal="100" zoomScaleSheetLayoutView="100" workbookViewId="0">
      <selection activeCell="AF14" sqref="AF14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20.33203125" style="48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34.5" customHeight="1">
      <c r="AC1" s="49"/>
      <c r="AF1" s="11"/>
    </row>
    <row r="2" spans="1:33" ht="24.75" customHeight="1">
      <c r="A2" s="199" t="s">
        <v>119</v>
      </c>
      <c r="B2" s="199"/>
      <c r="C2" s="199"/>
      <c r="D2" s="232" t="str">
        <f ca="1">基本登録!$B$8</f>
        <v>令和8年度　関東大会東京都予選　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IF(VLOOKUP(AC10,関東予選!$J:$O,2,FALSE)="","",VLOOKUP(AC10,関東予選!$J:$O,2,FALSE))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109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1"/>
      <c r="T7" s="191"/>
      <c r="U7" s="191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1次予選（個人予選）</v>
      </c>
      <c r="I9" s="197"/>
      <c r="J9" s="197"/>
      <c r="K9" s="197"/>
      <c r="L9" s="198"/>
      <c r="M9" s="196" t="str">
        <f ca="1">IFERROR(VLOOKUP(D2,基本登録!$B$8:$I$14,6,FALSE),"")</f>
        <v>2次予選（個人決勝）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/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IF(AC10="","",VLOOKUP(AC10,関東予選!$J:$O,4,FALSE))</f>
        <v/>
      </c>
      <c r="C10" s="180"/>
      <c r="D10" s="180"/>
      <c r="E10" s="180"/>
      <c r="F10" s="181"/>
      <c r="G10" s="26" t="str">
        <f>IF(AC10="","",VLOOKUP(AC10,関東予選!$J:$O,5,FALSE))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49" t="str">
        <f>関東予選!J3</f>
        <v/>
      </c>
      <c r="AF10" s="27"/>
      <c r="AG10" s="35"/>
    </row>
    <row r="11" spans="1:33" ht="21.75" customHeight="1">
      <c r="A11" s="24" t="str">
        <f>基本登録!$A$18</f>
        <v>２</v>
      </c>
      <c r="B11" s="179" t="str">
        <f>IF(AC11="","",VLOOKUP(AC11,関東予選!$J:$O,4,FALSE))</f>
        <v/>
      </c>
      <c r="C11" s="180"/>
      <c r="D11" s="180"/>
      <c r="E11" s="180"/>
      <c r="F11" s="181"/>
      <c r="G11" s="26" t="str">
        <f>IF(AC11="","",VLOOKUP(AC11,関東予選!$J:$O,5,FALSE))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49" t="str">
        <f>関東予選!J4</f>
        <v/>
      </c>
      <c r="AF11" s="27"/>
    </row>
    <row r="12" spans="1:33" ht="21.75" customHeight="1">
      <c r="A12" s="24" t="str">
        <f>基本登録!$A$19</f>
        <v>３</v>
      </c>
      <c r="B12" s="179" t="str">
        <f>IF(AC12="","",VLOOKUP(AC12,関東予選!$J:$O,4,FALSE))</f>
        <v/>
      </c>
      <c r="C12" s="180"/>
      <c r="D12" s="180"/>
      <c r="E12" s="180"/>
      <c r="F12" s="181"/>
      <c r="G12" s="26" t="str">
        <f>IF(AC12="","",VLOOKUP(AC12,関東予選!$J:$O,5,FALSE))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49" t="str">
        <f>関東予選!J5</f>
        <v/>
      </c>
      <c r="AF12" s="27"/>
    </row>
    <row r="13" spans="1:33" ht="21.75" customHeight="1">
      <c r="A13" s="24" t="str">
        <f>基本登録!$A$20</f>
        <v>４</v>
      </c>
      <c r="B13" s="179" t="str">
        <f>IF(AC13="","",VLOOKUP(AC13,関東予選!$J:$O,4,FALSE))</f>
        <v/>
      </c>
      <c r="C13" s="180"/>
      <c r="D13" s="180"/>
      <c r="E13" s="180"/>
      <c r="F13" s="181"/>
      <c r="G13" s="26" t="str">
        <f>IF(AC13="","",VLOOKUP(AC13,関東予選!$J:$O,5,FALSE))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C13" s="49" t="str">
        <f>関東予選!J6</f>
        <v/>
      </c>
      <c r="AF13" s="27"/>
    </row>
    <row r="14" spans="1:33" ht="21.75" customHeight="1">
      <c r="A14" s="24" t="str">
        <f>基本登録!$A$21</f>
        <v>５</v>
      </c>
      <c r="B14" s="179" t="str">
        <f>IF(AC14="","",VLOOKUP(AC14,関東予選!$J:$O,4,FALSE))</f>
        <v/>
      </c>
      <c r="C14" s="180"/>
      <c r="D14" s="180"/>
      <c r="E14" s="180"/>
      <c r="F14" s="181"/>
      <c r="G14" s="26" t="str">
        <f>IF(AC14="","",VLOOKUP(AC14,関東予選!$J:$O,5,FALSE))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C14" s="49" t="str">
        <f>関東予選!J7</f>
        <v/>
      </c>
      <c r="AF14" s="27"/>
    </row>
    <row r="15" spans="1:33" ht="21.75" customHeight="1">
      <c r="A15" s="24" t="str">
        <f>基本登録!$A$22</f>
        <v>補</v>
      </c>
      <c r="B15" s="179" t="str">
        <f>IF(AC15="","",VLOOKUP(AC15,関東予選!$J:$O,4,FALSE))</f>
        <v/>
      </c>
      <c r="C15" s="180"/>
      <c r="D15" s="180"/>
      <c r="E15" s="180"/>
      <c r="F15" s="181"/>
      <c r="G15" s="26" t="str">
        <f>IF(AC15="","",VLOOKUP(AC15,関東予選!$J:$O,5,FALSE))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49" t="str">
        <f>関東予選!J8</f>
        <v/>
      </c>
      <c r="AF15" s="27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C16" s="49"/>
      <c r="AF16" s="27"/>
    </row>
    <row r="17" spans="1:33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</row>
    <row r="18" spans="1:33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33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3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3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50"/>
    </row>
    <row r="22" spans="1:33" ht="34.5" customHeight="1">
      <c r="AC22" s="49"/>
      <c r="AF22" s="11"/>
    </row>
    <row r="23" spans="1:33" ht="24.75" customHeight="1">
      <c r="A23" s="199" t="s">
        <v>119</v>
      </c>
      <c r="B23" s="199"/>
      <c r="C23" s="199"/>
      <c r="D23" s="201" t="str">
        <f ca="1">基本登録!$B$8</f>
        <v>令和8年度　関東大会東京都予選　立順票</v>
      </c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190" t="s">
        <v>120</v>
      </c>
      <c r="Y23" s="191"/>
      <c r="Z23" s="191"/>
      <c r="AA23" s="192"/>
    </row>
    <row r="24" spans="1:33" ht="26.25" customHeight="1">
      <c r="A24" s="200"/>
      <c r="B24" s="200"/>
      <c r="C24" s="200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2" t="str">
        <f>IF(VLOOKUP(AC31,関東予選!$J:$O,2,FALSE)="","",VLOOKUP(AC31,関東予選!$J:$O,2,FALSE))</f>
        <v/>
      </c>
      <c r="Y24" s="203"/>
      <c r="Z24" s="203"/>
      <c r="AA24" s="204"/>
    </row>
    <row r="25" spans="1:33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</row>
    <row r="26" spans="1:33" ht="9.75" customHeight="1">
      <c r="A26" s="214">
        <f>基本登録!$B$1</f>
        <v>0</v>
      </c>
      <c r="B26" s="215"/>
      <c r="C26" s="216"/>
      <c r="D26" s="209"/>
      <c r="E26" s="223" t="s">
        <v>109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</row>
    <row r="27" spans="1:33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</row>
    <row r="28" spans="1:33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/>
      <c r="M28" s="29"/>
      <c r="N28" s="29"/>
      <c r="O28" s="29"/>
      <c r="P28" s="22"/>
      <c r="Q28" s="22"/>
      <c r="R28" s="22" t="s">
        <v>128</v>
      </c>
      <c r="S28" s="193" t="str">
        <f>AC31</f>
        <v/>
      </c>
      <c r="T28" s="194"/>
      <c r="U28" s="194"/>
      <c r="V28" s="23" t="s">
        <v>129</v>
      </c>
      <c r="X28" s="183"/>
      <c r="Y28" s="187"/>
      <c r="Z28" s="188"/>
      <c r="AA28" s="189"/>
    </row>
    <row r="29" spans="1:33" ht="4.5" customHeight="1"/>
    <row r="30" spans="1:33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1次予選（個人予選）</v>
      </c>
      <c r="I30" s="197"/>
      <c r="J30" s="197"/>
      <c r="K30" s="197"/>
      <c r="L30" s="198"/>
      <c r="M30" s="196" t="str">
        <f ca="1">IFERROR(VLOOKUP(D23,基本登録!$B$8:$I$14,6,FALSE),"")</f>
        <v>2次予選（個人決勝）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/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F30" s="27"/>
    </row>
    <row r="31" spans="1:33" ht="21.75" customHeight="1">
      <c r="A31" s="25" t="str">
        <f>基本登録!$A$17</f>
        <v>１</v>
      </c>
      <c r="B31" s="179" t="str">
        <f>IF(AC31="","",VLOOKUP(AC31,関東予選!$J:$O,4,FALSE))</f>
        <v/>
      </c>
      <c r="C31" s="180"/>
      <c r="D31" s="180"/>
      <c r="E31" s="180"/>
      <c r="F31" s="181"/>
      <c r="G31" s="26" t="str">
        <f>IF(AC31="","",VLOOKUP(AC31,関東予選!$J:$O,5,FALSE))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49" t="str">
        <f>関東予選!J9</f>
        <v/>
      </c>
      <c r="AF31" s="11"/>
      <c r="AG31" s="35"/>
    </row>
    <row r="32" spans="1:33" ht="21.75" customHeight="1">
      <c r="A32" s="24" t="str">
        <f>基本登録!$A$18</f>
        <v>２</v>
      </c>
      <c r="B32" s="179" t="str">
        <f>IF(AC32="","",VLOOKUP(AC32,関東予選!$J:$O,4,FALSE))</f>
        <v/>
      </c>
      <c r="C32" s="180"/>
      <c r="D32" s="180"/>
      <c r="E32" s="180"/>
      <c r="F32" s="181"/>
      <c r="G32" s="26" t="str">
        <f>IF(AC32="","",VLOOKUP(AC32,関東予選!$J:$O,5,FALSE))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49"/>
      <c r="AF32" s="11"/>
    </row>
    <row r="33" spans="1:32" ht="21.75" customHeight="1">
      <c r="A33" s="24" t="str">
        <f>基本登録!$A$19</f>
        <v>３</v>
      </c>
      <c r="B33" s="179" t="str">
        <f>IF(AC33="","",VLOOKUP(AC33,関東予選!$J:$O,4,FALSE))</f>
        <v/>
      </c>
      <c r="C33" s="180"/>
      <c r="D33" s="180"/>
      <c r="E33" s="180"/>
      <c r="F33" s="181"/>
      <c r="G33" s="26" t="str">
        <f>IF(AC33="","",VLOOKUP(AC33,関東予選!$J:$O,5,FALSE))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49"/>
      <c r="AF33" s="11"/>
    </row>
    <row r="34" spans="1:32" ht="21.75" customHeight="1">
      <c r="A34" s="24" t="str">
        <f>基本登録!$A$20</f>
        <v>４</v>
      </c>
      <c r="B34" s="179" t="str">
        <f>IF(AC34="","",VLOOKUP(AC34,関東予選!$J:$O,4,FALSE))</f>
        <v/>
      </c>
      <c r="C34" s="180"/>
      <c r="D34" s="180"/>
      <c r="E34" s="180"/>
      <c r="F34" s="181"/>
      <c r="G34" s="26" t="str">
        <f>IF(AC34="","",VLOOKUP(AC34,関東予選!$J:$O,5,FALSE))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C34" s="49"/>
      <c r="AF34" s="11"/>
    </row>
    <row r="35" spans="1:32" ht="21.75" customHeight="1">
      <c r="A35" s="24" t="str">
        <f>基本登録!$A$21</f>
        <v>５</v>
      </c>
      <c r="B35" s="179" t="str">
        <f>IF(AC35="","",VLOOKUP(AC35,関東予選!$J:$O,4,FALSE))</f>
        <v/>
      </c>
      <c r="C35" s="180"/>
      <c r="D35" s="180"/>
      <c r="E35" s="180"/>
      <c r="F35" s="181"/>
      <c r="G35" s="26" t="str">
        <f>IF(AC35="","",VLOOKUP(AC35,関東予選!$J:$O,5,FALSE))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C35" s="49"/>
      <c r="AF35" s="11"/>
    </row>
    <row r="36" spans="1:32" ht="21.75" customHeight="1">
      <c r="A36" s="24" t="str">
        <f>基本登録!$A$22</f>
        <v>補</v>
      </c>
      <c r="B36" s="179" t="str">
        <f>IF(AC36="","",VLOOKUP(AC36,関東予選!$J:$O,4,FALSE))</f>
        <v/>
      </c>
      <c r="C36" s="180"/>
      <c r="D36" s="180"/>
      <c r="E36" s="180"/>
      <c r="F36" s="181"/>
      <c r="G36" s="26" t="str">
        <f>IF(AC36="","",VLOOKUP(AC36,関東予選!$J:$O,5,FALSE))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49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C37" s="49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C38" s="49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C39" s="49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50"/>
    </row>
    <row r="43" spans="1:32" ht="34.5" customHeight="1">
      <c r="AC43" s="49"/>
      <c r="AF43" s="11"/>
    </row>
    <row r="44" spans="1:32" ht="24.75" customHeight="1">
      <c r="A44" s="199" t="s">
        <v>119</v>
      </c>
      <c r="B44" s="199"/>
      <c r="C44" s="199"/>
      <c r="D44" s="201" t="str">
        <f ca="1">基本登録!$B$8</f>
        <v>令和8年度　関東大会東京都予選　立順票</v>
      </c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190" t="s">
        <v>120</v>
      </c>
      <c r="Y44" s="191"/>
      <c r="Z44" s="191"/>
      <c r="AA44" s="192"/>
      <c r="AC44" s="49"/>
      <c r="AF44" s="11"/>
    </row>
    <row r="45" spans="1:32" ht="26.25" customHeight="1">
      <c r="A45" s="200"/>
      <c r="B45" s="200"/>
      <c r="C45" s="200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2" t="str">
        <f>IF(VLOOKUP(AC52,関東予選!$J:$O,2,FALSE)="","",VLOOKUP(AC52,関東予選!$J:$O,2,FALSE))</f>
        <v/>
      </c>
      <c r="Y45" s="203"/>
      <c r="Z45" s="203"/>
      <c r="AA45" s="204"/>
      <c r="AC45" s="49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C46" s="49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109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C47" s="49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C48" s="49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/>
      <c r="N49" s="29"/>
      <c r="O49" s="29"/>
      <c r="P49" s="22"/>
      <c r="Q49" s="22"/>
      <c r="R49" s="22" t="s">
        <v>128</v>
      </c>
      <c r="S49" s="193" t="str">
        <f>AC52</f>
        <v/>
      </c>
      <c r="T49" s="194"/>
      <c r="U49" s="194"/>
      <c r="V49" s="23" t="s">
        <v>129</v>
      </c>
      <c r="X49" s="183"/>
      <c r="Y49" s="187"/>
      <c r="Z49" s="188"/>
      <c r="AA49" s="189"/>
      <c r="AC49" s="49"/>
      <c r="AF49" s="11"/>
    </row>
    <row r="50" spans="1:32" ht="4.5" customHeight="1">
      <c r="AC50" s="49"/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1次予選（個人予選）</v>
      </c>
      <c r="I51" s="197"/>
      <c r="J51" s="197"/>
      <c r="K51" s="197"/>
      <c r="L51" s="198"/>
      <c r="M51" s="196" t="str">
        <f ca="1">IFERROR(VLOOKUP(D44,基本登録!$B$8:$I$14,6,FALSE),"")</f>
        <v>2次予選（個人決勝）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/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/>
      </c>
      <c r="X51" s="197"/>
      <c r="Y51" s="197"/>
      <c r="Z51" s="197"/>
      <c r="AA51" s="198"/>
      <c r="AC51" s="49"/>
      <c r="AF51" s="11"/>
    </row>
    <row r="52" spans="1:32" ht="21.75" customHeight="1">
      <c r="A52" s="25" t="str">
        <f>基本登録!$A$17</f>
        <v>１</v>
      </c>
      <c r="B52" s="179" t="str">
        <f>IF(AC52="","",VLOOKUP(AC52,関東予選!$J:$O,4,FALSE))</f>
        <v/>
      </c>
      <c r="C52" s="180"/>
      <c r="D52" s="180"/>
      <c r="E52" s="180"/>
      <c r="F52" s="181"/>
      <c r="G52" s="26" t="str">
        <f>IF(AC52="","",VLOOKUP(AC52,関東予選!$J:$O,5,FALSE))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49" t="str">
        <f>関東予選!J$10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IF(AC53="","",VLOOKUP(AC53,関東予選!$J:$O,4,FALSE))</f>
        <v/>
      </c>
      <c r="C53" s="180"/>
      <c r="D53" s="180"/>
      <c r="E53" s="180"/>
      <c r="F53" s="181"/>
      <c r="G53" s="26" t="str">
        <f>IF(AC53="","",VLOOKUP(AC53,関東予選!$J:$O,5,FALSE))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49"/>
      <c r="AF53" s="11"/>
    </row>
    <row r="54" spans="1:32" ht="21.75" customHeight="1">
      <c r="A54" s="24" t="str">
        <f>基本登録!$A$19</f>
        <v>３</v>
      </c>
      <c r="B54" s="179" t="str">
        <f>IF(AC54="","",VLOOKUP(AC54,関東予選!$J:$O,4,FALSE))</f>
        <v/>
      </c>
      <c r="C54" s="180"/>
      <c r="D54" s="180"/>
      <c r="E54" s="180"/>
      <c r="F54" s="181"/>
      <c r="G54" s="26" t="str">
        <f>IF(AC54="","",VLOOKUP(AC54,関東予選!$J:$O,5,FALSE))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49"/>
      <c r="AF54" s="11"/>
    </row>
    <row r="55" spans="1:32" ht="21.75" customHeight="1">
      <c r="A55" s="24" t="str">
        <f>基本登録!$A$20</f>
        <v>４</v>
      </c>
      <c r="B55" s="179" t="str">
        <f>IF(AC55="","",VLOOKUP(AC55,関東予選!$J:$O,4,FALSE))</f>
        <v/>
      </c>
      <c r="C55" s="180"/>
      <c r="D55" s="180"/>
      <c r="E55" s="180"/>
      <c r="F55" s="181"/>
      <c r="G55" s="26" t="str">
        <f>IF(AC55="","",VLOOKUP(AC55,関東予選!$J:$O,5,FALSE))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C55" s="49"/>
      <c r="AF55" s="11"/>
    </row>
    <row r="56" spans="1:32" ht="21.75" customHeight="1">
      <c r="A56" s="24" t="str">
        <f>基本登録!$A$21</f>
        <v>５</v>
      </c>
      <c r="B56" s="179" t="str">
        <f>IF(AC56="","",VLOOKUP(AC56,関東予選!$J:$O,4,FALSE))</f>
        <v/>
      </c>
      <c r="C56" s="180"/>
      <c r="D56" s="180"/>
      <c r="E56" s="180"/>
      <c r="F56" s="181"/>
      <c r="G56" s="26" t="str">
        <f>IF(AC56="","",VLOOKUP(AC56,関東予選!$J:$O,5,FALSE))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C56" s="49"/>
      <c r="AF56" s="11"/>
    </row>
    <row r="57" spans="1:32" ht="21.75" customHeight="1">
      <c r="A57" s="24" t="str">
        <f>基本登録!$A$22</f>
        <v>補</v>
      </c>
      <c r="B57" s="179" t="str">
        <f>IF(AC57="","",VLOOKUP(AC57,関東予選!$J:$O,4,FALSE))</f>
        <v/>
      </c>
      <c r="C57" s="180"/>
      <c r="D57" s="180"/>
      <c r="E57" s="180"/>
      <c r="F57" s="181"/>
      <c r="G57" s="26" t="str">
        <f>IF(AC57="","",VLOOKUP(AC57,関東予選!$J:$O,5,FALSE))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C57" s="49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C58" s="49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C59" s="49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C60" s="49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50"/>
    </row>
    <row r="64" spans="1:32" ht="34.5" customHeight="1">
      <c r="AC64" s="49"/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基本登録!$B$8</f>
        <v>令和8年度　関東大会東京都予選　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C65" s="49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IF(VLOOKUP(AC73,関東予選!$J:$O,2,FALSE)="","",VLOOKUP(AC73,関東予選!$J:$O,2,FALSE))</f>
        <v/>
      </c>
      <c r="Y66" s="203"/>
      <c r="Z66" s="203"/>
      <c r="AA66" s="204"/>
      <c r="AC66" s="49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C67" s="49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109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C68" s="49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C69" s="49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/>
      <c r="O70" s="29"/>
      <c r="P70" s="22"/>
      <c r="Q70" s="22"/>
      <c r="R70" s="22" t="s">
        <v>128</v>
      </c>
      <c r="S70" s="193" t="str">
        <f>AC73</f>
        <v/>
      </c>
      <c r="T70" s="194"/>
      <c r="U70" s="194"/>
      <c r="V70" s="23" t="s">
        <v>129</v>
      </c>
      <c r="X70" s="183"/>
      <c r="Y70" s="187"/>
      <c r="Z70" s="188"/>
      <c r="AA70" s="189"/>
      <c r="AC70" s="49"/>
      <c r="AF70" s="11"/>
    </row>
    <row r="71" spans="1:32" ht="4.5" customHeight="1">
      <c r="AC71" s="49"/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1次予選（個人予選）</v>
      </c>
      <c r="I72" s="197"/>
      <c r="J72" s="197"/>
      <c r="K72" s="197"/>
      <c r="L72" s="198"/>
      <c r="M72" s="196" t="str">
        <f ca="1">IFERROR(VLOOKUP(D65,基本登録!$B$8:$I$14,6,FALSE),"")</f>
        <v>2次予選（個人決勝）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/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/>
      </c>
      <c r="X72" s="197"/>
      <c r="Y72" s="197"/>
      <c r="Z72" s="197"/>
      <c r="AA72" s="198"/>
      <c r="AC72" s="49"/>
      <c r="AF72" s="11"/>
    </row>
    <row r="73" spans="1:32" ht="21.75" customHeight="1">
      <c r="A73" s="25" t="str">
        <f>基本登録!$A$17</f>
        <v>１</v>
      </c>
      <c r="B73" s="179" t="str">
        <f>IF(AC73="","",VLOOKUP(AC73,関東予選!$J:$O,4,FALSE))</f>
        <v/>
      </c>
      <c r="C73" s="180"/>
      <c r="D73" s="180"/>
      <c r="E73" s="180"/>
      <c r="F73" s="181"/>
      <c r="G73" s="26" t="str">
        <f>IF(AC73="","",VLOOKUP(AC73,関東予選!$J:$O,5,FALSE))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49" t="str">
        <f>関東予選!J$11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IF(AC74="","",VLOOKUP(AC74,関東予選!$J:$O,4,FALSE))</f>
        <v/>
      </c>
      <c r="C74" s="180"/>
      <c r="D74" s="180"/>
      <c r="E74" s="180"/>
      <c r="F74" s="181"/>
      <c r="G74" s="26" t="str">
        <f>IF(AC74="","",VLOOKUP(AC74,関東予選!$J:$O,5,FALSE))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49"/>
      <c r="AF74" s="11"/>
    </row>
    <row r="75" spans="1:32" ht="21.75" customHeight="1">
      <c r="A75" s="24" t="str">
        <f>基本登録!$A$19</f>
        <v>３</v>
      </c>
      <c r="B75" s="179" t="str">
        <f>IF(AC75="","",VLOOKUP(AC75,関東予選!$J:$O,4,FALSE))</f>
        <v/>
      </c>
      <c r="C75" s="180"/>
      <c r="D75" s="180"/>
      <c r="E75" s="180"/>
      <c r="F75" s="181"/>
      <c r="G75" s="26" t="str">
        <f>IF(AC75="","",VLOOKUP(AC75,関東予選!$J:$O,5,FALSE))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49"/>
      <c r="AF75" s="11"/>
    </row>
    <row r="76" spans="1:32" ht="21.75" customHeight="1">
      <c r="A76" s="24" t="str">
        <f>基本登録!$A$20</f>
        <v>４</v>
      </c>
      <c r="B76" s="179" t="str">
        <f>IF(AC76="","",VLOOKUP(AC76,関東予選!$J:$O,4,FALSE))</f>
        <v/>
      </c>
      <c r="C76" s="180"/>
      <c r="D76" s="180"/>
      <c r="E76" s="180"/>
      <c r="F76" s="181"/>
      <c r="G76" s="26" t="str">
        <f>IF(AC76="","",VLOOKUP(AC76,関東予選!$J:$O,5,FALSE))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C76" s="49"/>
      <c r="AF76" s="11"/>
    </row>
    <row r="77" spans="1:32" ht="21.75" customHeight="1">
      <c r="A77" s="24" t="str">
        <f>基本登録!$A$21</f>
        <v>５</v>
      </c>
      <c r="B77" s="179" t="str">
        <f>IF(AC77="","",VLOOKUP(AC77,関東予選!$J:$O,4,FALSE))</f>
        <v/>
      </c>
      <c r="C77" s="180"/>
      <c r="D77" s="180"/>
      <c r="E77" s="180"/>
      <c r="F77" s="181"/>
      <c r="G77" s="26" t="str">
        <f>IF(AC77="","",VLOOKUP(AC77,関東予選!$J:$O,5,FALSE))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C77" s="49"/>
      <c r="AF77" s="11"/>
    </row>
    <row r="78" spans="1:32" ht="21.75" customHeight="1">
      <c r="A78" s="24" t="str">
        <f>基本登録!$A$22</f>
        <v>補</v>
      </c>
      <c r="B78" s="179" t="str">
        <f>IF(AC78="","",VLOOKUP(AC78,関東予選!$J:$O,4,FALSE))</f>
        <v/>
      </c>
      <c r="C78" s="180"/>
      <c r="D78" s="180"/>
      <c r="E78" s="180"/>
      <c r="F78" s="181"/>
      <c r="G78" s="26" t="str">
        <f>IF(AC78="","",VLOOKUP(AC78,関東予選!$J:$O,5,FALSE))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C78" s="49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C79" s="49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C80" s="49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C81" s="49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50"/>
    </row>
    <row r="85" spans="1:32" ht="34.5" customHeight="1">
      <c r="AC85" s="49"/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基本登録!$B$8</f>
        <v>令和8年度　関東大会東京都予選　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C86" s="49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IF(VLOOKUP(AC94,関東予選!$J:$O,2,FALSE)="","",VLOOKUP(AC94,関東予選!$J:$O,2,FALSE))</f>
        <v/>
      </c>
      <c r="Y87" s="203"/>
      <c r="Z87" s="203"/>
      <c r="AA87" s="204"/>
      <c r="AC87" s="49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C88" s="49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109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C89" s="49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C90" s="49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/>
      <c r="P91" s="22"/>
      <c r="Q91" s="22"/>
      <c r="R91" s="22" t="s">
        <v>128</v>
      </c>
      <c r="S91" s="193" t="str">
        <f>AC94</f>
        <v/>
      </c>
      <c r="T91" s="194"/>
      <c r="U91" s="194"/>
      <c r="V91" s="23" t="s">
        <v>129</v>
      </c>
      <c r="X91" s="183"/>
      <c r="Y91" s="187"/>
      <c r="Z91" s="188"/>
      <c r="AA91" s="189"/>
      <c r="AC91" s="49"/>
      <c r="AF91" s="11"/>
    </row>
    <row r="92" spans="1:32" ht="4.5" customHeight="1">
      <c r="AC92" s="49"/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1次予選（個人予選）</v>
      </c>
      <c r="I93" s="197"/>
      <c r="J93" s="197"/>
      <c r="K93" s="197"/>
      <c r="L93" s="198"/>
      <c r="M93" s="196" t="str">
        <f ca="1">IFERROR(VLOOKUP(D86,基本登録!$B$8:$I$14,6,FALSE),"")</f>
        <v>2次予選（個人決勝）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/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/>
      </c>
      <c r="X93" s="197"/>
      <c r="Y93" s="197"/>
      <c r="Z93" s="197"/>
      <c r="AA93" s="198"/>
      <c r="AC93" s="49"/>
      <c r="AF93" s="11"/>
    </row>
    <row r="94" spans="1:32" ht="21.75" customHeight="1">
      <c r="A94" s="25" t="str">
        <f>基本登録!$A$17</f>
        <v>１</v>
      </c>
      <c r="B94" s="179" t="str">
        <f>IF(AC94="","",VLOOKUP(AC94,関東予選!$J:$O,4,FALSE))</f>
        <v/>
      </c>
      <c r="C94" s="180"/>
      <c r="D94" s="180"/>
      <c r="E94" s="180"/>
      <c r="F94" s="181"/>
      <c r="G94" s="26" t="str">
        <f>IF(AC94="","",VLOOKUP(AC94,関東予選!$J:$O,5,FALSE))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49" t="str">
        <f>関東予選!J$12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IF(AC95="","",VLOOKUP(AC95,関東予選!$J:$O,4,FALSE))</f>
        <v/>
      </c>
      <c r="C95" s="180"/>
      <c r="D95" s="180"/>
      <c r="E95" s="180"/>
      <c r="F95" s="181"/>
      <c r="G95" s="26" t="str">
        <f>IF(AC95="","",VLOOKUP(AC95,関東予選!$J:$O,5,FALSE))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49"/>
      <c r="AF95" s="11"/>
    </row>
    <row r="96" spans="1:32" ht="21.75" customHeight="1">
      <c r="A96" s="24" t="str">
        <f>基本登録!$A$19</f>
        <v>３</v>
      </c>
      <c r="B96" s="179" t="str">
        <f>IF(AC96="","",VLOOKUP(AC96,関東予選!$J:$O,4,FALSE))</f>
        <v/>
      </c>
      <c r="C96" s="180"/>
      <c r="D96" s="180"/>
      <c r="E96" s="180"/>
      <c r="F96" s="181"/>
      <c r="G96" s="26" t="str">
        <f>IF(AC96="","",VLOOKUP(AC96,関東予選!$J:$O,5,FALSE))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49"/>
      <c r="AF96" s="11"/>
    </row>
    <row r="97" spans="1:32" ht="21.75" customHeight="1">
      <c r="A97" s="24" t="str">
        <f>基本登録!$A$20</f>
        <v>４</v>
      </c>
      <c r="B97" s="179" t="str">
        <f>IF(AC97="","",VLOOKUP(AC97,関東予選!$J:$O,4,FALSE))</f>
        <v/>
      </c>
      <c r="C97" s="180"/>
      <c r="D97" s="180"/>
      <c r="E97" s="180"/>
      <c r="F97" s="181"/>
      <c r="G97" s="26" t="str">
        <f>IF(AC97="","",VLOOKUP(AC97,関東予選!$J:$O,5,FALSE))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C97" s="49"/>
      <c r="AF97" s="11"/>
    </row>
    <row r="98" spans="1:32" ht="21.75" customHeight="1">
      <c r="A98" s="24" t="str">
        <f>基本登録!$A$21</f>
        <v>５</v>
      </c>
      <c r="B98" s="179" t="str">
        <f>IF(AC98="","",VLOOKUP(AC98,関東予選!$J:$O,4,FALSE))</f>
        <v/>
      </c>
      <c r="C98" s="180"/>
      <c r="D98" s="180"/>
      <c r="E98" s="180"/>
      <c r="F98" s="181"/>
      <c r="G98" s="26" t="str">
        <f>IF(AC98="","",VLOOKUP(AC98,関東予選!$J:$O,5,FALSE))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C98" s="49"/>
      <c r="AF98" s="11"/>
    </row>
    <row r="99" spans="1:32" ht="21.75" customHeight="1">
      <c r="A99" s="24" t="str">
        <f>基本登録!$A$22</f>
        <v>補</v>
      </c>
      <c r="B99" s="179" t="str">
        <f>IF(AC99="","",VLOOKUP(AC99,関東予選!$J:$O,4,FALSE))</f>
        <v/>
      </c>
      <c r="C99" s="180"/>
      <c r="D99" s="180"/>
      <c r="E99" s="180"/>
      <c r="F99" s="181"/>
      <c r="G99" s="26" t="str">
        <f>IF(AC99="","",VLOOKUP(AC99,関東予選!$J:$O,5,FALSE))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C99" s="49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C100" s="49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C101" s="49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C102" s="49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50"/>
    </row>
    <row r="106" spans="1:32" ht="34.5" customHeight="1">
      <c r="AC106" s="49"/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基本登録!$B$8</f>
        <v>令和8年度　関東大会東京都予選　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C107" s="49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IF(VLOOKUP(AC115,関東予選!$J:$O,2,FALSE)="","",VLOOKUP(AC115,関東予選!$J:$O,2,FALSE))</f>
        <v/>
      </c>
      <c r="Y108" s="203"/>
      <c r="Z108" s="203"/>
      <c r="AA108" s="204"/>
      <c r="AC108" s="49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C109" s="49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109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C110" s="49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C111" s="49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/>
      <c r="Q112" s="22"/>
      <c r="R112" s="22" t="s">
        <v>128</v>
      </c>
      <c r="S112" s="193" t="str">
        <f>AC115</f>
        <v/>
      </c>
      <c r="T112" s="194"/>
      <c r="U112" s="194"/>
      <c r="V112" s="23" t="s">
        <v>129</v>
      </c>
      <c r="X112" s="183"/>
      <c r="Y112" s="187"/>
      <c r="Z112" s="188"/>
      <c r="AA112" s="189"/>
      <c r="AC112" s="49"/>
      <c r="AF112" s="11"/>
    </row>
    <row r="113" spans="1:32" ht="4.5" customHeight="1">
      <c r="AC113" s="49"/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1次予選（個人予選）</v>
      </c>
      <c r="I114" s="197"/>
      <c r="J114" s="197"/>
      <c r="K114" s="197"/>
      <c r="L114" s="198"/>
      <c r="M114" s="196" t="str">
        <f ca="1">IFERROR(VLOOKUP(D107,基本登録!$B$8:$I$14,6,FALSE),"")</f>
        <v>2次予選（個人決勝）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/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/>
      </c>
      <c r="X114" s="197"/>
      <c r="Y114" s="197"/>
      <c r="Z114" s="197"/>
      <c r="AA114" s="198"/>
      <c r="AC114" s="49"/>
      <c r="AF114" s="11"/>
    </row>
    <row r="115" spans="1:32" ht="21.75" customHeight="1">
      <c r="A115" s="25" t="str">
        <f>基本登録!$A$17</f>
        <v>１</v>
      </c>
      <c r="B115" s="179" t="str">
        <f>IF(AC115="","",VLOOKUP(AC115,関東予選!$J:$O,4,FALSE))</f>
        <v/>
      </c>
      <c r="C115" s="180"/>
      <c r="D115" s="180"/>
      <c r="E115" s="180"/>
      <c r="F115" s="181"/>
      <c r="G115" s="26" t="str">
        <f>IF(AC115="","",VLOOKUP(AC115,関東予選!$J:$O,5,FALSE))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49" t="str">
        <f>関東予選!J$13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IF(AC116="","",VLOOKUP(AC116,関東予選!$J:$O,4,FALSE))</f>
        <v/>
      </c>
      <c r="C116" s="180"/>
      <c r="D116" s="180"/>
      <c r="E116" s="180"/>
      <c r="F116" s="181"/>
      <c r="G116" s="26" t="str">
        <f>IF(AC116="","",VLOOKUP(AC116,関東予選!$J:$O,5,FALSE))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49"/>
      <c r="AF116" s="11"/>
    </row>
    <row r="117" spans="1:32" ht="21.75" customHeight="1">
      <c r="A117" s="24" t="str">
        <f>基本登録!$A$19</f>
        <v>３</v>
      </c>
      <c r="B117" s="179" t="str">
        <f>IF(AC117="","",VLOOKUP(AC117,関東予選!$J:$O,4,FALSE))</f>
        <v/>
      </c>
      <c r="C117" s="180"/>
      <c r="D117" s="180"/>
      <c r="E117" s="180"/>
      <c r="F117" s="181"/>
      <c r="G117" s="26" t="str">
        <f>IF(AC117="","",VLOOKUP(AC117,関東予選!$J:$O,5,FALSE))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49"/>
      <c r="AF117" s="11"/>
    </row>
    <row r="118" spans="1:32" ht="21.75" customHeight="1">
      <c r="A118" s="24" t="str">
        <f>基本登録!$A$20</f>
        <v>４</v>
      </c>
      <c r="B118" s="179" t="str">
        <f>IF(AC118="","",VLOOKUP(AC118,関東予選!$J:$O,4,FALSE))</f>
        <v/>
      </c>
      <c r="C118" s="180"/>
      <c r="D118" s="180"/>
      <c r="E118" s="180"/>
      <c r="F118" s="181"/>
      <c r="G118" s="26" t="str">
        <f>IF(AC118="","",VLOOKUP(AC118,関東予選!$J:$O,5,FALSE))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C118" s="49"/>
      <c r="AF118" s="11"/>
    </row>
    <row r="119" spans="1:32" ht="21.75" customHeight="1">
      <c r="A119" s="24" t="str">
        <f>基本登録!$A$21</f>
        <v>５</v>
      </c>
      <c r="B119" s="179" t="str">
        <f>IF(AC119="","",VLOOKUP(AC119,関東予選!$J:$O,4,FALSE))</f>
        <v/>
      </c>
      <c r="C119" s="180"/>
      <c r="D119" s="180"/>
      <c r="E119" s="180"/>
      <c r="F119" s="181"/>
      <c r="G119" s="26" t="str">
        <f>IF(AC119="","",VLOOKUP(AC119,関東予選!$J:$O,5,FALSE))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C119" s="49"/>
      <c r="AF119" s="11"/>
    </row>
    <row r="120" spans="1:32" ht="21.75" customHeight="1">
      <c r="A120" s="24" t="str">
        <f>基本登録!$A$22</f>
        <v>補</v>
      </c>
      <c r="B120" s="179" t="str">
        <f>IF(AC120="","",VLOOKUP(AC120,関東予選!$J:$O,4,FALSE))</f>
        <v/>
      </c>
      <c r="C120" s="180"/>
      <c r="D120" s="180"/>
      <c r="E120" s="180"/>
      <c r="F120" s="181"/>
      <c r="G120" s="26" t="str">
        <f>IF(AC120="","",VLOOKUP(AC120,関東予選!$J:$O,5,FALSE))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C120" s="49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C121" s="49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C122" s="49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C123" s="49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50"/>
    </row>
    <row r="127" spans="1:32" ht="34.5" customHeight="1">
      <c r="AC127" s="49"/>
      <c r="AF127" s="11"/>
    </row>
    <row r="128" spans="1:32" ht="24.75" customHeight="1">
      <c r="A128" s="199" t="s">
        <v>119</v>
      </c>
      <c r="B128" s="199"/>
      <c r="C128" s="199"/>
      <c r="D128" s="201" t="str">
        <f ca="1">基本登録!$B$8</f>
        <v>令和8年度　関東大会東京都予選　立順票</v>
      </c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190" t="s">
        <v>120</v>
      </c>
      <c r="Y128" s="191"/>
      <c r="Z128" s="191"/>
      <c r="AA128" s="192"/>
      <c r="AC128" s="49"/>
      <c r="AF128" s="11"/>
    </row>
    <row r="129" spans="1:32" ht="26.25" customHeight="1">
      <c r="A129" s="200"/>
      <c r="B129" s="200"/>
      <c r="C129" s="200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2" t="str">
        <f>IF(VLOOKUP(AC136,関東予選!$J:$O,2,FALSE)="","",VLOOKUP(AC136,関東予選!$J:$O,2,FALSE))</f>
        <v/>
      </c>
      <c r="Y129" s="203"/>
      <c r="Z129" s="203"/>
      <c r="AA129" s="204"/>
      <c r="AC129" s="49"/>
      <c r="AF129" s="11"/>
    </row>
    <row r="130" spans="1:32" ht="27" customHeight="1">
      <c r="A130" s="169" t="s">
        <v>121</v>
      </c>
      <c r="B130" s="177"/>
      <c r="C130" s="178"/>
      <c r="D130" s="208"/>
      <c r="E130" s="30" t="s">
        <v>122</v>
      </c>
      <c r="F130" s="208"/>
      <c r="G130" s="190" t="s">
        <v>123</v>
      </c>
      <c r="H130" s="191"/>
      <c r="I130" s="192"/>
      <c r="J130" s="213" t="str">
        <f>基本登録!$B$2</f>
        <v>基本登録シートの学校番号に入力して下さい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X130" s="205"/>
      <c r="Y130" s="206"/>
      <c r="Z130" s="206"/>
      <c r="AA130" s="207"/>
      <c r="AC130" s="49"/>
      <c r="AF130" s="11"/>
    </row>
    <row r="131" spans="1:32" ht="9.75" customHeight="1">
      <c r="A131" s="214">
        <f>基本登録!$B$1</f>
        <v>0</v>
      </c>
      <c r="B131" s="215"/>
      <c r="C131" s="216"/>
      <c r="D131" s="209"/>
      <c r="E131" s="223" t="s">
        <v>109</v>
      </c>
      <c r="F131" s="211"/>
      <c r="G131" s="226" t="s">
        <v>124</v>
      </c>
      <c r="H131" s="227"/>
      <c r="I131" s="228"/>
      <c r="J131" s="213">
        <f>基本登録!$B$3</f>
        <v>0</v>
      </c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36"/>
      <c r="X131" s="36"/>
      <c r="AC131" s="49"/>
      <c r="AF131" s="11"/>
    </row>
    <row r="132" spans="1:32" ht="16.5" customHeight="1">
      <c r="A132" s="217"/>
      <c r="B132" s="218"/>
      <c r="C132" s="219"/>
      <c r="D132" s="209"/>
      <c r="E132" s="224"/>
      <c r="F132" s="211"/>
      <c r="G132" s="229"/>
      <c r="H132" s="230"/>
      <c r="I132" s="231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X132" s="182" t="s">
        <v>125</v>
      </c>
      <c r="Y132" s="184" t="s">
        <v>126</v>
      </c>
      <c r="Z132" s="185"/>
      <c r="AA132" s="186"/>
      <c r="AC132" s="49"/>
      <c r="AF132" s="11"/>
    </row>
    <row r="133" spans="1:32" ht="27" customHeight="1">
      <c r="A133" s="220"/>
      <c r="B133" s="221"/>
      <c r="C133" s="222"/>
      <c r="D133" s="210"/>
      <c r="E133" s="225"/>
      <c r="F133" s="212"/>
      <c r="G133" s="190" t="s">
        <v>127</v>
      </c>
      <c r="H133" s="191"/>
      <c r="I133" s="192"/>
      <c r="J133" s="28"/>
      <c r="K133" s="29"/>
      <c r="L133" s="29"/>
      <c r="M133" s="29"/>
      <c r="N133" s="29"/>
      <c r="O133" s="29"/>
      <c r="P133" s="22"/>
      <c r="Q133" s="22"/>
      <c r="R133" s="22" t="s">
        <v>128</v>
      </c>
      <c r="S133" s="193" t="str">
        <f>AC136</f>
        <v/>
      </c>
      <c r="T133" s="194"/>
      <c r="U133" s="194"/>
      <c r="V133" s="23" t="s">
        <v>129</v>
      </c>
      <c r="X133" s="183"/>
      <c r="Y133" s="187"/>
      <c r="Z133" s="188"/>
      <c r="AA133" s="189"/>
      <c r="AC133" s="49"/>
      <c r="AF133" s="11"/>
    </row>
    <row r="134" spans="1:32" ht="4.5" customHeight="1">
      <c r="AC134" s="49"/>
      <c r="AF134" s="11"/>
    </row>
    <row r="135" spans="1:32" ht="21.75" customHeight="1">
      <c r="A135" s="24" t="s">
        <v>130</v>
      </c>
      <c r="B135" s="174" t="s">
        <v>131</v>
      </c>
      <c r="C135" s="195"/>
      <c r="D135" s="195"/>
      <c r="E135" s="195"/>
      <c r="F135" s="176"/>
      <c r="G135" s="32" t="s">
        <v>102</v>
      </c>
      <c r="H135" s="196" t="str">
        <f ca="1">IFERROR(VLOOKUP(D128,基本登録!$B$8:$I$14,5,FALSE),"")</f>
        <v>1次予選（個人予選）</v>
      </c>
      <c r="I135" s="197"/>
      <c r="J135" s="197"/>
      <c r="K135" s="197"/>
      <c r="L135" s="198"/>
      <c r="M135" s="196" t="str">
        <f ca="1">IFERROR(VLOOKUP(D128,基本登録!$B$8:$I$14,6,FALSE),"")</f>
        <v>2次予選（個人決勝）</v>
      </c>
      <c r="N135" s="197"/>
      <c r="O135" s="197"/>
      <c r="P135" s="197"/>
      <c r="Q135" s="198"/>
      <c r="R135" s="196" t="str">
        <f ca="1">IFERROR(IF(VLOOKUP(D128,基本登録!$B$8:$I$14,7,FALSE)="","",VLOOKUP(D128,基本登録!$B$8:$I$14,7,FALSE)),"")</f>
        <v/>
      </c>
      <c r="S135" s="197"/>
      <c r="T135" s="197"/>
      <c r="U135" s="197"/>
      <c r="V135" s="198"/>
      <c r="W135" s="196" t="str">
        <f ca="1">IFERROR(IF(VLOOKUP(D128,基本登録!$B$8:$I$14,8,FALSE)="","",VLOOKUP(D128,基本登録!$B$8:$I$14,8,FALSE)),"")</f>
        <v/>
      </c>
      <c r="X135" s="197"/>
      <c r="Y135" s="197"/>
      <c r="Z135" s="197"/>
      <c r="AA135" s="198"/>
      <c r="AC135" s="49"/>
      <c r="AF135" s="11"/>
    </row>
    <row r="136" spans="1:32" ht="21.75" customHeight="1">
      <c r="A136" s="25" t="str">
        <f>基本登録!$A$17</f>
        <v>１</v>
      </c>
      <c r="B136" s="179" t="str">
        <f>IF(AC136="","",VLOOKUP(AC136,関東予選!$J:$O,4,FALSE))</f>
        <v/>
      </c>
      <c r="C136" s="180"/>
      <c r="D136" s="180"/>
      <c r="E136" s="180"/>
      <c r="F136" s="181"/>
      <c r="G136" s="26" t="str">
        <f>IF(AC136="","",VLOOKUP(AC136,関東予選!$J:$O,5,FALSE))</f>
        <v/>
      </c>
      <c r="H136" s="31"/>
      <c r="I136" s="31"/>
      <c r="J136" s="31"/>
      <c r="K136" s="21"/>
      <c r="L136" s="34"/>
      <c r="M136" s="31"/>
      <c r="N136" s="31"/>
      <c r="O136" s="31"/>
      <c r="P136" s="21"/>
      <c r="Q136" s="34"/>
      <c r="R136" s="31"/>
      <c r="S136" s="31"/>
      <c r="T136" s="31"/>
      <c r="U136" s="21"/>
      <c r="V136" s="34"/>
      <c r="W136" s="31"/>
      <c r="X136" s="31"/>
      <c r="Y136" s="31"/>
      <c r="Z136" s="21"/>
      <c r="AA136" s="34"/>
      <c r="AC136" s="49" t="str">
        <f>関東予選!J$14</f>
        <v/>
      </c>
      <c r="AF136" s="11"/>
    </row>
    <row r="137" spans="1:32" ht="21.75" customHeight="1">
      <c r="A137" s="24" t="str">
        <f>基本登録!$A$18</f>
        <v>２</v>
      </c>
      <c r="B137" s="179" t="str">
        <f>IF(AC137="","",VLOOKUP(AC137,関東予選!$J:$O,4,FALSE))</f>
        <v/>
      </c>
      <c r="C137" s="180"/>
      <c r="D137" s="180"/>
      <c r="E137" s="180"/>
      <c r="F137" s="181"/>
      <c r="G137" s="26" t="str">
        <f>IF(AC137="","",VLOOKUP(AC137,関東予選!$J:$O,5,FALSE))</f>
        <v/>
      </c>
      <c r="H137" s="31"/>
      <c r="I137" s="31"/>
      <c r="J137" s="31"/>
      <c r="K137" s="21"/>
      <c r="L137" s="34"/>
      <c r="M137" s="31"/>
      <c r="N137" s="31"/>
      <c r="O137" s="31"/>
      <c r="P137" s="21"/>
      <c r="Q137" s="34"/>
      <c r="R137" s="31"/>
      <c r="S137" s="31"/>
      <c r="T137" s="31"/>
      <c r="U137" s="21"/>
      <c r="V137" s="34"/>
      <c r="W137" s="31"/>
      <c r="X137" s="31"/>
      <c r="Y137" s="31"/>
      <c r="Z137" s="21"/>
      <c r="AA137" s="34"/>
      <c r="AC137" s="49"/>
      <c r="AF137" s="11"/>
    </row>
    <row r="138" spans="1:32" ht="21.75" customHeight="1">
      <c r="A138" s="24" t="str">
        <f>基本登録!$A$19</f>
        <v>３</v>
      </c>
      <c r="B138" s="179" t="str">
        <f>IF(AC138="","",VLOOKUP(AC138,関東予選!$J:$O,4,FALSE))</f>
        <v/>
      </c>
      <c r="C138" s="180"/>
      <c r="D138" s="180"/>
      <c r="E138" s="180"/>
      <c r="F138" s="181"/>
      <c r="G138" s="26" t="str">
        <f>IF(AC138="","",VLOOKUP(AC138,関東予選!$J:$O,5,FALSE))</f>
        <v/>
      </c>
      <c r="H138" s="31"/>
      <c r="I138" s="31"/>
      <c r="J138" s="31"/>
      <c r="K138" s="21"/>
      <c r="L138" s="34"/>
      <c r="M138" s="31"/>
      <c r="N138" s="31"/>
      <c r="O138" s="31"/>
      <c r="P138" s="21"/>
      <c r="Q138" s="34"/>
      <c r="R138" s="31"/>
      <c r="S138" s="31"/>
      <c r="T138" s="31"/>
      <c r="U138" s="21"/>
      <c r="V138" s="34"/>
      <c r="W138" s="31"/>
      <c r="X138" s="31"/>
      <c r="Y138" s="31"/>
      <c r="Z138" s="21"/>
      <c r="AA138" s="34"/>
      <c r="AC138" s="49"/>
      <c r="AF138" s="11"/>
    </row>
    <row r="139" spans="1:32" ht="21.75" customHeight="1">
      <c r="A139" s="24" t="str">
        <f>基本登録!$A$20</f>
        <v>４</v>
      </c>
      <c r="B139" s="179" t="str">
        <f>IF(AC139="","",VLOOKUP(AC139,関東予選!$J:$O,4,FALSE))</f>
        <v/>
      </c>
      <c r="C139" s="180"/>
      <c r="D139" s="180"/>
      <c r="E139" s="180"/>
      <c r="F139" s="181"/>
      <c r="G139" s="26" t="str">
        <f>IF(AC139="","",VLOOKUP(AC139,関東予選!$J:$O,5,FALSE))</f>
        <v/>
      </c>
      <c r="H139" s="31"/>
      <c r="I139" s="31"/>
      <c r="J139" s="31"/>
      <c r="K139" s="21"/>
      <c r="L139" s="34"/>
      <c r="M139" s="31"/>
      <c r="N139" s="31"/>
      <c r="O139" s="31"/>
      <c r="P139" s="21"/>
      <c r="Q139" s="34"/>
      <c r="R139" s="31"/>
      <c r="S139" s="31"/>
      <c r="T139" s="31"/>
      <c r="U139" s="21"/>
      <c r="V139" s="34"/>
      <c r="W139" s="31"/>
      <c r="X139" s="31"/>
      <c r="Y139" s="31"/>
      <c r="Z139" s="21"/>
      <c r="AA139" s="34"/>
      <c r="AC139" s="49"/>
      <c r="AF139" s="11"/>
    </row>
    <row r="140" spans="1:32" ht="21.75" customHeight="1">
      <c r="A140" s="24" t="str">
        <f>基本登録!$A$21</f>
        <v>５</v>
      </c>
      <c r="B140" s="179" t="str">
        <f>IF(AC140="","",VLOOKUP(AC140,関東予選!$J:$O,4,FALSE))</f>
        <v/>
      </c>
      <c r="C140" s="180"/>
      <c r="D140" s="180"/>
      <c r="E140" s="180"/>
      <c r="F140" s="181"/>
      <c r="G140" s="26" t="str">
        <f>IF(AC140="","",VLOOKUP(AC140,関東予選!$J:$O,5,FALSE))</f>
        <v/>
      </c>
      <c r="H140" s="31"/>
      <c r="I140" s="31"/>
      <c r="J140" s="31"/>
      <c r="K140" s="21"/>
      <c r="L140" s="34"/>
      <c r="M140" s="31"/>
      <c r="N140" s="31"/>
      <c r="O140" s="31"/>
      <c r="P140" s="21"/>
      <c r="Q140" s="34"/>
      <c r="R140" s="31"/>
      <c r="S140" s="31"/>
      <c r="T140" s="31"/>
      <c r="U140" s="21"/>
      <c r="V140" s="34"/>
      <c r="W140" s="31"/>
      <c r="X140" s="31"/>
      <c r="Y140" s="31"/>
      <c r="Z140" s="21"/>
      <c r="AA140" s="34"/>
      <c r="AC140" s="49"/>
      <c r="AF140" s="11"/>
    </row>
    <row r="141" spans="1:32" ht="21.75" customHeight="1">
      <c r="A141" s="24" t="str">
        <f>基本登録!$A$22</f>
        <v>補</v>
      </c>
      <c r="B141" s="179" t="str">
        <f>IF(AC141="","",VLOOKUP(AC141,関東予選!$J:$O,4,FALSE))</f>
        <v/>
      </c>
      <c r="C141" s="180"/>
      <c r="D141" s="180"/>
      <c r="E141" s="180"/>
      <c r="F141" s="181"/>
      <c r="G141" s="26" t="str">
        <f>IF(AC141="","",VLOOKUP(AC141,関東予選!$J:$O,5,FALSE))</f>
        <v/>
      </c>
      <c r="H141" s="24"/>
      <c r="I141" s="24"/>
      <c r="J141" s="24"/>
      <c r="K141" s="33"/>
      <c r="L141" s="34"/>
      <c r="M141" s="24"/>
      <c r="N141" s="24"/>
      <c r="O141" s="24"/>
      <c r="P141" s="33"/>
      <c r="Q141" s="34"/>
      <c r="R141" s="24"/>
      <c r="S141" s="24"/>
      <c r="T141" s="24"/>
      <c r="U141" s="33"/>
      <c r="V141" s="34"/>
      <c r="W141" s="24"/>
      <c r="X141" s="24"/>
      <c r="Y141" s="24"/>
      <c r="Z141" s="33"/>
      <c r="AA141" s="34"/>
      <c r="AC141" s="49"/>
      <c r="AF141" s="11"/>
    </row>
    <row r="142" spans="1:32" ht="19.5" customHeight="1">
      <c r="A142" s="169"/>
      <c r="B142" s="170"/>
      <c r="C142" s="170"/>
      <c r="D142" s="170"/>
      <c r="E142" s="170"/>
      <c r="F142" s="170"/>
      <c r="G142" s="171"/>
      <c r="H142" s="172" t="s">
        <v>132</v>
      </c>
      <c r="I142" s="173"/>
      <c r="J142" s="173"/>
      <c r="K142" s="173"/>
      <c r="L142" s="34"/>
      <c r="M142" s="172" t="s">
        <v>132</v>
      </c>
      <c r="N142" s="173"/>
      <c r="O142" s="173"/>
      <c r="P142" s="173"/>
      <c r="Q142" s="34"/>
      <c r="R142" s="172" t="s">
        <v>132</v>
      </c>
      <c r="S142" s="173"/>
      <c r="T142" s="173"/>
      <c r="U142" s="173"/>
      <c r="V142" s="34"/>
      <c r="W142" s="172" t="s">
        <v>132</v>
      </c>
      <c r="X142" s="173"/>
      <c r="Y142" s="173"/>
      <c r="Z142" s="173"/>
      <c r="AA142" s="34"/>
      <c r="AC142" s="49"/>
      <c r="AF142" s="11"/>
    </row>
    <row r="143" spans="1:32" ht="24.75" customHeight="1">
      <c r="A143" s="174"/>
      <c r="B143" s="175"/>
      <c r="C143" s="175"/>
      <c r="D143" s="175"/>
      <c r="E143" s="175"/>
      <c r="F143" s="175"/>
      <c r="G143" s="176"/>
      <c r="H143" s="169"/>
      <c r="I143" s="177"/>
      <c r="J143" s="177"/>
      <c r="K143" s="177"/>
      <c r="L143" s="178"/>
      <c r="M143" s="169"/>
      <c r="N143" s="177"/>
      <c r="O143" s="177"/>
      <c r="P143" s="177"/>
      <c r="Q143" s="178"/>
      <c r="R143" s="169"/>
      <c r="S143" s="177"/>
      <c r="T143" s="177"/>
      <c r="U143" s="177"/>
      <c r="V143" s="178"/>
      <c r="W143" s="169"/>
      <c r="X143" s="177"/>
      <c r="Y143" s="177"/>
      <c r="Z143" s="177"/>
      <c r="AA143" s="178"/>
      <c r="AC143" s="49"/>
      <c r="AF143" s="11"/>
    </row>
    <row r="144" spans="1:32" ht="4.5" customHeight="1">
      <c r="A144" s="165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AC144" s="49"/>
      <c r="AF144" s="11"/>
    </row>
    <row r="145" spans="1:32">
      <c r="A145" s="167" t="s">
        <v>136</v>
      </c>
      <c r="B145" s="167"/>
      <c r="C145" s="47" t="str">
        <f>基本登録!$A$23</f>
        <v>①（　）内の大会の個人の部は一人１枚使用すること（関東予選・総合体育大会・個人選手権大会）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/>
      <c r="R145" s="45"/>
      <c r="S145" s="44"/>
      <c r="T145" s="44"/>
      <c r="U145" s="40"/>
      <c r="V145" s="40"/>
      <c r="W145" s="40"/>
      <c r="X145" s="40"/>
      <c r="Y145" s="40"/>
      <c r="Z145" s="40"/>
      <c r="AA145" s="40"/>
    </row>
    <row r="146" spans="1:32">
      <c r="A146" s="43"/>
      <c r="B146" s="43"/>
      <c r="C146" s="47" t="str">
        <f>基本登録!$A$24</f>
        <v>②顧問の捺印のないものは無効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6"/>
      <c r="R146" s="44"/>
      <c r="S146" s="44"/>
      <c r="T146" s="44"/>
      <c r="U146" s="168" t="s">
        <v>139</v>
      </c>
      <c r="V146" s="168"/>
      <c r="W146" s="168"/>
      <c r="X146" s="168"/>
      <c r="Y146" s="168"/>
      <c r="Z146" s="168"/>
      <c r="AA146" s="168"/>
    </row>
    <row r="147" spans="1:32" s="37" customFormat="1">
      <c r="A147" s="41"/>
      <c r="B147" s="41"/>
      <c r="C147" s="42" t="str">
        <f>基本登録!$A$25</f>
        <v>③A4用紙に印刷すること（A4用紙1枚につき立順票は二部出力。切り取って使用すること）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168"/>
      <c r="V147" s="168"/>
      <c r="W147" s="168"/>
      <c r="X147" s="168"/>
      <c r="Y147" s="168"/>
      <c r="Z147" s="168"/>
      <c r="AA147" s="168"/>
      <c r="AC147" s="50"/>
    </row>
    <row r="148" spans="1:32" ht="34.5" customHeight="1">
      <c r="AC148" s="49"/>
      <c r="AF148" s="11"/>
    </row>
    <row r="149" spans="1:32" ht="24.75" customHeight="1">
      <c r="A149" s="199" t="s">
        <v>119</v>
      </c>
      <c r="B149" s="199"/>
      <c r="C149" s="199"/>
      <c r="D149" s="201" t="str">
        <f ca="1">基本登録!$B$8</f>
        <v>令和8年度　関東大会東京都予選　立順票</v>
      </c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190" t="s">
        <v>120</v>
      </c>
      <c r="Y149" s="191"/>
      <c r="Z149" s="191"/>
      <c r="AA149" s="192"/>
      <c r="AC149" s="49"/>
      <c r="AF149" s="11"/>
    </row>
    <row r="150" spans="1:32" ht="26.25" customHeight="1">
      <c r="A150" s="200"/>
      <c r="B150" s="200"/>
      <c r="C150" s="200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2" t="str">
        <f>IF(VLOOKUP(AC157,関東予選!$J:$O,2,FALSE)="","",VLOOKUP(AC157,関東予選!$J:$O,2,FALSE))</f>
        <v/>
      </c>
      <c r="Y150" s="203"/>
      <c r="Z150" s="203"/>
      <c r="AA150" s="204"/>
      <c r="AC150" s="49"/>
      <c r="AF150" s="11"/>
    </row>
    <row r="151" spans="1:32" ht="27" customHeight="1">
      <c r="A151" s="169" t="s">
        <v>121</v>
      </c>
      <c r="B151" s="177"/>
      <c r="C151" s="178"/>
      <c r="D151" s="208"/>
      <c r="E151" s="30" t="s">
        <v>122</v>
      </c>
      <c r="F151" s="208"/>
      <c r="G151" s="190" t="s">
        <v>123</v>
      </c>
      <c r="H151" s="191"/>
      <c r="I151" s="192"/>
      <c r="J151" s="213" t="str">
        <f>基本登録!$B$2</f>
        <v>基本登録シートの学校番号に入力して下さい</v>
      </c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X151" s="205"/>
      <c r="Y151" s="206"/>
      <c r="Z151" s="206"/>
      <c r="AA151" s="207"/>
      <c r="AC151" s="49"/>
      <c r="AF151" s="11"/>
    </row>
    <row r="152" spans="1:32" ht="9.75" customHeight="1">
      <c r="A152" s="214">
        <f>基本登録!$B$1</f>
        <v>0</v>
      </c>
      <c r="B152" s="215"/>
      <c r="C152" s="216"/>
      <c r="D152" s="209"/>
      <c r="E152" s="223" t="s">
        <v>109</v>
      </c>
      <c r="F152" s="211"/>
      <c r="G152" s="226" t="s">
        <v>124</v>
      </c>
      <c r="H152" s="227"/>
      <c r="I152" s="228"/>
      <c r="J152" s="213">
        <f>基本登録!$B$3</f>
        <v>0</v>
      </c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36"/>
      <c r="X152" s="36"/>
      <c r="AC152" s="49"/>
      <c r="AF152" s="11"/>
    </row>
    <row r="153" spans="1:32" ht="16.5" customHeight="1">
      <c r="A153" s="217"/>
      <c r="B153" s="218"/>
      <c r="C153" s="219"/>
      <c r="D153" s="209"/>
      <c r="E153" s="224"/>
      <c r="F153" s="211"/>
      <c r="G153" s="229"/>
      <c r="H153" s="230"/>
      <c r="I153" s="231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X153" s="182" t="s">
        <v>125</v>
      </c>
      <c r="Y153" s="184" t="s">
        <v>126</v>
      </c>
      <c r="Z153" s="185"/>
      <c r="AA153" s="186"/>
      <c r="AC153" s="49"/>
      <c r="AF153" s="11"/>
    </row>
    <row r="154" spans="1:32" ht="27" customHeight="1">
      <c r="A154" s="220"/>
      <c r="B154" s="221"/>
      <c r="C154" s="222"/>
      <c r="D154" s="210"/>
      <c r="E154" s="225"/>
      <c r="F154" s="212"/>
      <c r="G154" s="190" t="s">
        <v>127</v>
      </c>
      <c r="H154" s="191"/>
      <c r="I154" s="192"/>
      <c r="J154" s="28"/>
      <c r="K154" s="29"/>
      <c r="L154" s="29"/>
      <c r="M154" s="29"/>
      <c r="N154" s="29"/>
      <c r="O154" s="29"/>
      <c r="P154" s="22"/>
      <c r="Q154" s="22"/>
      <c r="R154" s="22" t="s">
        <v>128</v>
      </c>
      <c r="S154" s="193" t="str">
        <f>AC157</f>
        <v/>
      </c>
      <c r="T154" s="194"/>
      <c r="U154" s="194"/>
      <c r="V154" s="23" t="s">
        <v>129</v>
      </c>
      <c r="X154" s="183"/>
      <c r="Y154" s="187"/>
      <c r="Z154" s="188"/>
      <c r="AA154" s="189"/>
      <c r="AC154" s="49"/>
      <c r="AF154" s="11"/>
    </row>
    <row r="155" spans="1:32" ht="4.5" customHeight="1">
      <c r="AC155" s="49"/>
      <c r="AF155" s="11"/>
    </row>
    <row r="156" spans="1:32" ht="21.75" customHeight="1">
      <c r="A156" s="24" t="s">
        <v>130</v>
      </c>
      <c r="B156" s="174" t="s">
        <v>131</v>
      </c>
      <c r="C156" s="195"/>
      <c r="D156" s="195"/>
      <c r="E156" s="195"/>
      <c r="F156" s="176"/>
      <c r="G156" s="32" t="s">
        <v>102</v>
      </c>
      <c r="H156" s="196" t="str">
        <f ca="1">IFERROR(VLOOKUP(D149,基本登録!$B$8:$I$14,5,FALSE),"")</f>
        <v>1次予選（個人予選）</v>
      </c>
      <c r="I156" s="197"/>
      <c r="J156" s="197"/>
      <c r="K156" s="197"/>
      <c r="L156" s="198"/>
      <c r="M156" s="196" t="str">
        <f ca="1">IFERROR(VLOOKUP(D149,基本登録!$B$8:$I$14,6,FALSE),"")</f>
        <v>2次予選（個人決勝）</v>
      </c>
      <c r="N156" s="197"/>
      <c r="O156" s="197"/>
      <c r="P156" s="197"/>
      <c r="Q156" s="198"/>
      <c r="R156" s="196" t="str">
        <f ca="1">IFERROR(IF(VLOOKUP(D149,基本登録!$B$8:$I$14,7,FALSE)="","",VLOOKUP(D149,基本登録!$B$8:$I$14,7,FALSE)),"")</f>
        <v/>
      </c>
      <c r="S156" s="197"/>
      <c r="T156" s="197"/>
      <c r="U156" s="197"/>
      <c r="V156" s="198"/>
      <c r="W156" s="196" t="str">
        <f ca="1">IFERROR(IF(VLOOKUP(D149,基本登録!$B$8:$I$14,8,FALSE)="","",VLOOKUP(D149,基本登録!$B$8:$I$14,8,FALSE)),"")</f>
        <v/>
      </c>
      <c r="X156" s="197"/>
      <c r="Y156" s="197"/>
      <c r="Z156" s="197"/>
      <c r="AA156" s="198"/>
      <c r="AC156" s="49"/>
      <c r="AF156" s="11"/>
    </row>
    <row r="157" spans="1:32" ht="21.75" customHeight="1">
      <c r="A157" s="25" t="str">
        <f>基本登録!$A$17</f>
        <v>１</v>
      </c>
      <c r="B157" s="179" t="str">
        <f>IF(AC157="","",VLOOKUP(AC157,関東予選!$J:$O,4,FALSE))</f>
        <v/>
      </c>
      <c r="C157" s="180"/>
      <c r="D157" s="180"/>
      <c r="E157" s="180"/>
      <c r="F157" s="181"/>
      <c r="G157" s="26" t="str">
        <f>IF(AC157="","",VLOOKUP(AC157,関東予選!$J:$O,5,FALSE))</f>
        <v/>
      </c>
      <c r="H157" s="31"/>
      <c r="I157" s="31"/>
      <c r="J157" s="31"/>
      <c r="K157" s="21"/>
      <c r="L157" s="34"/>
      <c r="M157" s="31"/>
      <c r="N157" s="31"/>
      <c r="O157" s="31"/>
      <c r="P157" s="21"/>
      <c r="Q157" s="34"/>
      <c r="R157" s="31"/>
      <c r="S157" s="31"/>
      <c r="T157" s="31"/>
      <c r="U157" s="21"/>
      <c r="V157" s="34"/>
      <c r="W157" s="31"/>
      <c r="X157" s="31"/>
      <c r="Y157" s="31"/>
      <c r="Z157" s="21"/>
      <c r="AA157" s="34"/>
      <c r="AC157" s="49" t="str">
        <f>関東予選!J$15</f>
        <v/>
      </c>
      <c r="AF157" s="11"/>
    </row>
    <row r="158" spans="1:32" ht="21.75" customHeight="1">
      <c r="A158" s="24" t="str">
        <f>基本登録!$A$18</f>
        <v>２</v>
      </c>
      <c r="B158" s="179" t="str">
        <f>IF(AC158="","",VLOOKUP(AC158,関東予選!$J:$O,4,FALSE))</f>
        <v/>
      </c>
      <c r="C158" s="180"/>
      <c r="D158" s="180"/>
      <c r="E158" s="180"/>
      <c r="F158" s="181"/>
      <c r="G158" s="26" t="str">
        <f>IF(AC158="","",VLOOKUP(AC158,関東予選!$J:$O,5,FALSE))</f>
        <v/>
      </c>
      <c r="H158" s="31"/>
      <c r="I158" s="31"/>
      <c r="J158" s="31"/>
      <c r="K158" s="21"/>
      <c r="L158" s="34"/>
      <c r="M158" s="31"/>
      <c r="N158" s="31"/>
      <c r="O158" s="31"/>
      <c r="P158" s="21"/>
      <c r="Q158" s="34"/>
      <c r="R158" s="31"/>
      <c r="S158" s="31"/>
      <c r="T158" s="31"/>
      <c r="U158" s="21"/>
      <c r="V158" s="34"/>
      <c r="W158" s="31"/>
      <c r="X158" s="31"/>
      <c r="Y158" s="31"/>
      <c r="Z158" s="21"/>
      <c r="AA158" s="34"/>
      <c r="AC158" s="49"/>
      <c r="AF158" s="11"/>
    </row>
    <row r="159" spans="1:32" ht="21.75" customHeight="1">
      <c r="A159" s="24" t="str">
        <f>基本登録!$A$19</f>
        <v>３</v>
      </c>
      <c r="B159" s="179" t="str">
        <f>IF(AC159="","",VLOOKUP(AC159,関東予選!$J:$O,4,FALSE))</f>
        <v/>
      </c>
      <c r="C159" s="180"/>
      <c r="D159" s="180"/>
      <c r="E159" s="180"/>
      <c r="F159" s="181"/>
      <c r="G159" s="26" t="str">
        <f>IF(AC159="","",VLOOKUP(AC159,関東予選!$J:$O,5,FALSE))</f>
        <v/>
      </c>
      <c r="H159" s="31"/>
      <c r="I159" s="31"/>
      <c r="J159" s="31"/>
      <c r="K159" s="21"/>
      <c r="L159" s="34"/>
      <c r="M159" s="31"/>
      <c r="N159" s="31"/>
      <c r="O159" s="31"/>
      <c r="P159" s="21"/>
      <c r="Q159" s="34"/>
      <c r="R159" s="31"/>
      <c r="S159" s="31"/>
      <c r="T159" s="31"/>
      <c r="U159" s="21"/>
      <c r="V159" s="34"/>
      <c r="W159" s="31"/>
      <c r="X159" s="31"/>
      <c r="Y159" s="31"/>
      <c r="Z159" s="21"/>
      <c r="AA159" s="34"/>
      <c r="AC159" s="49"/>
      <c r="AF159" s="11"/>
    </row>
    <row r="160" spans="1:32" ht="21.75" customHeight="1">
      <c r="A160" s="24" t="str">
        <f>基本登録!$A$20</f>
        <v>４</v>
      </c>
      <c r="B160" s="179" t="str">
        <f>IF(AC160="","",VLOOKUP(AC160,関東予選!$J:$O,4,FALSE))</f>
        <v/>
      </c>
      <c r="C160" s="180"/>
      <c r="D160" s="180"/>
      <c r="E160" s="180"/>
      <c r="F160" s="181"/>
      <c r="G160" s="26" t="str">
        <f>IF(AC160="","",VLOOKUP(AC160,関東予選!$J:$O,5,FALSE))</f>
        <v/>
      </c>
      <c r="H160" s="31"/>
      <c r="I160" s="31"/>
      <c r="J160" s="31"/>
      <c r="K160" s="21"/>
      <c r="L160" s="34"/>
      <c r="M160" s="31"/>
      <c r="N160" s="31"/>
      <c r="O160" s="31"/>
      <c r="P160" s="21"/>
      <c r="Q160" s="34"/>
      <c r="R160" s="31"/>
      <c r="S160" s="31"/>
      <c r="T160" s="31"/>
      <c r="U160" s="21"/>
      <c r="V160" s="34"/>
      <c r="W160" s="31"/>
      <c r="X160" s="31"/>
      <c r="Y160" s="31"/>
      <c r="Z160" s="21"/>
      <c r="AA160" s="34"/>
      <c r="AC160" s="49"/>
      <c r="AF160" s="11"/>
    </row>
    <row r="161" spans="1:32" ht="21.75" customHeight="1">
      <c r="A161" s="24" t="str">
        <f>基本登録!$A$21</f>
        <v>５</v>
      </c>
      <c r="B161" s="179" t="str">
        <f>IF(AC161="","",VLOOKUP(AC161,関東予選!$J:$O,4,FALSE))</f>
        <v/>
      </c>
      <c r="C161" s="180"/>
      <c r="D161" s="180"/>
      <c r="E161" s="180"/>
      <c r="F161" s="181"/>
      <c r="G161" s="26" t="str">
        <f>IF(AC161="","",VLOOKUP(AC161,関東予選!$J:$O,5,FALSE))</f>
        <v/>
      </c>
      <c r="H161" s="31"/>
      <c r="I161" s="31"/>
      <c r="J161" s="31"/>
      <c r="K161" s="21"/>
      <c r="L161" s="34"/>
      <c r="M161" s="31"/>
      <c r="N161" s="31"/>
      <c r="O161" s="31"/>
      <c r="P161" s="21"/>
      <c r="Q161" s="34"/>
      <c r="R161" s="31"/>
      <c r="S161" s="31"/>
      <c r="T161" s="31"/>
      <c r="U161" s="21"/>
      <c r="V161" s="34"/>
      <c r="W161" s="31"/>
      <c r="X161" s="31"/>
      <c r="Y161" s="31"/>
      <c r="Z161" s="21"/>
      <c r="AA161" s="34"/>
      <c r="AC161" s="49"/>
      <c r="AF161" s="11"/>
    </row>
    <row r="162" spans="1:32" ht="21.75" customHeight="1">
      <c r="A162" s="24" t="str">
        <f>基本登録!$A$22</f>
        <v>補</v>
      </c>
      <c r="B162" s="179" t="str">
        <f>IF(AC162="","",VLOOKUP(AC162,関東予選!$J:$O,4,FALSE))</f>
        <v/>
      </c>
      <c r="C162" s="180"/>
      <c r="D162" s="180"/>
      <c r="E162" s="180"/>
      <c r="F162" s="181"/>
      <c r="G162" s="26" t="str">
        <f>IF(AC162="","",VLOOKUP(AC162,関東予選!$J:$O,5,FALSE))</f>
        <v/>
      </c>
      <c r="H162" s="24"/>
      <c r="I162" s="24"/>
      <c r="J162" s="24"/>
      <c r="K162" s="33"/>
      <c r="L162" s="34"/>
      <c r="M162" s="24"/>
      <c r="N162" s="24"/>
      <c r="O162" s="24"/>
      <c r="P162" s="33"/>
      <c r="Q162" s="34"/>
      <c r="R162" s="24"/>
      <c r="S162" s="24"/>
      <c r="T162" s="24"/>
      <c r="U162" s="33"/>
      <c r="V162" s="34"/>
      <c r="W162" s="24"/>
      <c r="X162" s="24"/>
      <c r="Y162" s="24"/>
      <c r="Z162" s="33"/>
      <c r="AA162" s="34"/>
      <c r="AC162" s="49"/>
      <c r="AF162" s="11"/>
    </row>
    <row r="163" spans="1:32" ht="19.5" customHeight="1">
      <c r="A163" s="169"/>
      <c r="B163" s="170"/>
      <c r="C163" s="170"/>
      <c r="D163" s="170"/>
      <c r="E163" s="170"/>
      <c r="F163" s="170"/>
      <c r="G163" s="171"/>
      <c r="H163" s="172" t="s">
        <v>132</v>
      </c>
      <c r="I163" s="173"/>
      <c r="J163" s="173"/>
      <c r="K163" s="173"/>
      <c r="L163" s="34"/>
      <c r="M163" s="172" t="s">
        <v>132</v>
      </c>
      <c r="N163" s="173"/>
      <c r="O163" s="173"/>
      <c r="P163" s="173"/>
      <c r="Q163" s="34"/>
      <c r="R163" s="172" t="s">
        <v>132</v>
      </c>
      <c r="S163" s="173"/>
      <c r="T163" s="173"/>
      <c r="U163" s="173"/>
      <c r="V163" s="34"/>
      <c r="W163" s="172" t="s">
        <v>132</v>
      </c>
      <c r="X163" s="173"/>
      <c r="Y163" s="173"/>
      <c r="Z163" s="173"/>
      <c r="AA163" s="34"/>
      <c r="AC163" s="49"/>
      <c r="AF163" s="11"/>
    </row>
    <row r="164" spans="1:32" ht="24.75" customHeight="1">
      <c r="A164" s="174"/>
      <c r="B164" s="175"/>
      <c r="C164" s="175"/>
      <c r="D164" s="175"/>
      <c r="E164" s="175"/>
      <c r="F164" s="175"/>
      <c r="G164" s="176"/>
      <c r="H164" s="169"/>
      <c r="I164" s="177"/>
      <c r="J164" s="177"/>
      <c r="K164" s="177"/>
      <c r="L164" s="178"/>
      <c r="M164" s="169"/>
      <c r="N164" s="177"/>
      <c r="O164" s="177"/>
      <c r="P164" s="177"/>
      <c r="Q164" s="178"/>
      <c r="R164" s="169"/>
      <c r="S164" s="177"/>
      <c r="T164" s="177"/>
      <c r="U164" s="177"/>
      <c r="V164" s="178"/>
      <c r="W164" s="169"/>
      <c r="X164" s="177"/>
      <c r="Y164" s="177"/>
      <c r="Z164" s="177"/>
      <c r="AA164" s="178"/>
      <c r="AC164" s="49"/>
      <c r="AF164" s="11"/>
    </row>
    <row r="165" spans="1:32" ht="4.5" customHeight="1">
      <c r="A165" s="165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AC165" s="49"/>
      <c r="AF165" s="11"/>
    </row>
    <row r="166" spans="1:32">
      <c r="A166" s="167" t="s">
        <v>136</v>
      </c>
      <c r="B166" s="167"/>
      <c r="C166" s="47" t="str">
        <f>基本登録!$A$23</f>
        <v>①（　）内の大会の個人の部は一人１枚使用すること（関東予選・総合体育大会・個人選手権大会）</v>
      </c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4"/>
      <c r="R166" s="45"/>
      <c r="S166" s="44"/>
      <c r="T166" s="44"/>
      <c r="U166" s="40"/>
      <c r="V166" s="40"/>
      <c r="W166" s="40"/>
      <c r="X166" s="40"/>
      <c r="Y166" s="40"/>
      <c r="Z166" s="40"/>
      <c r="AA166" s="40"/>
    </row>
    <row r="167" spans="1:32">
      <c r="A167" s="43"/>
      <c r="B167" s="43"/>
      <c r="C167" s="47" t="str">
        <f>基本登録!$A$24</f>
        <v>②顧問の捺印のないものは無効</v>
      </c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6"/>
      <c r="R167" s="44"/>
      <c r="S167" s="44"/>
      <c r="T167" s="44"/>
      <c r="U167" s="168" t="s">
        <v>139</v>
      </c>
      <c r="V167" s="168"/>
      <c r="W167" s="168"/>
      <c r="X167" s="168"/>
      <c r="Y167" s="168"/>
      <c r="Z167" s="168"/>
      <c r="AA167" s="168"/>
    </row>
    <row r="168" spans="1:32" s="37" customFormat="1">
      <c r="A168" s="41"/>
      <c r="B168" s="41"/>
      <c r="C168" s="42" t="str">
        <f>基本登録!$A$25</f>
        <v>③A4用紙に印刷すること（A4用紙1枚につき立順票は二部出力。切り取って使用すること）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168"/>
      <c r="V168" s="168"/>
      <c r="W168" s="168"/>
      <c r="X168" s="168"/>
      <c r="Y168" s="168"/>
      <c r="Z168" s="168"/>
      <c r="AA168" s="168"/>
      <c r="AC168" s="50"/>
    </row>
    <row r="169" spans="1:32" ht="34.5" customHeight="1">
      <c r="AC169" s="49"/>
      <c r="AF169" s="11"/>
    </row>
    <row r="170" spans="1:32" ht="24.75" customHeight="1">
      <c r="A170" s="199" t="s">
        <v>119</v>
      </c>
      <c r="B170" s="199"/>
      <c r="C170" s="199"/>
      <c r="D170" s="201" t="str">
        <f ca="1">基本登録!$B$8</f>
        <v>令和8年度　関東大会東京都予選　立順票</v>
      </c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190" t="s">
        <v>120</v>
      </c>
      <c r="Y170" s="191"/>
      <c r="Z170" s="191"/>
      <c r="AA170" s="192"/>
      <c r="AC170" s="49"/>
      <c r="AF170" s="11"/>
    </row>
    <row r="171" spans="1:32" ht="26.25" customHeight="1">
      <c r="A171" s="200"/>
      <c r="B171" s="200"/>
      <c r="C171" s="200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 t="str">
        <f>IF(VLOOKUP(AC178,関東予選!$J:$O,2,FALSE)="","",VLOOKUP(AC178,関東予選!$J:$O,2,FALSE))</f>
        <v/>
      </c>
      <c r="Y171" s="203"/>
      <c r="Z171" s="203"/>
      <c r="AA171" s="204"/>
      <c r="AC171" s="49"/>
      <c r="AF171" s="11"/>
    </row>
    <row r="172" spans="1:32" ht="27" customHeight="1">
      <c r="A172" s="169" t="s">
        <v>121</v>
      </c>
      <c r="B172" s="177"/>
      <c r="C172" s="178"/>
      <c r="D172" s="208"/>
      <c r="E172" s="30" t="s">
        <v>122</v>
      </c>
      <c r="F172" s="208"/>
      <c r="G172" s="190" t="s">
        <v>123</v>
      </c>
      <c r="H172" s="191"/>
      <c r="I172" s="192"/>
      <c r="J172" s="213" t="str">
        <f>基本登録!$B$2</f>
        <v>基本登録シートの学校番号に入力して下さい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X172" s="205"/>
      <c r="Y172" s="206"/>
      <c r="Z172" s="206"/>
      <c r="AA172" s="207"/>
      <c r="AC172" s="49"/>
      <c r="AF172" s="11"/>
    </row>
    <row r="173" spans="1:32" ht="9.75" customHeight="1">
      <c r="A173" s="214">
        <f>基本登録!$B$1</f>
        <v>0</v>
      </c>
      <c r="B173" s="215"/>
      <c r="C173" s="216"/>
      <c r="D173" s="209"/>
      <c r="E173" s="223" t="s">
        <v>109</v>
      </c>
      <c r="F173" s="211"/>
      <c r="G173" s="226" t="s">
        <v>124</v>
      </c>
      <c r="H173" s="227"/>
      <c r="I173" s="228"/>
      <c r="J173" s="213">
        <f>基本登録!$B$3</f>
        <v>0</v>
      </c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36"/>
      <c r="X173" s="36"/>
      <c r="AC173" s="49"/>
      <c r="AF173" s="11"/>
    </row>
    <row r="174" spans="1:32" ht="16.5" customHeight="1">
      <c r="A174" s="217"/>
      <c r="B174" s="218"/>
      <c r="C174" s="219"/>
      <c r="D174" s="209"/>
      <c r="E174" s="224"/>
      <c r="F174" s="211"/>
      <c r="G174" s="229"/>
      <c r="H174" s="230"/>
      <c r="I174" s="231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X174" s="182" t="s">
        <v>125</v>
      </c>
      <c r="Y174" s="184" t="s">
        <v>126</v>
      </c>
      <c r="Z174" s="185"/>
      <c r="AA174" s="186"/>
      <c r="AC174" s="49"/>
      <c r="AF174" s="11"/>
    </row>
    <row r="175" spans="1:32" ht="27" customHeight="1">
      <c r="A175" s="220"/>
      <c r="B175" s="221"/>
      <c r="C175" s="222"/>
      <c r="D175" s="210"/>
      <c r="E175" s="225"/>
      <c r="F175" s="212"/>
      <c r="G175" s="190" t="s">
        <v>127</v>
      </c>
      <c r="H175" s="191"/>
      <c r="I175" s="192"/>
      <c r="J175" s="28"/>
      <c r="K175" s="29"/>
      <c r="L175" s="29"/>
      <c r="M175" s="29"/>
      <c r="N175" s="29"/>
      <c r="O175" s="29"/>
      <c r="P175" s="22"/>
      <c r="Q175" s="22"/>
      <c r="R175" s="22" t="s">
        <v>128</v>
      </c>
      <c r="S175" s="193" t="str">
        <f t="shared" ref="S175" si="0">AC178</f>
        <v/>
      </c>
      <c r="T175" s="194"/>
      <c r="U175" s="194"/>
      <c r="V175" s="23" t="s">
        <v>129</v>
      </c>
      <c r="X175" s="183"/>
      <c r="Y175" s="187"/>
      <c r="Z175" s="188"/>
      <c r="AA175" s="189"/>
      <c r="AC175" s="49"/>
      <c r="AF175" s="11"/>
    </row>
    <row r="176" spans="1:32" ht="4.5" customHeight="1">
      <c r="AC176" s="49"/>
      <c r="AF176" s="11"/>
    </row>
    <row r="177" spans="1:32" ht="21.75" customHeight="1">
      <c r="A177" s="24" t="s">
        <v>130</v>
      </c>
      <c r="B177" s="174" t="s">
        <v>131</v>
      </c>
      <c r="C177" s="195"/>
      <c r="D177" s="195"/>
      <c r="E177" s="195"/>
      <c r="F177" s="176"/>
      <c r="G177" s="32" t="s">
        <v>102</v>
      </c>
      <c r="H177" s="196" t="str">
        <f ca="1">IFERROR(VLOOKUP(D170,基本登録!$B$8:$I$14,5,FALSE),"")</f>
        <v>1次予選（個人予選）</v>
      </c>
      <c r="I177" s="197"/>
      <c r="J177" s="197"/>
      <c r="K177" s="197"/>
      <c r="L177" s="198"/>
      <c r="M177" s="196" t="str">
        <f ca="1">IFERROR(VLOOKUP(D170,基本登録!$B$8:$I$14,6,FALSE),"")</f>
        <v>2次予選（個人決勝）</v>
      </c>
      <c r="N177" s="197"/>
      <c r="O177" s="197"/>
      <c r="P177" s="197"/>
      <c r="Q177" s="198"/>
      <c r="R177" s="196" t="str">
        <f ca="1">IFERROR(IF(VLOOKUP(D170,基本登録!$B$8:$I$14,7,FALSE)="","",VLOOKUP(D170,基本登録!$B$8:$I$14,7,FALSE)),"")</f>
        <v/>
      </c>
      <c r="S177" s="197"/>
      <c r="T177" s="197"/>
      <c r="U177" s="197"/>
      <c r="V177" s="198"/>
      <c r="W177" s="196" t="str">
        <f ca="1">IFERROR(IF(VLOOKUP(D170,基本登録!$B$8:$I$14,8,FALSE)="","",VLOOKUP(D170,基本登録!$B$8:$I$14,8,FALSE)),"")</f>
        <v/>
      </c>
      <c r="X177" s="197"/>
      <c r="Y177" s="197"/>
      <c r="Z177" s="197"/>
      <c r="AA177" s="198"/>
      <c r="AC177" s="49"/>
      <c r="AF177" s="11"/>
    </row>
    <row r="178" spans="1:32" ht="21.75" customHeight="1">
      <c r="A178" s="25" t="str">
        <f>基本登録!$A$17</f>
        <v>１</v>
      </c>
      <c r="B178" s="179" t="str">
        <f>IF(AC178="","",VLOOKUP(AC178,関東予選!$J:$O,4,FALSE))</f>
        <v/>
      </c>
      <c r="C178" s="180"/>
      <c r="D178" s="180"/>
      <c r="E178" s="180"/>
      <c r="F178" s="181"/>
      <c r="G178" s="26" t="str">
        <f>IF(AC178="","",VLOOKUP(AC178,関東予選!$J:$O,5,FALSE))</f>
        <v/>
      </c>
      <c r="H178" s="31"/>
      <c r="I178" s="31"/>
      <c r="J178" s="31"/>
      <c r="K178" s="21"/>
      <c r="L178" s="34"/>
      <c r="M178" s="31"/>
      <c r="N178" s="31"/>
      <c r="O178" s="31"/>
      <c r="P178" s="21"/>
      <c r="Q178" s="34"/>
      <c r="R178" s="31"/>
      <c r="S178" s="31"/>
      <c r="T178" s="31"/>
      <c r="U178" s="21"/>
      <c r="V178" s="34"/>
      <c r="W178" s="31"/>
      <c r="X178" s="31"/>
      <c r="Y178" s="31"/>
      <c r="Z178" s="21"/>
      <c r="AA178" s="34"/>
      <c r="AC178" s="49" t="str">
        <f>関東予選!J$16</f>
        <v/>
      </c>
      <c r="AF178" s="11"/>
    </row>
    <row r="179" spans="1:32" ht="21.75" customHeight="1">
      <c r="A179" s="24" t="str">
        <f>基本登録!$A$18</f>
        <v>２</v>
      </c>
      <c r="B179" s="179" t="str">
        <f>IF(AC179="","",VLOOKUP(AC179,関東予選!$J:$O,4,FALSE))</f>
        <v/>
      </c>
      <c r="C179" s="180"/>
      <c r="D179" s="180"/>
      <c r="E179" s="180"/>
      <c r="F179" s="181"/>
      <c r="G179" s="26" t="str">
        <f>IF(AC179="","",VLOOKUP(AC179,関東予選!$J:$O,5,FALSE))</f>
        <v/>
      </c>
      <c r="H179" s="31"/>
      <c r="I179" s="31"/>
      <c r="J179" s="31"/>
      <c r="K179" s="21"/>
      <c r="L179" s="34"/>
      <c r="M179" s="31"/>
      <c r="N179" s="31"/>
      <c r="O179" s="31"/>
      <c r="P179" s="21"/>
      <c r="Q179" s="34"/>
      <c r="R179" s="31"/>
      <c r="S179" s="31"/>
      <c r="T179" s="31"/>
      <c r="U179" s="21"/>
      <c r="V179" s="34"/>
      <c r="W179" s="31"/>
      <c r="X179" s="31"/>
      <c r="Y179" s="31"/>
      <c r="Z179" s="21"/>
      <c r="AA179" s="34"/>
      <c r="AC179" s="49"/>
      <c r="AF179" s="11"/>
    </row>
    <row r="180" spans="1:32" ht="21.75" customHeight="1">
      <c r="A180" s="24" t="str">
        <f>基本登録!$A$19</f>
        <v>３</v>
      </c>
      <c r="B180" s="179" t="str">
        <f>IF(AC180="","",VLOOKUP(AC180,関東予選!$J:$O,4,FALSE))</f>
        <v/>
      </c>
      <c r="C180" s="180"/>
      <c r="D180" s="180"/>
      <c r="E180" s="180"/>
      <c r="F180" s="181"/>
      <c r="G180" s="26" t="str">
        <f>IF(AC180="","",VLOOKUP(AC180,関東予選!$J:$O,5,FALSE))</f>
        <v/>
      </c>
      <c r="H180" s="31"/>
      <c r="I180" s="31"/>
      <c r="J180" s="31"/>
      <c r="K180" s="21"/>
      <c r="L180" s="34"/>
      <c r="M180" s="31"/>
      <c r="N180" s="31"/>
      <c r="O180" s="31"/>
      <c r="P180" s="21"/>
      <c r="Q180" s="34"/>
      <c r="R180" s="31"/>
      <c r="S180" s="31"/>
      <c r="T180" s="31"/>
      <c r="U180" s="21"/>
      <c r="V180" s="34"/>
      <c r="W180" s="31"/>
      <c r="X180" s="31"/>
      <c r="Y180" s="31"/>
      <c r="Z180" s="21"/>
      <c r="AA180" s="34"/>
      <c r="AC180" s="49"/>
      <c r="AF180" s="11"/>
    </row>
    <row r="181" spans="1:32" ht="21.75" customHeight="1">
      <c r="A181" s="24" t="str">
        <f>基本登録!$A$20</f>
        <v>４</v>
      </c>
      <c r="B181" s="179" t="str">
        <f>IF(AC181="","",VLOOKUP(AC181,関東予選!$J:$O,4,FALSE))</f>
        <v/>
      </c>
      <c r="C181" s="180"/>
      <c r="D181" s="180"/>
      <c r="E181" s="180"/>
      <c r="F181" s="181"/>
      <c r="G181" s="26" t="str">
        <f>IF(AC181="","",VLOOKUP(AC181,関東予選!$J:$O,5,FALSE))</f>
        <v/>
      </c>
      <c r="H181" s="31"/>
      <c r="I181" s="31"/>
      <c r="J181" s="31"/>
      <c r="K181" s="21"/>
      <c r="L181" s="34"/>
      <c r="M181" s="31"/>
      <c r="N181" s="31"/>
      <c r="O181" s="31"/>
      <c r="P181" s="21"/>
      <c r="Q181" s="34"/>
      <c r="R181" s="31"/>
      <c r="S181" s="31"/>
      <c r="T181" s="31"/>
      <c r="U181" s="21"/>
      <c r="V181" s="34"/>
      <c r="W181" s="31"/>
      <c r="X181" s="31"/>
      <c r="Y181" s="31"/>
      <c r="Z181" s="21"/>
      <c r="AA181" s="34"/>
      <c r="AC181" s="49"/>
      <c r="AF181" s="11"/>
    </row>
    <row r="182" spans="1:32" ht="21.75" customHeight="1">
      <c r="A182" s="24" t="str">
        <f>基本登録!$A$21</f>
        <v>５</v>
      </c>
      <c r="B182" s="179" t="str">
        <f>IF(AC182="","",VLOOKUP(AC182,関東予選!$J:$O,4,FALSE))</f>
        <v/>
      </c>
      <c r="C182" s="180"/>
      <c r="D182" s="180"/>
      <c r="E182" s="180"/>
      <c r="F182" s="181"/>
      <c r="G182" s="26" t="str">
        <f>IF(AC182="","",VLOOKUP(AC182,関東予選!$J:$O,5,FALSE))</f>
        <v/>
      </c>
      <c r="H182" s="31"/>
      <c r="I182" s="31"/>
      <c r="J182" s="31"/>
      <c r="K182" s="21"/>
      <c r="L182" s="34"/>
      <c r="M182" s="31"/>
      <c r="N182" s="31"/>
      <c r="O182" s="31"/>
      <c r="P182" s="21"/>
      <c r="Q182" s="34"/>
      <c r="R182" s="31"/>
      <c r="S182" s="31"/>
      <c r="T182" s="31"/>
      <c r="U182" s="21"/>
      <c r="V182" s="34"/>
      <c r="W182" s="31"/>
      <c r="X182" s="31"/>
      <c r="Y182" s="31"/>
      <c r="Z182" s="21"/>
      <c r="AA182" s="34"/>
      <c r="AC182" s="49"/>
      <c r="AF182" s="11"/>
    </row>
    <row r="183" spans="1:32" ht="21.75" customHeight="1">
      <c r="A183" s="24" t="str">
        <f>基本登録!$A$22</f>
        <v>補</v>
      </c>
      <c r="B183" s="179" t="str">
        <f>IF(AC183="","",VLOOKUP(AC183,関東予選!$J:$O,4,FALSE))</f>
        <v/>
      </c>
      <c r="C183" s="180"/>
      <c r="D183" s="180"/>
      <c r="E183" s="180"/>
      <c r="F183" s="181"/>
      <c r="G183" s="26" t="str">
        <f>IF(AC183="","",VLOOKUP(AC183,関東予選!$J:$O,5,FALSE))</f>
        <v/>
      </c>
      <c r="H183" s="24"/>
      <c r="I183" s="24"/>
      <c r="J183" s="24"/>
      <c r="K183" s="33"/>
      <c r="L183" s="34"/>
      <c r="M183" s="24"/>
      <c r="N183" s="24"/>
      <c r="O183" s="24"/>
      <c r="P183" s="33"/>
      <c r="Q183" s="34"/>
      <c r="R183" s="24"/>
      <c r="S183" s="24"/>
      <c r="T183" s="24"/>
      <c r="U183" s="33"/>
      <c r="V183" s="34"/>
      <c r="W183" s="24"/>
      <c r="X183" s="24"/>
      <c r="Y183" s="24"/>
      <c r="Z183" s="33"/>
      <c r="AA183" s="34"/>
      <c r="AC183" s="49"/>
      <c r="AF183" s="11"/>
    </row>
    <row r="184" spans="1:32" ht="19.5" customHeight="1">
      <c r="A184" s="169"/>
      <c r="B184" s="170"/>
      <c r="C184" s="170"/>
      <c r="D184" s="170"/>
      <c r="E184" s="170"/>
      <c r="F184" s="170"/>
      <c r="G184" s="171"/>
      <c r="H184" s="172" t="s">
        <v>132</v>
      </c>
      <c r="I184" s="173"/>
      <c r="J184" s="173"/>
      <c r="K184" s="173"/>
      <c r="L184" s="34"/>
      <c r="M184" s="172" t="s">
        <v>132</v>
      </c>
      <c r="N184" s="173"/>
      <c r="O184" s="173"/>
      <c r="P184" s="173"/>
      <c r="Q184" s="34"/>
      <c r="R184" s="172" t="s">
        <v>132</v>
      </c>
      <c r="S184" s="173"/>
      <c r="T184" s="173"/>
      <c r="U184" s="173"/>
      <c r="V184" s="34"/>
      <c r="W184" s="172" t="s">
        <v>132</v>
      </c>
      <c r="X184" s="173"/>
      <c r="Y184" s="173"/>
      <c r="Z184" s="173"/>
      <c r="AA184" s="34"/>
      <c r="AC184" s="49"/>
      <c r="AF184" s="11"/>
    </row>
    <row r="185" spans="1:32" ht="24.75" customHeight="1">
      <c r="A185" s="174"/>
      <c r="B185" s="175"/>
      <c r="C185" s="175"/>
      <c r="D185" s="175"/>
      <c r="E185" s="175"/>
      <c r="F185" s="175"/>
      <c r="G185" s="176"/>
      <c r="H185" s="169"/>
      <c r="I185" s="177"/>
      <c r="J185" s="177"/>
      <c r="K185" s="177"/>
      <c r="L185" s="178"/>
      <c r="M185" s="169"/>
      <c r="N185" s="177"/>
      <c r="O185" s="177"/>
      <c r="P185" s="177"/>
      <c r="Q185" s="178"/>
      <c r="R185" s="169"/>
      <c r="S185" s="177"/>
      <c r="T185" s="177"/>
      <c r="U185" s="177"/>
      <c r="V185" s="178"/>
      <c r="W185" s="169"/>
      <c r="X185" s="177"/>
      <c r="Y185" s="177"/>
      <c r="Z185" s="177"/>
      <c r="AA185" s="178"/>
      <c r="AC185" s="49"/>
      <c r="AF185" s="11"/>
    </row>
    <row r="186" spans="1:32" ht="4.5" customHeight="1">
      <c r="A186" s="165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AC186" s="49"/>
      <c r="AF186" s="11"/>
    </row>
    <row r="187" spans="1:32">
      <c r="A187" s="167" t="s">
        <v>136</v>
      </c>
      <c r="B187" s="167"/>
      <c r="C187" s="47" t="str">
        <f>基本登録!$A$23</f>
        <v>①（　）内の大会の個人の部は一人１枚使用すること（関東予選・総合体育大会・個人選手権大会）</v>
      </c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4"/>
      <c r="R187" s="45"/>
      <c r="S187" s="44"/>
      <c r="T187" s="44"/>
      <c r="U187" s="40"/>
      <c r="V187" s="40"/>
      <c r="W187" s="40"/>
      <c r="X187" s="40"/>
      <c r="Y187" s="40"/>
      <c r="Z187" s="40"/>
      <c r="AA187" s="40"/>
    </row>
    <row r="188" spans="1:32">
      <c r="A188" s="43"/>
      <c r="B188" s="43"/>
      <c r="C188" s="47" t="str">
        <f>基本登録!$A$24</f>
        <v>②顧問の捺印のないものは無効</v>
      </c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6"/>
      <c r="R188" s="44"/>
      <c r="S188" s="44"/>
      <c r="T188" s="44"/>
      <c r="U188" s="168" t="s">
        <v>139</v>
      </c>
      <c r="V188" s="168"/>
      <c r="W188" s="168"/>
      <c r="X188" s="168"/>
      <c r="Y188" s="168"/>
      <c r="Z188" s="168"/>
      <c r="AA188" s="168"/>
    </row>
    <row r="189" spans="1:32" s="37" customFormat="1">
      <c r="A189" s="41"/>
      <c r="B189" s="41"/>
      <c r="C189" s="42" t="str">
        <f>基本登録!$A$25</f>
        <v>③A4用紙に印刷すること（A4用紙1枚につき立順票は二部出力。切り取って使用すること）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168"/>
      <c r="V189" s="168"/>
      <c r="W189" s="168"/>
      <c r="X189" s="168"/>
      <c r="Y189" s="168"/>
      <c r="Z189" s="168"/>
      <c r="AA189" s="168"/>
      <c r="AC189" s="50"/>
    </row>
    <row r="190" spans="1:32" ht="34.5" customHeight="1">
      <c r="AC190" s="49"/>
      <c r="AF190" s="11"/>
    </row>
    <row r="191" spans="1:32" ht="24.75" customHeight="1">
      <c r="A191" s="199" t="s">
        <v>119</v>
      </c>
      <c r="B191" s="199"/>
      <c r="C191" s="199"/>
      <c r="D191" s="201" t="str">
        <f ca="1">基本登録!$B$8</f>
        <v>令和8年度　関東大会東京都予選　立順票</v>
      </c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190" t="s">
        <v>120</v>
      </c>
      <c r="Y191" s="191"/>
      <c r="Z191" s="191"/>
      <c r="AA191" s="192"/>
      <c r="AC191" s="49"/>
      <c r="AF191" s="11"/>
    </row>
    <row r="192" spans="1:32" ht="26.25" customHeight="1">
      <c r="A192" s="200"/>
      <c r="B192" s="200"/>
      <c r="C192" s="200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2" t="str">
        <f>IF(VLOOKUP(AC199,関東予選!$J:$O,2,FALSE)="","",VLOOKUP(AC199,関東予選!$J:$O,2,FALSE))</f>
        <v/>
      </c>
      <c r="Y192" s="203"/>
      <c r="Z192" s="203"/>
      <c r="AA192" s="204"/>
      <c r="AC192" s="49"/>
      <c r="AF192" s="11"/>
    </row>
    <row r="193" spans="1:32" ht="27" customHeight="1">
      <c r="A193" s="169" t="s">
        <v>121</v>
      </c>
      <c r="B193" s="177"/>
      <c r="C193" s="178"/>
      <c r="D193" s="208"/>
      <c r="E193" s="30" t="s">
        <v>122</v>
      </c>
      <c r="F193" s="208"/>
      <c r="G193" s="190" t="s">
        <v>123</v>
      </c>
      <c r="H193" s="191"/>
      <c r="I193" s="192"/>
      <c r="J193" s="213" t="str">
        <f>基本登録!$B$2</f>
        <v>基本登録シートの学校番号に入力して下さい</v>
      </c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X193" s="205"/>
      <c r="Y193" s="206"/>
      <c r="Z193" s="206"/>
      <c r="AA193" s="207"/>
      <c r="AC193" s="49"/>
      <c r="AF193" s="11"/>
    </row>
    <row r="194" spans="1:32" ht="9.75" customHeight="1">
      <c r="A194" s="214">
        <f>基本登録!$B$1</f>
        <v>0</v>
      </c>
      <c r="B194" s="215"/>
      <c r="C194" s="216"/>
      <c r="D194" s="209"/>
      <c r="E194" s="223" t="s">
        <v>109</v>
      </c>
      <c r="F194" s="211"/>
      <c r="G194" s="226" t="s">
        <v>124</v>
      </c>
      <c r="H194" s="227"/>
      <c r="I194" s="228"/>
      <c r="J194" s="213">
        <f>基本登録!$B$3</f>
        <v>0</v>
      </c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36"/>
      <c r="X194" s="36"/>
      <c r="AC194" s="49"/>
      <c r="AF194" s="11"/>
    </row>
    <row r="195" spans="1:32" ht="16.5" customHeight="1">
      <c r="A195" s="217"/>
      <c r="B195" s="218"/>
      <c r="C195" s="219"/>
      <c r="D195" s="209"/>
      <c r="E195" s="224"/>
      <c r="F195" s="211"/>
      <c r="G195" s="229"/>
      <c r="H195" s="230"/>
      <c r="I195" s="231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X195" s="182" t="s">
        <v>125</v>
      </c>
      <c r="Y195" s="184" t="s">
        <v>126</v>
      </c>
      <c r="Z195" s="185"/>
      <c r="AA195" s="186"/>
      <c r="AC195" s="49"/>
      <c r="AF195" s="11"/>
    </row>
    <row r="196" spans="1:32" ht="27" customHeight="1">
      <c r="A196" s="220"/>
      <c r="B196" s="221"/>
      <c r="C196" s="222"/>
      <c r="D196" s="210"/>
      <c r="E196" s="225"/>
      <c r="F196" s="212"/>
      <c r="G196" s="190" t="s">
        <v>127</v>
      </c>
      <c r="H196" s="191"/>
      <c r="I196" s="192"/>
      <c r="J196" s="28"/>
      <c r="K196" s="29"/>
      <c r="L196" s="29"/>
      <c r="M196" s="29"/>
      <c r="N196" s="29"/>
      <c r="O196" s="29"/>
      <c r="P196" s="22"/>
      <c r="Q196" s="22"/>
      <c r="R196" s="22" t="s">
        <v>128</v>
      </c>
      <c r="S196" s="193" t="str">
        <f t="shared" ref="S196" si="1">AC199</f>
        <v/>
      </c>
      <c r="T196" s="194"/>
      <c r="U196" s="194"/>
      <c r="V196" s="23" t="s">
        <v>129</v>
      </c>
      <c r="X196" s="183"/>
      <c r="Y196" s="187"/>
      <c r="Z196" s="188"/>
      <c r="AA196" s="189"/>
      <c r="AC196" s="49"/>
      <c r="AF196" s="11"/>
    </row>
    <row r="197" spans="1:32" ht="4.5" customHeight="1">
      <c r="AC197" s="49"/>
      <c r="AF197" s="11"/>
    </row>
    <row r="198" spans="1:32" ht="21.75" customHeight="1">
      <c r="A198" s="24" t="s">
        <v>130</v>
      </c>
      <c r="B198" s="174" t="s">
        <v>131</v>
      </c>
      <c r="C198" s="195"/>
      <c r="D198" s="195"/>
      <c r="E198" s="195"/>
      <c r="F198" s="176"/>
      <c r="G198" s="32" t="s">
        <v>102</v>
      </c>
      <c r="H198" s="196" t="str">
        <f ca="1">IFERROR(VLOOKUP(D191,基本登録!$B$8:$I$14,5,FALSE),"")</f>
        <v>1次予選（個人予選）</v>
      </c>
      <c r="I198" s="197"/>
      <c r="J198" s="197"/>
      <c r="K198" s="197"/>
      <c r="L198" s="198"/>
      <c r="M198" s="196" t="str">
        <f ca="1">IFERROR(VLOOKUP(D191,基本登録!$B$8:$I$14,6,FALSE),"")</f>
        <v>2次予選（個人決勝）</v>
      </c>
      <c r="N198" s="197"/>
      <c r="O198" s="197"/>
      <c r="P198" s="197"/>
      <c r="Q198" s="198"/>
      <c r="R198" s="196" t="str">
        <f ca="1">IFERROR(IF(VLOOKUP(D191,基本登録!$B$8:$I$14,7,FALSE)="","",VLOOKUP(D191,基本登録!$B$8:$I$14,7,FALSE)),"")</f>
        <v/>
      </c>
      <c r="S198" s="197"/>
      <c r="T198" s="197"/>
      <c r="U198" s="197"/>
      <c r="V198" s="198"/>
      <c r="W198" s="196" t="str">
        <f ca="1">IFERROR(IF(VLOOKUP(D191,基本登録!$B$8:$I$14,8,FALSE)="","",VLOOKUP(D191,基本登録!$B$8:$I$14,8,FALSE)),"")</f>
        <v/>
      </c>
      <c r="X198" s="197"/>
      <c r="Y198" s="197"/>
      <c r="Z198" s="197"/>
      <c r="AA198" s="198"/>
      <c r="AC198" s="49"/>
      <c r="AF198" s="11"/>
    </row>
    <row r="199" spans="1:32" ht="21.75" customHeight="1">
      <c r="A199" s="25" t="str">
        <f>基本登録!$A$17</f>
        <v>１</v>
      </c>
      <c r="B199" s="179" t="str">
        <f>IF(AC199="","",VLOOKUP(AC199,関東予選!$J:$O,4,FALSE))</f>
        <v/>
      </c>
      <c r="C199" s="180"/>
      <c r="D199" s="180"/>
      <c r="E199" s="180"/>
      <c r="F199" s="181"/>
      <c r="G199" s="26" t="str">
        <f>IF(AC199="","",VLOOKUP(AC199,関東予選!$J:$O,5,FALSE))</f>
        <v/>
      </c>
      <c r="H199" s="31"/>
      <c r="I199" s="31"/>
      <c r="J199" s="31"/>
      <c r="K199" s="21"/>
      <c r="L199" s="34"/>
      <c r="M199" s="31"/>
      <c r="N199" s="31"/>
      <c r="O199" s="31"/>
      <c r="P199" s="21"/>
      <c r="Q199" s="34"/>
      <c r="R199" s="31"/>
      <c r="S199" s="31"/>
      <c r="T199" s="31"/>
      <c r="U199" s="21"/>
      <c r="V199" s="34"/>
      <c r="W199" s="31"/>
      <c r="X199" s="31"/>
      <c r="Y199" s="31"/>
      <c r="Z199" s="21"/>
      <c r="AA199" s="34"/>
      <c r="AC199" s="49" t="str">
        <f>関東予選!J$17</f>
        <v/>
      </c>
      <c r="AF199" s="11"/>
    </row>
    <row r="200" spans="1:32" ht="21.75" customHeight="1">
      <c r="A200" s="24" t="str">
        <f>基本登録!$A$18</f>
        <v>２</v>
      </c>
      <c r="B200" s="179" t="str">
        <f>IF(AC200="","",VLOOKUP(AC200,関東予選!$J:$O,4,FALSE))</f>
        <v/>
      </c>
      <c r="C200" s="180"/>
      <c r="D200" s="180"/>
      <c r="E200" s="180"/>
      <c r="F200" s="181"/>
      <c r="G200" s="26" t="str">
        <f>IF(AC200="","",VLOOKUP(AC200,関東予選!$J:$O,5,FALSE))</f>
        <v/>
      </c>
      <c r="H200" s="31"/>
      <c r="I200" s="31"/>
      <c r="J200" s="31"/>
      <c r="K200" s="21"/>
      <c r="L200" s="34"/>
      <c r="M200" s="31"/>
      <c r="N200" s="31"/>
      <c r="O200" s="31"/>
      <c r="P200" s="21"/>
      <c r="Q200" s="34"/>
      <c r="R200" s="31"/>
      <c r="S200" s="31"/>
      <c r="T200" s="31"/>
      <c r="U200" s="21"/>
      <c r="V200" s="34"/>
      <c r="W200" s="31"/>
      <c r="X200" s="31"/>
      <c r="Y200" s="31"/>
      <c r="Z200" s="21"/>
      <c r="AA200" s="34"/>
      <c r="AC200" s="49"/>
      <c r="AF200" s="11"/>
    </row>
    <row r="201" spans="1:32" ht="21.75" customHeight="1">
      <c r="A201" s="24" t="str">
        <f>基本登録!$A$19</f>
        <v>３</v>
      </c>
      <c r="B201" s="179" t="str">
        <f>IF(AC201="","",VLOOKUP(AC201,関東予選!$J:$O,4,FALSE))</f>
        <v/>
      </c>
      <c r="C201" s="180"/>
      <c r="D201" s="180"/>
      <c r="E201" s="180"/>
      <c r="F201" s="181"/>
      <c r="G201" s="26" t="str">
        <f>IF(AC201="","",VLOOKUP(AC201,関東予選!$J:$O,5,FALSE))</f>
        <v/>
      </c>
      <c r="H201" s="31"/>
      <c r="I201" s="31"/>
      <c r="J201" s="31"/>
      <c r="K201" s="21"/>
      <c r="L201" s="34"/>
      <c r="M201" s="31"/>
      <c r="N201" s="31"/>
      <c r="O201" s="31"/>
      <c r="P201" s="21"/>
      <c r="Q201" s="34"/>
      <c r="R201" s="31"/>
      <c r="S201" s="31"/>
      <c r="T201" s="31"/>
      <c r="U201" s="21"/>
      <c r="V201" s="34"/>
      <c r="W201" s="31"/>
      <c r="X201" s="31"/>
      <c r="Y201" s="31"/>
      <c r="Z201" s="21"/>
      <c r="AA201" s="34"/>
      <c r="AC201" s="49"/>
      <c r="AF201" s="11"/>
    </row>
    <row r="202" spans="1:32" ht="21.75" customHeight="1">
      <c r="A202" s="24" t="str">
        <f>基本登録!$A$20</f>
        <v>４</v>
      </c>
      <c r="B202" s="179" t="str">
        <f>IF(AC202="","",VLOOKUP(AC202,関東予選!$J:$O,4,FALSE))</f>
        <v/>
      </c>
      <c r="C202" s="180"/>
      <c r="D202" s="180"/>
      <c r="E202" s="180"/>
      <c r="F202" s="181"/>
      <c r="G202" s="26" t="str">
        <f>IF(AC202="","",VLOOKUP(AC202,関東予選!$J:$O,5,FALSE))</f>
        <v/>
      </c>
      <c r="H202" s="31"/>
      <c r="I202" s="31"/>
      <c r="J202" s="31"/>
      <c r="K202" s="21"/>
      <c r="L202" s="34"/>
      <c r="M202" s="31"/>
      <c r="N202" s="31"/>
      <c r="O202" s="31"/>
      <c r="P202" s="21"/>
      <c r="Q202" s="34"/>
      <c r="R202" s="31"/>
      <c r="S202" s="31"/>
      <c r="T202" s="31"/>
      <c r="U202" s="21"/>
      <c r="V202" s="34"/>
      <c r="W202" s="31"/>
      <c r="X202" s="31"/>
      <c r="Y202" s="31"/>
      <c r="Z202" s="21"/>
      <c r="AA202" s="34"/>
      <c r="AC202" s="49"/>
      <c r="AF202" s="11"/>
    </row>
    <row r="203" spans="1:32" ht="21.75" customHeight="1">
      <c r="A203" s="24" t="str">
        <f>基本登録!$A$21</f>
        <v>５</v>
      </c>
      <c r="B203" s="179" t="str">
        <f>IF(AC203="","",VLOOKUP(AC203,関東予選!$J:$O,4,FALSE))</f>
        <v/>
      </c>
      <c r="C203" s="180"/>
      <c r="D203" s="180"/>
      <c r="E203" s="180"/>
      <c r="F203" s="181"/>
      <c r="G203" s="26" t="str">
        <f>IF(AC203="","",VLOOKUP(AC203,関東予選!$J:$O,5,FALSE))</f>
        <v/>
      </c>
      <c r="H203" s="31"/>
      <c r="I203" s="31"/>
      <c r="J203" s="31"/>
      <c r="K203" s="21"/>
      <c r="L203" s="34"/>
      <c r="M203" s="31"/>
      <c r="N203" s="31"/>
      <c r="O203" s="31"/>
      <c r="P203" s="21"/>
      <c r="Q203" s="34"/>
      <c r="R203" s="31"/>
      <c r="S203" s="31"/>
      <c r="T203" s="31"/>
      <c r="U203" s="21"/>
      <c r="V203" s="34"/>
      <c r="W203" s="31"/>
      <c r="X203" s="31"/>
      <c r="Y203" s="31"/>
      <c r="Z203" s="21"/>
      <c r="AA203" s="34"/>
      <c r="AC203" s="49"/>
      <c r="AF203" s="11"/>
    </row>
    <row r="204" spans="1:32" ht="21.75" customHeight="1">
      <c r="A204" s="24" t="str">
        <f>基本登録!$A$22</f>
        <v>補</v>
      </c>
      <c r="B204" s="179" t="str">
        <f>IF(AC204="","",VLOOKUP(AC204,関東予選!$J:$O,4,FALSE))</f>
        <v/>
      </c>
      <c r="C204" s="180"/>
      <c r="D204" s="180"/>
      <c r="E204" s="180"/>
      <c r="F204" s="181"/>
      <c r="G204" s="26" t="str">
        <f>IF(AC204="","",VLOOKUP(AC204,関東予選!$J:$O,5,FALSE))</f>
        <v/>
      </c>
      <c r="H204" s="24"/>
      <c r="I204" s="24"/>
      <c r="J204" s="24"/>
      <c r="K204" s="33"/>
      <c r="L204" s="34"/>
      <c r="M204" s="24"/>
      <c r="N204" s="24"/>
      <c r="O204" s="24"/>
      <c r="P204" s="33"/>
      <c r="Q204" s="34"/>
      <c r="R204" s="24"/>
      <c r="S204" s="24"/>
      <c r="T204" s="24"/>
      <c r="U204" s="33"/>
      <c r="V204" s="34"/>
      <c r="W204" s="24"/>
      <c r="X204" s="24"/>
      <c r="Y204" s="24"/>
      <c r="Z204" s="33"/>
      <c r="AA204" s="34"/>
      <c r="AC204" s="49"/>
      <c r="AF204" s="11"/>
    </row>
    <row r="205" spans="1:32" ht="19.5" customHeight="1">
      <c r="A205" s="169"/>
      <c r="B205" s="170"/>
      <c r="C205" s="170"/>
      <c r="D205" s="170"/>
      <c r="E205" s="170"/>
      <c r="F205" s="170"/>
      <c r="G205" s="171"/>
      <c r="H205" s="172" t="s">
        <v>132</v>
      </c>
      <c r="I205" s="173"/>
      <c r="J205" s="173"/>
      <c r="K205" s="173"/>
      <c r="L205" s="34"/>
      <c r="M205" s="172" t="s">
        <v>132</v>
      </c>
      <c r="N205" s="173"/>
      <c r="O205" s="173"/>
      <c r="P205" s="173"/>
      <c r="Q205" s="34"/>
      <c r="R205" s="172" t="s">
        <v>132</v>
      </c>
      <c r="S205" s="173"/>
      <c r="T205" s="173"/>
      <c r="U205" s="173"/>
      <c r="V205" s="34"/>
      <c r="W205" s="172" t="s">
        <v>132</v>
      </c>
      <c r="X205" s="173"/>
      <c r="Y205" s="173"/>
      <c r="Z205" s="173"/>
      <c r="AA205" s="34"/>
      <c r="AC205" s="49"/>
      <c r="AF205" s="11"/>
    </row>
    <row r="206" spans="1:32" ht="24.75" customHeight="1">
      <c r="A206" s="174"/>
      <c r="B206" s="175"/>
      <c r="C206" s="175"/>
      <c r="D206" s="175"/>
      <c r="E206" s="175"/>
      <c r="F206" s="175"/>
      <c r="G206" s="176"/>
      <c r="H206" s="169"/>
      <c r="I206" s="177"/>
      <c r="J206" s="177"/>
      <c r="K206" s="177"/>
      <c r="L206" s="178"/>
      <c r="M206" s="169"/>
      <c r="N206" s="177"/>
      <c r="O206" s="177"/>
      <c r="P206" s="177"/>
      <c r="Q206" s="178"/>
      <c r="R206" s="169"/>
      <c r="S206" s="177"/>
      <c r="T206" s="177"/>
      <c r="U206" s="177"/>
      <c r="V206" s="178"/>
      <c r="W206" s="169"/>
      <c r="X206" s="177"/>
      <c r="Y206" s="177"/>
      <c r="Z206" s="177"/>
      <c r="AA206" s="178"/>
      <c r="AC206" s="49"/>
      <c r="AF206" s="11"/>
    </row>
    <row r="207" spans="1:32" ht="4.5" customHeight="1">
      <c r="A207" s="165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AC207" s="49"/>
      <c r="AF207" s="11"/>
    </row>
    <row r="208" spans="1:32">
      <c r="A208" s="167" t="s">
        <v>136</v>
      </c>
      <c r="B208" s="167"/>
      <c r="C208" s="47" t="str">
        <f>基本登録!$A$23</f>
        <v>①（　）内の大会の個人の部は一人１枚使用すること（関東予選・総合体育大会・個人選手権大会）</v>
      </c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4"/>
      <c r="R208" s="45"/>
      <c r="S208" s="44"/>
      <c r="T208" s="44"/>
      <c r="U208" s="40"/>
      <c r="V208" s="40"/>
      <c r="W208" s="40"/>
      <c r="X208" s="40"/>
      <c r="Y208" s="40"/>
      <c r="Z208" s="40"/>
      <c r="AA208" s="40"/>
    </row>
    <row r="209" spans="1:32">
      <c r="A209" s="43"/>
      <c r="B209" s="43"/>
      <c r="C209" s="47" t="str">
        <f>基本登録!$A$24</f>
        <v>②顧問の捺印のないものは無効</v>
      </c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6"/>
      <c r="R209" s="44"/>
      <c r="S209" s="44"/>
      <c r="T209" s="44"/>
      <c r="U209" s="168" t="s">
        <v>139</v>
      </c>
      <c r="V209" s="168"/>
      <c r="W209" s="168"/>
      <c r="X209" s="168"/>
      <c r="Y209" s="168"/>
      <c r="Z209" s="168"/>
      <c r="AA209" s="168"/>
    </row>
    <row r="210" spans="1:32" s="37" customFormat="1">
      <c r="A210" s="41"/>
      <c r="B210" s="41"/>
      <c r="C210" s="42" t="str">
        <f>基本登録!$A$25</f>
        <v>③A4用紙に印刷すること（A4用紙1枚につき立順票は二部出力。切り取って使用すること）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168"/>
      <c r="V210" s="168"/>
      <c r="W210" s="168"/>
      <c r="X210" s="168"/>
      <c r="Y210" s="168"/>
      <c r="Z210" s="168"/>
      <c r="AA210" s="168"/>
      <c r="AC210" s="50"/>
    </row>
    <row r="211" spans="1:32" ht="34.5" customHeight="1">
      <c r="AC211" s="49"/>
      <c r="AF211" s="11"/>
    </row>
    <row r="212" spans="1:32" ht="24.75" customHeight="1">
      <c r="A212" s="199" t="s">
        <v>119</v>
      </c>
      <c r="B212" s="199"/>
      <c r="C212" s="199"/>
      <c r="D212" s="201" t="str">
        <f ca="1">基本登録!$B$8</f>
        <v>令和8年度　関東大会東京都予選　立順票</v>
      </c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190" t="s">
        <v>120</v>
      </c>
      <c r="Y212" s="191"/>
      <c r="Z212" s="191"/>
      <c r="AA212" s="192"/>
      <c r="AC212" s="49"/>
      <c r="AF212" s="11"/>
    </row>
    <row r="213" spans="1:32" ht="26.25" customHeight="1">
      <c r="A213" s="200"/>
      <c r="B213" s="200"/>
      <c r="C213" s="200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2" t="str">
        <f>IF(VLOOKUP(AC220,関東予選!$J:$O,2,FALSE)="","",VLOOKUP(AC220,関東予選!$J:$O,2,FALSE))</f>
        <v/>
      </c>
      <c r="Y213" s="203"/>
      <c r="Z213" s="203"/>
      <c r="AA213" s="204"/>
      <c r="AC213" s="49"/>
      <c r="AF213" s="11"/>
    </row>
    <row r="214" spans="1:32" ht="27" customHeight="1">
      <c r="A214" s="169" t="s">
        <v>121</v>
      </c>
      <c r="B214" s="177"/>
      <c r="C214" s="178"/>
      <c r="D214" s="208"/>
      <c r="E214" s="30" t="s">
        <v>122</v>
      </c>
      <c r="F214" s="208"/>
      <c r="G214" s="190" t="s">
        <v>123</v>
      </c>
      <c r="H214" s="191"/>
      <c r="I214" s="192"/>
      <c r="J214" s="213" t="str">
        <f>基本登録!$B$2</f>
        <v>基本登録シートの学校番号に入力して下さい</v>
      </c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X214" s="205"/>
      <c r="Y214" s="206"/>
      <c r="Z214" s="206"/>
      <c r="AA214" s="207"/>
      <c r="AC214" s="49"/>
      <c r="AF214" s="11"/>
    </row>
    <row r="215" spans="1:32" ht="9.75" customHeight="1">
      <c r="A215" s="214">
        <f>基本登録!$B$1</f>
        <v>0</v>
      </c>
      <c r="B215" s="215"/>
      <c r="C215" s="216"/>
      <c r="D215" s="209"/>
      <c r="E215" s="223" t="s">
        <v>109</v>
      </c>
      <c r="F215" s="211"/>
      <c r="G215" s="226" t="s">
        <v>124</v>
      </c>
      <c r="H215" s="227"/>
      <c r="I215" s="228"/>
      <c r="J215" s="213">
        <f>基本登録!$B$3</f>
        <v>0</v>
      </c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36"/>
      <c r="X215" s="36"/>
      <c r="AC215" s="49"/>
      <c r="AF215" s="11"/>
    </row>
    <row r="216" spans="1:32" ht="16.5" customHeight="1">
      <c r="A216" s="217"/>
      <c r="B216" s="218"/>
      <c r="C216" s="219"/>
      <c r="D216" s="209"/>
      <c r="E216" s="224"/>
      <c r="F216" s="211"/>
      <c r="G216" s="229"/>
      <c r="H216" s="230"/>
      <c r="I216" s="231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X216" s="182" t="s">
        <v>125</v>
      </c>
      <c r="Y216" s="184" t="s">
        <v>126</v>
      </c>
      <c r="Z216" s="185"/>
      <c r="AA216" s="186"/>
      <c r="AC216" s="49"/>
      <c r="AF216" s="11"/>
    </row>
    <row r="217" spans="1:32" ht="27" customHeight="1">
      <c r="A217" s="220"/>
      <c r="B217" s="221"/>
      <c r="C217" s="222"/>
      <c r="D217" s="210"/>
      <c r="E217" s="225"/>
      <c r="F217" s="212"/>
      <c r="G217" s="190" t="s">
        <v>127</v>
      </c>
      <c r="H217" s="191"/>
      <c r="I217" s="192"/>
      <c r="J217" s="28"/>
      <c r="K217" s="29"/>
      <c r="L217" s="29"/>
      <c r="M217" s="29"/>
      <c r="N217" s="29"/>
      <c r="O217" s="29"/>
      <c r="P217" s="22"/>
      <c r="Q217" s="22"/>
      <c r="R217" s="22" t="s">
        <v>128</v>
      </c>
      <c r="S217" s="193" t="str">
        <f t="shared" ref="S217" si="2">AC220</f>
        <v/>
      </c>
      <c r="T217" s="194"/>
      <c r="U217" s="194"/>
      <c r="V217" s="23" t="s">
        <v>129</v>
      </c>
      <c r="X217" s="183"/>
      <c r="Y217" s="187"/>
      <c r="Z217" s="188"/>
      <c r="AA217" s="189"/>
      <c r="AC217" s="49"/>
      <c r="AF217" s="11"/>
    </row>
    <row r="218" spans="1:32" ht="4.5" customHeight="1">
      <c r="AC218" s="49"/>
      <c r="AF218" s="11"/>
    </row>
    <row r="219" spans="1:32" ht="21.75" customHeight="1">
      <c r="A219" s="24" t="s">
        <v>130</v>
      </c>
      <c r="B219" s="174" t="s">
        <v>131</v>
      </c>
      <c r="C219" s="195"/>
      <c r="D219" s="195"/>
      <c r="E219" s="195"/>
      <c r="F219" s="176"/>
      <c r="G219" s="32" t="s">
        <v>102</v>
      </c>
      <c r="H219" s="196" t="str">
        <f ca="1">IFERROR(VLOOKUP(D212,基本登録!$B$8:$I$14,5,FALSE),"")</f>
        <v>1次予選（個人予選）</v>
      </c>
      <c r="I219" s="197"/>
      <c r="J219" s="197"/>
      <c r="K219" s="197"/>
      <c r="L219" s="198"/>
      <c r="M219" s="196" t="str">
        <f ca="1">IFERROR(VLOOKUP(D212,基本登録!$B$8:$I$14,6,FALSE),"")</f>
        <v>2次予選（個人決勝）</v>
      </c>
      <c r="N219" s="197"/>
      <c r="O219" s="197"/>
      <c r="P219" s="197"/>
      <c r="Q219" s="198"/>
      <c r="R219" s="196" t="str">
        <f ca="1">IFERROR(IF(VLOOKUP(D212,基本登録!$B$8:$I$14,7,FALSE)="","",VLOOKUP(D212,基本登録!$B$8:$I$14,7,FALSE)),"")</f>
        <v/>
      </c>
      <c r="S219" s="197"/>
      <c r="T219" s="197"/>
      <c r="U219" s="197"/>
      <c r="V219" s="198"/>
      <c r="W219" s="196" t="str">
        <f ca="1">IFERROR(IF(VLOOKUP(D212,基本登録!$B$8:$I$14,8,FALSE)="","",VLOOKUP(D212,基本登録!$B$8:$I$14,8,FALSE)),"")</f>
        <v/>
      </c>
      <c r="X219" s="197"/>
      <c r="Y219" s="197"/>
      <c r="Z219" s="197"/>
      <c r="AA219" s="198"/>
      <c r="AC219" s="49"/>
      <c r="AF219" s="11"/>
    </row>
    <row r="220" spans="1:32" ht="21.75" customHeight="1">
      <c r="A220" s="25" t="str">
        <f>基本登録!$A$17</f>
        <v>１</v>
      </c>
      <c r="B220" s="179" t="str">
        <f>IF(AC220="","",VLOOKUP(AC220,関東予選!$J:$O,4,FALSE))</f>
        <v/>
      </c>
      <c r="C220" s="180"/>
      <c r="D220" s="180"/>
      <c r="E220" s="180"/>
      <c r="F220" s="181"/>
      <c r="G220" s="26" t="str">
        <f>IF(AC220="","",VLOOKUP(AC220,関東予選!$J:$O,5,FALSE))</f>
        <v/>
      </c>
      <c r="H220" s="31"/>
      <c r="I220" s="31"/>
      <c r="J220" s="31"/>
      <c r="K220" s="21"/>
      <c r="L220" s="34"/>
      <c r="M220" s="31"/>
      <c r="N220" s="31"/>
      <c r="O220" s="31"/>
      <c r="P220" s="21"/>
      <c r="Q220" s="34"/>
      <c r="R220" s="31"/>
      <c r="S220" s="31"/>
      <c r="T220" s="31"/>
      <c r="U220" s="21"/>
      <c r="V220" s="34"/>
      <c r="W220" s="31"/>
      <c r="X220" s="31"/>
      <c r="Y220" s="31"/>
      <c r="Z220" s="21"/>
      <c r="AA220" s="34"/>
      <c r="AC220" s="49" t="str">
        <f>関東予選!J$18</f>
        <v/>
      </c>
      <c r="AF220" s="11"/>
    </row>
    <row r="221" spans="1:32" ht="21.75" customHeight="1">
      <c r="A221" s="24" t="str">
        <f>基本登録!$A$18</f>
        <v>２</v>
      </c>
      <c r="B221" s="179" t="str">
        <f>IF(AC221="","",VLOOKUP(AC221,関東予選!$J:$O,4,FALSE))</f>
        <v/>
      </c>
      <c r="C221" s="180"/>
      <c r="D221" s="180"/>
      <c r="E221" s="180"/>
      <c r="F221" s="181"/>
      <c r="G221" s="26" t="str">
        <f>IF(AC221="","",VLOOKUP(AC221,関東予選!$J:$O,5,FALSE))</f>
        <v/>
      </c>
      <c r="H221" s="31"/>
      <c r="I221" s="31"/>
      <c r="J221" s="31"/>
      <c r="K221" s="21"/>
      <c r="L221" s="34"/>
      <c r="M221" s="31"/>
      <c r="N221" s="31"/>
      <c r="O221" s="31"/>
      <c r="P221" s="21"/>
      <c r="Q221" s="34"/>
      <c r="R221" s="31"/>
      <c r="S221" s="31"/>
      <c r="T221" s="31"/>
      <c r="U221" s="21"/>
      <c r="V221" s="34"/>
      <c r="W221" s="31"/>
      <c r="X221" s="31"/>
      <c r="Y221" s="31"/>
      <c r="Z221" s="21"/>
      <c r="AA221" s="34"/>
      <c r="AC221" s="49"/>
      <c r="AF221" s="11"/>
    </row>
    <row r="222" spans="1:32" ht="21.75" customHeight="1">
      <c r="A222" s="24" t="str">
        <f>基本登録!$A$19</f>
        <v>３</v>
      </c>
      <c r="B222" s="179" t="str">
        <f>IF(AC222="","",VLOOKUP(AC222,関東予選!$J:$O,4,FALSE))</f>
        <v/>
      </c>
      <c r="C222" s="180"/>
      <c r="D222" s="180"/>
      <c r="E222" s="180"/>
      <c r="F222" s="181"/>
      <c r="G222" s="26" t="str">
        <f>IF(AC222="","",VLOOKUP(AC222,関東予選!$J:$O,5,FALSE))</f>
        <v/>
      </c>
      <c r="H222" s="31"/>
      <c r="I222" s="31"/>
      <c r="J222" s="31"/>
      <c r="K222" s="21"/>
      <c r="L222" s="34"/>
      <c r="M222" s="31"/>
      <c r="N222" s="31"/>
      <c r="O222" s="31"/>
      <c r="P222" s="21"/>
      <c r="Q222" s="34"/>
      <c r="R222" s="31"/>
      <c r="S222" s="31"/>
      <c r="T222" s="31"/>
      <c r="U222" s="21"/>
      <c r="V222" s="34"/>
      <c r="W222" s="31"/>
      <c r="X222" s="31"/>
      <c r="Y222" s="31"/>
      <c r="Z222" s="21"/>
      <c r="AA222" s="34"/>
      <c r="AC222" s="49"/>
      <c r="AF222" s="11"/>
    </row>
    <row r="223" spans="1:32" ht="21.75" customHeight="1">
      <c r="A223" s="24" t="str">
        <f>基本登録!$A$20</f>
        <v>４</v>
      </c>
      <c r="B223" s="179" t="str">
        <f>IF(AC223="","",VLOOKUP(AC223,関東予選!$J:$O,4,FALSE))</f>
        <v/>
      </c>
      <c r="C223" s="180"/>
      <c r="D223" s="180"/>
      <c r="E223" s="180"/>
      <c r="F223" s="181"/>
      <c r="G223" s="26" t="str">
        <f>IF(AC223="","",VLOOKUP(AC223,関東予選!$J:$O,5,FALSE))</f>
        <v/>
      </c>
      <c r="H223" s="31"/>
      <c r="I223" s="31"/>
      <c r="J223" s="31"/>
      <c r="K223" s="21"/>
      <c r="L223" s="34"/>
      <c r="M223" s="31"/>
      <c r="N223" s="31"/>
      <c r="O223" s="31"/>
      <c r="P223" s="21"/>
      <c r="Q223" s="34"/>
      <c r="R223" s="31"/>
      <c r="S223" s="31"/>
      <c r="T223" s="31"/>
      <c r="U223" s="21"/>
      <c r="V223" s="34"/>
      <c r="W223" s="31"/>
      <c r="X223" s="31"/>
      <c r="Y223" s="31"/>
      <c r="Z223" s="21"/>
      <c r="AA223" s="34"/>
      <c r="AC223" s="49"/>
      <c r="AF223" s="11"/>
    </row>
    <row r="224" spans="1:32" ht="21.75" customHeight="1">
      <c r="A224" s="24" t="str">
        <f>基本登録!$A$21</f>
        <v>５</v>
      </c>
      <c r="B224" s="179" t="str">
        <f>IF(AC224="","",VLOOKUP(AC224,関東予選!$J:$O,4,FALSE))</f>
        <v/>
      </c>
      <c r="C224" s="180"/>
      <c r="D224" s="180"/>
      <c r="E224" s="180"/>
      <c r="F224" s="181"/>
      <c r="G224" s="26" t="str">
        <f>IF(AC224="","",VLOOKUP(AC224,関東予選!$J:$O,5,FALSE))</f>
        <v/>
      </c>
      <c r="H224" s="31"/>
      <c r="I224" s="31"/>
      <c r="J224" s="31"/>
      <c r="K224" s="21"/>
      <c r="L224" s="34"/>
      <c r="M224" s="31"/>
      <c r="N224" s="31"/>
      <c r="O224" s="31"/>
      <c r="P224" s="21"/>
      <c r="Q224" s="34"/>
      <c r="R224" s="31"/>
      <c r="S224" s="31"/>
      <c r="T224" s="31"/>
      <c r="U224" s="21"/>
      <c r="V224" s="34"/>
      <c r="W224" s="31"/>
      <c r="X224" s="31"/>
      <c r="Y224" s="31"/>
      <c r="Z224" s="21"/>
      <c r="AA224" s="34"/>
      <c r="AC224" s="49"/>
      <c r="AF224" s="11"/>
    </row>
    <row r="225" spans="1:32" ht="21.75" customHeight="1">
      <c r="A225" s="24" t="str">
        <f>基本登録!$A$22</f>
        <v>補</v>
      </c>
      <c r="B225" s="179" t="str">
        <f>IF(AC225="","",VLOOKUP(AC225,関東予選!$J:$O,4,FALSE))</f>
        <v/>
      </c>
      <c r="C225" s="180"/>
      <c r="D225" s="180"/>
      <c r="E225" s="180"/>
      <c r="F225" s="181"/>
      <c r="G225" s="26" t="str">
        <f>IF(AC225="","",VLOOKUP(AC225,関東予選!$J:$O,5,FALSE))</f>
        <v/>
      </c>
      <c r="H225" s="24"/>
      <c r="I225" s="24"/>
      <c r="J225" s="24"/>
      <c r="K225" s="33"/>
      <c r="L225" s="34"/>
      <c r="M225" s="24"/>
      <c r="N225" s="24"/>
      <c r="O225" s="24"/>
      <c r="P225" s="33"/>
      <c r="Q225" s="34"/>
      <c r="R225" s="24"/>
      <c r="S225" s="24"/>
      <c r="T225" s="24"/>
      <c r="U225" s="33"/>
      <c r="V225" s="34"/>
      <c r="W225" s="24"/>
      <c r="X225" s="24"/>
      <c r="Y225" s="24"/>
      <c r="Z225" s="33"/>
      <c r="AA225" s="34"/>
      <c r="AC225" s="49"/>
      <c r="AF225" s="11"/>
    </row>
    <row r="226" spans="1:32" ht="19.5" customHeight="1">
      <c r="A226" s="169"/>
      <c r="B226" s="170"/>
      <c r="C226" s="170"/>
      <c r="D226" s="170"/>
      <c r="E226" s="170"/>
      <c r="F226" s="170"/>
      <c r="G226" s="171"/>
      <c r="H226" s="172" t="s">
        <v>132</v>
      </c>
      <c r="I226" s="173"/>
      <c r="J226" s="173"/>
      <c r="K226" s="173"/>
      <c r="L226" s="34"/>
      <c r="M226" s="172" t="s">
        <v>132</v>
      </c>
      <c r="N226" s="173"/>
      <c r="O226" s="173"/>
      <c r="P226" s="173"/>
      <c r="Q226" s="34"/>
      <c r="R226" s="172" t="s">
        <v>132</v>
      </c>
      <c r="S226" s="173"/>
      <c r="T226" s="173"/>
      <c r="U226" s="173"/>
      <c r="V226" s="34"/>
      <c r="W226" s="172" t="s">
        <v>132</v>
      </c>
      <c r="X226" s="173"/>
      <c r="Y226" s="173"/>
      <c r="Z226" s="173"/>
      <c r="AA226" s="34"/>
      <c r="AC226" s="49"/>
      <c r="AF226" s="11"/>
    </row>
    <row r="227" spans="1:32" ht="24.75" customHeight="1">
      <c r="A227" s="174"/>
      <c r="B227" s="175"/>
      <c r="C227" s="175"/>
      <c r="D227" s="175"/>
      <c r="E227" s="175"/>
      <c r="F227" s="175"/>
      <c r="G227" s="176"/>
      <c r="H227" s="169"/>
      <c r="I227" s="177"/>
      <c r="J227" s="177"/>
      <c r="K227" s="177"/>
      <c r="L227" s="178"/>
      <c r="M227" s="169"/>
      <c r="N227" s="177"/>
      <c r="O227" s="177"/>
      <c r="P227" s="177"/>
      <c r="Q227" s="178"/>
      <c r="R227" s="169"/>
      <c r="S227" s="177"/>
      <c r="T227" s="177"/>
      <c r="U227" s="177"/>
      <c r="V227" s="178"/>
      <c r="W227" s="169"/>
      <c r="X227" s="177"/>
      <c r="Y227" s="177"/>
      <c r="Z227" s="177"/>
      <c r="AA227" s="178"/>
      <c r="AC227" s="49"/>
      <c r="AF227" s="11"/>
    </row>
    <row r="228" spans="1:32" ht="4.5" customHeight="1">
      <c r="A228" s="165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AC228" s="49"/>
      <c r="AF228" s="11"/>
    </row>
    <row r="229" spans="1:32">
      <c r="A229" s="167" t="s">
        <v>136</v>
      </c>
      <c r="B229" s="167"/>
      <c r="C229" s="47" t="str">
        <f>基本登録!$A$23</f>
        <v>①（　）内の大会の個人の部は一人１枚使用すること（関東予選・総合体育大会・個人選手権大会）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4"/>
      <c r="R229" s="45"/>
      <c r="S229" s="44"/>
      <c r="T229" s="44"/>
      <c r="U229" s="40"/>
      <c r="V229" s="40"/>
      <c r="W229" s="40"/>
      <c r="X229" s="40"/>
      <c r="Y229" s="40"/>
      <c r="Z229" s="40"/>
      <c r="AA229" s="40"/>
    </row>
    <row r="230" spans="1:32">
      <c r="A230" s="43"/>
      <c r="B230" s="43"/>
      <c r="C230" s="47" t="str">
        <f>基本登録!$A$24</f>
        <v>②顧問の捺印のないものは無効</v>
      </c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6"/>
      <c r="R230" s="44"/>
      <c r="S230" s="44"/>
      <c r="T230" s="44"/>
      <c r="U230" s="168" t="s">
        <v>139</v>
      </c>
      <c r="V230" s="168"/>
      <c r="W230" s="168"/>
      <c r="X230" s="168"/>
      <c r="Y230" s="168"/>
      <c r="Z230" s="168"/>
      <c r="AA230" s="168"/>
    </row>
    <row r="231" spans="1:32" s="37" customFormat="1">
      <c r="A231" s="41"/>
      <c r="B231" s="41"/>
      <c r="C231" s="42" t="str">
        <f>基本登録!$A$25</f>
        <v>③A4用紙に印刷すること（A4用紙1枚につき立順票は二部出力。切り取って使用すること）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168"/>
      <c r="V231" s="168"/>
      <c r="W231" s="168"/>
      <c r="X231" s="168"/>
      <c r="Y231" s="168"/>
      <c r="Z231" s="168"/>
      <c r="AA231" s="168"/>
      <c r="AC231" s="50"/>
    </row>
    <row r="232" spans="1:32" ht="34.5" customHeight="1">
      <c r="AC232" s="49"/>
      <c r="AF232" s="11"/>
    </row>
    <row r="233" spans="1:32" ht="24.75" customHeight="1">
      <c r="A233" s="199" t="s">
        <v>119</v>
      </c>
      <c r="B233" s="199"/>
      <c r="C233" s="199"/>
      <c r="D233" s="201" t="str">
        <f ca="1">基本登録!$B$8</f>
        <v>令和8年度　関東大会東京都予選　立順票</v>
      </c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190" t="s">
        <v>120</v>
      </c>
      <c r="Y233" s="191"/>
      <c r="Z233" s="191"/>
      <c r="AA233" s="192"/>
      <c r="AC233" s="49"/>
      <c r="AF233" s="11"/>
    </row>
    <row r="234" spans="1:32" ht="26.25" customHeight="1">
      <c r="A234" s="200"/>
      <c r="B234" s="200"/>
      <c r="C234" s="200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2" t="str">
        <f>IF(VLOOKUP(AC241,関東予選!$J:$O,2,FALSE)="","",VLOOKUP(AC241,関東予選!$J:$O,2,FALSE))</f>
        <v/>
      </c>
      <c r="Y234" s="203"/>
      <c r="Z234" s="203"/>
      <c r="AA234" s="204"/>
      <c r="AC234" s="49"/>
      <c r="AF234" s="11"/>
    </row>
    <row r="235" spans="1:32" ht="27" customHeight="1">
      <c r="A235" s="169" t="s">
        <v>121</v>
      </c>
      <c r="B235" s="177"/>
      <c r="C235" s="178"/>
      <c r="D235" s="208"/>
      <c r="E235" s="30" t="s">
        <v>122</v>
      </c>
      <c r="F235" s="208"/>
      <c r="G235" s="190" t="s">
        <v>123</v>
      </c>
      <c r="H235" s="191"/>
      <c r="I235" s="192"/>
      <c r="J235" s="213" t="str">
        <f>基本登録!$B$2</f>
        <v>基本登録シートの学校番号に入力して下さい</v>
      </c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X235" s="205"/>
      <c r="Y235" s="206"/>
      <c r="Z235" s="206"/>
      <c r="AA235" s="207"/>
      <c r="AC235" s="49"/>
      <c r="AF235" s="11"/>
    </row>
    <row r="236" spans="1:32" ht="9.75" customHeight="1">
      <c r="A236" s="214">
        <f>基本登録!$B$1</f>
        <v>0</v>
      </c>
      <c r="B236" s="215"/>
      <c r="C236" s="216"/>
      <c r="D236" s="209"/>
      <c r="E236" s="223" t="s">
        <v>109</v>
      </c>
      <c r="F236" s="211"/>
      <c r="G236" s="226" t="s">
        <v>124</v>
      </c>
      <c r="H236" s="227"/>
      <c r="I236" s="228"/>
      <c r="J236" s="213">
        <f>基本登録!$B$3</f>
        <v>0</v>
      </c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36"/>
      <c r="X236" s="36"/>
      <c r="AC236" s="49"/>
      <c r="AF236" s="11"/>
    </row>
    <row r="237" spans="1:32" ht="16.5" customHeight="1">
      <c r="A237" s="217"/>
      <c r="B237" s="218"/>
      <c r="C237" s="219"/>
      <c r="D237" s="209"/>
      <c r="E237" s="224"/>
      <c r="F237" s="211"/>
      <c r="G237" s="229"/>
      <c r="H237" s="230"/>
      <c r="I237" s="231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X237" s="182" t="s">
        <v>125</v>
      </c>
      <c r="Y237" s="184" t="s">
        <v>126</v>
      </c>
      <c r="Z237" s="185"/>
      <c r="AA237" s="186"/>
      <c r="AC237" s="49"/>
      <c r="AF237" s="11"/>
    </row>
    <row r="238" spans="1:32" ht="27" customHeight="1">
      <c r="A238" s="220"/>
      <c r="B238" s="221"/>
      <c r="C238" s="222"/>
      <c r="D238" s="210"/>
      <c r="E238" s="225"/>
      <c r="F238" s="212"/>
      <c r="G238" s="190" t="s">
        <v>127</v>
      </c>
      <c r="H238" s="191"/>
      <c r="I238" s="192"/>
      <c r="J238" s="28"/>
      <c r="K238" s="29"/>
      <c r="L238" s="29"/>
      <c r="M238" s="29"/>
      <c r="N238" s="29"/>
      <c r="O238" s="29"/>
      <c r="P238" s="22"/>
      <c r="Q238" s="22"/>
      <c r="R238" s="22" t="s">
        <v>128</v>
      </c>
      <c r="S238" s="193" t="str">
        <f t="shared" ref="S238" si="3">AC241</f>
        <v/>
      </c>
      <c r="T238" s="194"/>
      <c r="U238" s="194"/>
      <c r="V238" s="23" t="s">
        <v>129</v>
      </c>
      <c r="X238" s="183"/>
      <c r="Y238" s="187"/>
      <c r="Z238" s="188"/>
      <c r="AA238" s="189"/>
      <c r="AC238" s="49"/>
      <c r="AF238" s="11"/>
    </row>
    <row r="239" spans="1:32" ht="4.5" customHeight="1">
      <c r="AC239" s="49"/>
      <c r="AF239" s="11"/>
    </row>
    <row r="240" spans="1:32" ht="21.75" customHeight="1">
      <c r="A240" s="24" t="s">
        <v>130</v>
      </c>
      <c r="B240" s="174" t="s">
        <v>131</v>
      </c>
      <c r="C240" s="195"/>
      <c r="D240" s="195"/>
      <c r="E240" s="195"/>
      <c r="F240" s="176"/>
      <c r="G240" s="32" t="s">
        <v>102</v>
      </c>
      <c r="H240" s="196" t="str">
        <f ca="1">IFERROR(VLOOKUP(D233,基本登録!$B$8:$I$14,5,FALSE),"")</f>
        <v>1次予選（個人予選）</v>
      </c>
      <c r="I240" s="197"/>
      <c r="J240" s="197"/>
      <c r="K240" s="197"/>
      <c r="L240" s="198"/>
      <c r="M240" s="196" t="str">
        <f ca="1">IFERROR(VLOOKUP(D233,基本登録!$B$8:$I$14,6,FALSE),"")</f>
        <v>2次予選（個人決勝）</v>
      </c>
      <c r="N240" s="197"/>
      <c r="O240" s="197"/>
      <c r="P240" s="197"/>
      <c r="Q240" s="198"/>
      <c r="R240" s="196" t="str">
        <f ca="1">IFERROR(IF(VLOOKUP(D233,基本登録!$B$8:$I$14,7,FALSE)="","",VLOOKUP(D233,基本登録!$B$8:$I$14,7,FALSE)),"")</f>
        <v/>
      </c>
      <c r="S240" s="197"/>
      <c r="T240" s="197"/>
      <c r="U240" s="197"/>
      <c r="V240" s="198"/>
      <c r="W240" s="196" t="str">
        <f ca="1">IFERROR(IF(VLOOKUP(D233,基本登録!$B$8:$I$14,8,FALSE)="","",VLOOKUP(D233,基本登録!$B$8:$I$14,8,FALSE)),"")</f>
        <v/>
      </c>
      <c r="X240" s="197"/>
      <c r="Y240" s="197"/>
      <c r="Z240" s="197"/>
      <c r="AA240" s="198"/>
      <c r="AC240" s="49"/>
      <c r="AF240" s="11"/>
    </row>
    <row r="241" spans="1:32" ht="21.75" customHeight="1">
      <c r="A241" s="25" t="str">
        <f>基本登録!$A$17</f>
        <v>１</v>
      </c>
      <c r="B241" s="179" t="str">
        <f>IF(AC241="","",VLOOKUP(AC241,関東予選!$J:$O,4,FALSE))</f>
        <v/>
      </c>
      <c r="C241" s="180"/>
      <c r="D241" s="180"/>
      <c r="E241" s="180"/>
      <c r="F241" s="181"/>
      <c r="G241" s="26" t="str">
        <f>IF(AC241="","",VLOOKUP(AC241,関東予選!$J:$O,5,FALSE))</f>
        <v/>
      </c>
      <c r="H241" s="31"/>
      <c r="I241" s="31"/>
      <c r="J241" s="31"/>
      <c r="K241" s="21"/>
      <c r="L241" s="34"/>
      <c r="M241" s="31"/>
      <c r="N241" s="31"/>
      <c r="O241" s="31"/>
      <c r="P241" s="21"/>
      <c r="Q241" s="34"/>
      <c r="R241" s="31"/>
      <c r="S241" s="31"/>
      <c r="T241" s="31"/>
      <c r="U241" s="21"/>
      <c r="V241" s="34"/>
      <c r="W241" s="31"/>
      <c r="X241" s="31"/>
      <c r="Y241" s="31"/>
      <c r="Z241" s="21"/>
      <c r="AA241" s="34"/>
      <c r="AC241" s="49" t="str">
        <f>関東予選!J$19</f>
        <v/>
      </c>
      <c r="AF241" s="11"/>
    </row>
    <row r="242" spans="1:32" ht="21.75" customHeight="1">
      <c r="A242" s="24" t="str">
        <f>基本登録!$A$18</f>
        <v>２</v>
      </c>
      <c r="B242" s="179" t="str">
        <f>IF(AC242="","",VLOOKUP(AC242,関東予選!$J:$O,4,FALSE))</f>
        <v/>
      </c>
      <c r="C242" s="180"/>
      <c r="D242" s="180"/>
      <c r="E242" s="180"/>
      <c r="F242" s="181"/>
      <c r="G242" s="26" t="str">
        <f>IF(AC242="","",VLOOKUP(AC242,関東予選!$J:$O,5,FALSE))</f>
        <v/>
      </c>
      <c r="H242" s="31"/>
      <c r="I242" s="31"/>
      <c r="J242" s="31"/>
      <c r="K242" s="21"/>
      <c r="L242" s="34"/>
      <c r="M242" s="31"/>
      <c r="N242" s="31"/>
      <c r="O242" s="31"/>
      <c r="P242" s="21"/>
      <c r="Q242" s="34"/>
      <c r="R242" s="31"/>
      <c r="S242" s="31"/>
      <c r="T242" s="31"/>
      <c r="U242" s="21"/>
      <c r="V242" s="34"/>
      <c r="W242" s="31"/>
      <c r="X242" s="31"/>
      <c r="Y242" s="31"/>
      <c r="Z242" s="21"/>
      <c r="AA242" s="34"/>
      <c r="AC242" s="49"/>
      <c r="AF242" s="11"/>
    </row>
    <row r="243" spans="1:32" ht="21.75" customHeight="1">
      <c r="A243" s="24" t="str">
        <f>基本登録!$A$19</f>
        <v>３</v>
      </c>
      <c r="B243" s="179" t="str">
        <f>IF(AC243="","",VLOOKUP(AC243,関東予選!$J:$O,4,FALSE))</f>
        <v/>
      </c>
      <c r="C243" s="180"/>
      <c r="D243" s="180"/>
      <c r="E243" s="180"/>
      <c r="F243" s="181"/>
      <c r="G243" s="26" t="str">
        <f>IF(AC243="","",VLOOKUP(AC243,関東予選!$J:$O,5,FALSE))</f>
        <v/>
      </c>
      <c r="H243" s="31"/>
      <c r="I243" s="31"/>
      <c r="J243" s="31"/>
      <c r="K243" s="21"/>
      <c r="L243" s="34"/>
      <c r="M243" s="31"/>
      <c r="N243" s="31"/>
      <c r="O243" s="31"/>
      <c r="P243" s="21"/>
      <c r="Q243" s="34"/>
      <c r="R243" s="31"/>
      <c r="S243" s="31"/>
      <c r="T243" s="31"/>
      <c r="U243" s="21"/>
      <c r="V243" s="34"/>
      <c r="W243" s="31"/>
      <c r="X243" s="31"/>
      <c r="Y243" s="31"/>
      <c r="Z243" s="21"/>
      <c r="AA243" s="34"/>
      <c r="AC243" s="49"/>
      <c r="AF243" s="11"/>
    </row>
    <row r="244" spans="1:32" ht="21.75" customHeight="1">
      <c r="A244" s="24" t="str">
        <f>基本登録!$A$20</f>
        <v>４</v>
      </c>
      <c r="B244" s="179" t="str">
        <f>IF(AC244="","",VLOOKUP(AC244,関東予選!$J:$O,4,FALSE))</f>
        <v/>
      </c>
      <c r="C244" s="180"/>
      <c r="D244" s="180"/>
      <c r="E244" s="180"/>
      <c r="F244" s="181"/>
      <c r="G244" s="26" t="str">
        <f>IF(AC244="","",VLOOKUP(AC244,関東予選!$J:$O,5,FALSE))</f>
        <v/>
      </c>
      <c r="H244" s="31"/>
      <c r="I244" s="31"/>
      <c r="J244" s="31"/>
      <c r="K244" s="21"/>
      <c r="L244" s="34"/>
      <c r="M244" s="31"/>
      <c r="N244" s="31"/>
      <c r="O244" s="31"/>
      <c r="P244" s="21"/>
      <c r="Q244" s="34"/>
      <c r="R244" s="31"/>
      <c r="S244" s="31"/>
      <c r="T244" s="31"/>
      <c r="U244" s="21"/>
      <c r="V244" s="34"/>
      <c r="W244" s="31"/>
      <c r="X244" s="31"/>
      <c r="Y244" s="31"/>
      <c r="Z244" s="21"/>
      <c r="AA244" s="34"/>
      <c r="AC244" s="49"/>
      <c r="AF244" s="11"/>
    </row>
    <row r="245" spans="1:32" ht="21.75" customHeight="1">
      <c r="A245" s="24" t="str">
        <f>基本登録!$A$21</f>
        <v>５</v>
      </c>
      <c r="B245" s="179" t="str">
        <f>IF(AC245="","",VLOOKUP(AC245,関東予選!$J:$O,4,FALSE))</f>
        <v/>
      </c>
      <c r="C245" s="180"/>
      <c r="D245" s="180"/>
      <c r="E245" s="180"/>
      <c r="F245" s="181"/>
      <c r="G245" s="26" t="str">
        <f>IF(AC245="","",VLOOKUP(AC245,関東予選!$J:$O,5,FALSE))</f>
        <v/>
      </c>
      <c r="H245" s="31"/>
      <c r="I245" s="31"/>
      <c r="J245" s="31"/>
      <c r="K245" s="21"/>
      <c r="L245" s="34"/>
      <c r="M245" s="31"/>
      <c r="N245" s="31"/>
      <c r="O245" s="31"/>
      <c r="P245" s="21"/>
      <c r="Q245" s="34"/>
      <c r="R245" s="31"/>
      <c r="S245" s="31"/>
      <c r="T245" s="31"/>
      <c r="U245" s="21"/>
      <c r="V245" s="34"/>
      <c r="W245" s="31"/>
      <c r="X245" s="31"/>
      <c r="Y245" s="31"/>
      <c r="Z245" s="21"/>
      <c r="AA245" s="34"/>
      <c r="AC245" s="49"/>
      <c r="AF245" s="11"/>
    </row>
    <row r="246" spans="1:32" ht="21.75" customHeight="1">
      <c r="A246" s="24" t="str">
        <f>基本登録!$A$22</f>
        <v>補</v>
      </c>
      <c r="B246" s="179" t="str">
        <f>IF(AC246="","",VLOOKUP(AC246,関東予選!$J:$O,4,FALSE))</f>
        <v/>
      </c>
      <c r="C246" s="180"/>
      <c r="D246" s="180"/>
      <c r="E246" s="180"/>
      <c r="F246" s="181"/>
      <c r="G246" s="26" t="str">
        <f>IF(AC246="","",VLOOKUP(AC246,関東予選!$J:$O,5,FALSE))</f>
        <v/>
      </c>
      <c r="H246" s="24"/>
      <c r="I246" s="24"/>
      <c r="J246" s="24"/>
      <c r="K246" s="33"/>
      <c r="L246" s="34"/>
      <c r="M246" s="24"/>
      <c r="N246" s="24"/>
      <c r="O246" s="24"/>
      <c r="P246" s="33"/>
      <c r="Q246" s="34"/>
      <c r="R246" s="24"/>
      <c r="S246" s="24"/>
      <c r="T246" s="24"/>
      <c r="U246" s="33"/>
      <c r="V246" s="34"/>
      <c r="W246" s="24"/>
      <c r="X246" s="24"/>
      <c r="Y246" s="24"/>
      <c r="Z246" s="33"/>
      <c r="AA246" s="34"/>
      <c r="AC246" s="49"/>
      <c r="AF246" s="11"/>
    </row>
    <row r="247" spans="1:32" ht="19.5" customHeight="1">
      <c r="A247" s="169"/>
      <c r="B247" s="170"/>
      <c r="C247" s="170"/>
      <c r="D247" s="170"/>
      <c r="E247" s="170"/>
      <c r="F247" s="170"/>
      <c r="G247" s="171"/>
      <c r="H247" s="172" t="s">
        <v>132</v>
      </c>
      <c r="I247" s="173"/>
      <c r="J247" s="173"/>
      <c r="K247" s="173"/>
      <c r="L247" s="34"/>
      <c r="M247" s="172" t="s">
        <v>132</v>
      </c>
      <c r="N247" s="173"/>
      <c r="O247" s="173"/>
      <c r="P247" s="173"/>
      <c r="Q247" s="34"/>
      <c r="R247" s="172" t="s">
        <v>132</v>
      </c>
      <c r="S247" s="173"/>
      <c r="T247" s="173"/>
      <c r="U247" s="173"/>
      <c r="V247" s="34"/>
      <c r="W247" s="172" t="s">
        <v>132</v>
      </c>
      <c r="X247" s="173"/>
      <c r="Y247" s="173"/>
      <c r="Z247" s="173"/>
      <c r="AA247" s="34"/>
      <c r="AC247" s="49"/>
      <c r="AF247" s="11"/>
    </row>
    <row r="248" spans="1:32" ht="24.75" customHeight="1">
      <c r="A248" s="174"/>
      <c r="B248" s="175"/>
      <c r="C248" s="175"/>
      <c r="D248" s="175"/>
      <c r="E248" s="175"/>
      <c r="F248" s="175"/>
      <c r="G248" s="176"/>
      <c r="H248" s="169"/>
      <c r="I248" s="177"/>
      <c r="J248" s="177"/>
      <c r="K248" s="177"/>
      <c r="L248" s="178"/>
      <c r="M248" s="169"/>
      <c r="N248" s="177"/>
      <c r="O248" s="177"/>
      <c r="P248" s="177"/>
      <c r="Q248" s="178"/>
      <c r="R248" s="169"/>
      <c r="S248" s="177"/>
      <c r="T248" s="177"/>
      <c r="U248" s="177"/>
      <c r="V248" s="178"/>
      <c r="W248" s="169"/>
      <c r="X248" s="177"/>
      <c r="Y248" s="177"/>
      <c r="Z248" s="177"/>
      <c r="AA248" s="178"/>
      <c r="AC248" s="49"/>
      <c r="AF248" s="11"/>
    </row>
    <row r="249" spans="1:32" ht="4.5" customHeight="1">
      <c r="A249" s="165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AC249" s="49"/>
      <c r="AF249" s="11"/>
    </row>
    <row r="250" spans="1:32">
      <c r="A250" s="167" t="s">
        <v>136</v>
      </c>
      <c r="B250" s="167"/>
      <c r="C250" s="47" t="str">
        <f>基本登録!$A$23</f>
        <v>①（　）内の大会の個人の部は一人１枚使用すること（関東予選・総合体育大会・個人選手権大会）</v>
      </c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4"/>
      <c r="R250" s="45"/>
      <c r="S250" s="44"/>
      <c r="T250" s="44"/>
      <c r="U250" s="40"/>
      <c r="V250" s="40"/>
      <c r="W250" s="40"/>
      <c r="X250" s="40"/>
      <c r="Y250" s="40"/>
      <c r="Z250" s="40"/>
      <c r="AA250" s="40"/>
    </row>
    <row r="251" spans="1:32">
      <c r="A251" s="43"/>
      <c r="B251" s="43"/>
      <c r="C251" s="47" t="str">
        <f>基本登録!$A$24</f>
        <v>②顧問の捺印のないものは無効</v>
      </c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6"/>
      <c r="R251" s="44"/>
      <c r="S251" s="44"/>
      <c r="T251" s="44"/>
      <c r="U251" s="168" t="s">
        <v>139</v>
      </c>
      <c r="V251" s="168"/>
      <c r="W251" s="168"/>
      <c r="X251" s="168"/>
      <c r="Y251" s="168"/>
      <c r="Z251" s="168"/>
      <c r="AA251" s="168"/>
    </row>
    <row r="252" spans="1:32" s="37" customFormat="1">
      <c r="A252" s="41"/>
      <c r="B252" s="41"/>
      <c r="C252" s="42" t="str">
        <f>基本登録!$A$25</f>
        <v>③A4用紙に印刷すること（A4用紙1枚につき立順票は二部出力。切り取って使用すること）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168"/>
      <c r="V252" s="168"/>
      <c r="W252" s="168"/>
      <c r="X252" s="168"/>
      <c r="Y252" s="168"/>
      <c r="Z252" s="168"/>
      <c r="AA252" s="168"/>
      <c r="AC252" s="50"/>
    </row>
    <row r="253" spans="1:32" ht="34.5" customHeight="1">
      <c r="AC253" s="49"/>
      <c r="AF253" s="11"/>
    </row>
    <row r="254" spans="1:32" ht="24.75" customHeight="1">
      <c r="A254" s="199" t="s">
        <v>119</v>
      </c>
      <c r="B254" s="199"/>
      <c r="C254" s="199"/>
      <c r="D254" s="201" t="str">
        <f ca="1">基本登録!$B$8</f>
        <v>令和8年度　関東大会東京都予選　立順票</v>
      </c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190" t="s">
        <v>120</v>
      </c>
      <c r="Y254" s="191"/>
      <c r="Z254" s="191"/>
      <c r="AA254" s="192"/>
      <c r="AC254" s="49"/>
      <c r="AF254" s="11"/>
    </row>
    <row r="255" spans="1:32" ht="26.25" customHeight="1">
      <c r="A255" s="200"/>
      <c r="B255" s="200"/>
      <c r="C255" s="200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2" t="str">
        <f>IF(VLOOKUP(AC262,関東予選!$J:$O,2,FALSE)="","",VLOOKUP(AC262,関東予選!$J:$O,2,FALSE))</f>
        <v/>
      </c>
      <c r="Y255" s="203"/>
      <c r="Z255" s="203"/>
      <c r="AA255" s="204"/>
      <c r="AC255" s="49"/>
      <c r="AF255" s="11"/>
    </row>
    <row r="256" spans="1:32" ht="27" customHeight="1">
      <c r="A256" s="169" t="s">
        <v>121</v>
      </c>
      <c r="B256" s="177"/>
      <c r="C256" s="178"/>
      <c r="D256" s="208"/>
      <c r="E256" s="30" t="s">
        <v>122</v>
      </c>
      <c r="F256" s="208"/>
      <c r="G256" s="190" t="s">
        <v>123</v>
      </c>
      <c r="H256" s="191"/>
      <c r="I256" s="192"/>
      <c r="J256" s="213" t="str">
        <f>基本登録!$B$2</f>
        <v>基本登録シートの学校番号に入力して下さい</v>
      </c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X256" s="205"/>
      <c r="Y256" s="206"/>
      <c r="Z256" s="206"/>
      <c r="AA256" s="207"/>
      <c r="AC256" s="49"/>
      <c r="AF256" s="11"/>
    </row>
    <row r="257" spans="1:32" ht="9.75" customHeight="1">
      <c r="A257" s="214">
        <f>基本登録!$B$1</f>
        <v>0</v>
      </c>
      <c r="B257" s="215"/>
      <c r="C257" s="216"/>
      <c r="D257" s="209"/>
      <c r="E257" s="223" t="s">
        <v>109</v>
      </c>
      <c r="F257" s="211"/>
      <c r="G257" s="226" t="s">
        <v>124</v>
      </c>
      <c r="H257" s="227"/>
      <c r="I257" s="228"/>
      <c r="J257" s="213">
        <f>基本登録!$B$3</f>
        <v>0</v>
      </c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36"/>
      <c r="X257" s="36"/>
      <c r="AC257" s="49"/>
      <c r="AF257" s="11"/>
    </row>
    <row r="258" spans="1:32" ht="16.5" customHeight="1">
      <c r="A258" s="217"/>
      <c r="B258" s="218"/>
      <c r="C258" s="219"/>
      <c r="D258" s="209"/>
      <c r="E258" s="224"/>
      <c r="F258" s="211"/>
      <c r="G258" s="229"/>
      <c r="H258" s="230"/>
      <c r="I258" s="231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X258" s="182" t="s">
        <v>125</v>
      </c>
      <c r="Y258" s="184" t="s">
        <v>126</v>
      </c>
      <c r="Z258" s="185"/>
      <c r="AA258" s="186"/>
      <c r="AC258" s="49"/>
      <c r="AF258" s="11"/>
    </row>
    <row r="259" spans="1:32" ht="27" customHeight="1">
      <c r="A259" s="220"/>
      <c r="B259" s="221"/>
      <c r="C259" s="222"/>
      <c r="D259" s="210"/>
      <c r="E259" s="225"/>
      <c r="F259" s="212"/>
      <c r="G259" s="190" t="s">
        <v>127</v>
      </c>
      <c r="H259" s="191"/>
      <c r="I259" s="192"/>
      <c r="J259" s="28"/>
      <c r="K259" s="29"/>
      <c r="L259" s="29"/>
      <c r="M259" s="29"/>
      <c r="N259" s="29"/>
      <c r="O259" s="29"/>
      <c r="P259" s="22"/>
      <c r="Q259" s="22"/>
      <c r="R259" s="22" t="s">
        <v>128</v>
      </c>
      <c r="S259" s="193" t="str">
        <f t="shared" ref="S259" si="4">AC262</f>
        <v/>
      </c>
      <c r="T259" s="194"/>
      <c r="U259" s="194"/>
      <c r="V259" s="23" t="s">
        <v>129</v>
      </c>
      <c r="X259" s="183"/>
      <c r="Y259" s="187"/>
      <c r="Z259" s="188"/>
      <c r="AA259" s="189"/>
      <c r="AC259" s="49"/>
      <c r="AF259" s="11"/>
    </row>
    <row r="260" spans="1:32" ht="4.5" customHeight="1">
      <c r="AC260" s="49"/>
      <c r="AF260" s="11"/>
    </row>
    <row r="261" spans="1:32" ht="21.75" customHeight="1">
      <c r="A261" s="24" t="s">
        <v>130</v>
      </c>
      <c r="B261" s="174" t="s">
        <v>131</v>
      </c>
      <c r="C261" s="195"/>
      <c r="D261" s="195"/>
      <c r="E261" s="195"/>
      <c r="F261" s="176"/>
      <c r="G261" s="32" t="s">
        <v>102</v>
      </c>
      <c r="H261" s="196" t="str">
        <f ca="1">IFERROR(VLOOKUP(D254,基本登録!$B$8:$I$14,5,FALSE),"")</f>
        <v>1次予選（個人予選）</v>
      </c>
      <c r="I261" s="197"/>
      <c r="J261" s="197"/>
      <c r="K261" s="197"/>
      <c r="L261" s="198"/>
      <c r="M261" s="196" t="str">
        <f ca="1">IFERROR(VLOOKUP(D254,基本登録!$B$8:$I$14,6,FALSE),"")</f>
        <v>2次予選（個人決勝）</v>
      </c>
      <c r="N261" s="197"/>
      <c r="O261" s="197"/>
      <c r="P261" s="197"/>
      <c r="Q261" s="198"/>
      <c r="R261" s="196" t="str">
        <f ca="1">IFERROR(IF(VLOOKUP(D254,基本登録!$B$8:$I$14,7,FALSE)="","",VLOOKUP(D254,基本登録!$B$8:$I$14,7,FALSE)),"")</f>
        <v/>
      </c>
      <c r="S261" s="197"/>
      <c r="T261" s="197"/>
      <c r="U261" s="197"/>
      <c r="V261" s="198"/>
      <c r="W261" s="196" t="str">
        <f ca="1">IFERROR(IF(VLOOKUP(D254,基本登録!$B$8:$I$14,8,FALSE)="","",VLOOKUP(D254,基本登録!$B$8:$I$14,8,FALSE)),"")</f>
        <v/>
      </c>
      <c r="X261" s="197"/>
      <c r="Y261" s="197"/>
      <c r="Z261" s="197"/>
      <c r="AA261" s="198"/>
      <c r="AC261" s="49"/>
      <c r="AF261" s="11"/>
    </row>
    <row r="262" spans="1:32" ht="21.75" customHeight="1">
      <c r="A262" s="25" t="str">
        <f>基本登録!$A$17</f>
        <v>１</v>
      </c>
      <c r="B262" s="179" t="str">
        <f>IF(AC262="","",VLOOKUP(AC262,関東予選!$J:$O,4,FALSE))</f>
        <v/>
      </c>
      <c r="C262" s="180"/>
      <c r="D262" s="180"/>
      <c r="E262" s="180"/>
      <c r="F262" s="181"/>
      <c r="G262" s="26" t="str">
        <f>IF(AC262="","",VLOOKUP(AC262,関東予選!$J:$O,5,FALSE))</f>
        <v/>
      </c>
      <c r="H262" s="31"/>
      <c r="I262" s="31"/>
      <c r="J262" s="31"/>
      <c r="K262" s="21"/>
      <c r="L262" s="34"/>
      <c r="M262" s="31"/>
      <c r="N262" s="31"/>
      <c r="O262" s="31"/>
      <c r="P262" s="21"/>
      <c r="Q262" s="34"/>
      <c r="R262" s="31"/>
      <c r="S262" s="31"/>
      <c r="T262" s="31"/>
      <c r="U262" s="21"/>
      <c r="V262" s="34"/>
      <c r="W262" s="31"/>
      <c r="X262" s="31"/>
      <c r="Y262" s="31"/>
      <c r="Z262" s="21"/>
      <c r="AA262" s="34"/>
      <c r="AC262" s="49" t="str">
        <f>関東予選!J$20</f>
        <v/>
      </c>
      <c r="AF262" s="11"/>
    </row>
    <row r="263" spans="1:32" ht="21.75" customHeight="1">
      <c r="A263" s="24" t="str">
        <f>基本登録!$A$18</f>
        <v>２</v>
      </c>
      <c r="B263" s="179" t="str">
        <f>IF(AC263="","",VLOOKUP(AC263,関東予選!$J:$O,4,FALSE))</f>
        <v/>
      </c>
      <c r="C263" s="180"/>
      <c r="D263" s="180"/>
      <c r="E263" s="180"/>
      <c r="F263" s="181"/>
      <c r="G263" s="26" t="str">
        <f>IF(AC263="","",VLOOKUP(AC263,関東予選!$J:$O,5,FALSE))</f>
        <v/>
      </c>
      <c r="H263" s="31"/>
      <c r="I263" s="31"/>
      <c r="J263" s="31"/>
      <c r="K263" s="21"/>
      <c r="L263" s="34"/>
      <c r="M263" s="31"/>
      <c r="N263" s="31"/>
      <c r="O263" s="31"/>
      <c r="P263" s="21"/>
      <c r="Q263" s="34"/>
      <c r="R263" s="31"/>
      <c r="S263" s="31"/>
      <c r="T263" s="31"/>
      <c r="U263" s="21"/>
      <c r="V263" s="34"/>
      <c r="W263" s="31"/>
      <c r="X263" s="31"/>
      <c r="Y263" s="31"/>
      <c r="Z263" s="21"/>
      <c r="AA263" s="34"/>
      <c r="AC263" s="49"/>
      <c r="AF263" s="11"/>
    </row>
    <row r="264" spans="1:32" ht="21.75" customHeight="1">
      <c r="A264" s="24" t="str">
        <f>基本登録!$A$19</f>
        <v>３</v>
      </c>
      <c r="B264" s="179" t="str">
        <f>IF(AC264="","",VLOOKUP(AC264,関東予選!$J:$O,4,FALSE))</f>
        <v/>
      </c>
      <c r="C264" s="180"/>
      <c r="D264" s="180"/>
      <c r="E264" s="180"/>
      <c r="F264" s="181"/>
      <c r="G264" s="26" t="str">
        <f>IF(AC264="","",VLOOKUP(AC264,関東予選!$J:$O,5,FALSE))</f>
        <v/>
      </c>
      <c r="H264" s="31"/>
      <c r="I264" s="31"/>
      <c r="J264" s="31"/>
      <c r="K264" s="21"/>
      <c r="L264" s="34"/>
      <c r="M264" s="31"/>
      <c r="N264" s="31"/>
      <c r="O264" s="31"/>
      <c r="P264" s="21"/>
      <c r="Q264" s="34"/>
      <c r="R264" s="31"/>
      <c r="S264" s="31"/>
      <c r="T264" s="31"/>
      <c r="U264" s="21"/>
      <c r="V264" s="34"/>
      <c r="W264" s="31"/>
      <c r="X264" s="31"/>
      <c r="Y264" s="31"/>
      <c r="Z264" s="21"/>
      <c r="AA264" s="34"/>
      <c r="AC264" s="49"/>
      <c r="AF264" s="11"/>
    </row>
    <row r="265" spans="1:32" ht="21.75" customHeight="1">
      <c r="A265" s="24" t="str">
        <f>基本登録!$A$20</f>
        <v>４</v>
      </c>
      <c r="B265" s="179" t="str">
        <f>IF(AC265="","",VLOOKUP(AC265,関東予選!$J:$O,4,FALSE))</f>
        <v/>
      </c>
      <c r="C265" s="180"/>
      <c r="D265" s="180"/>
      <c r="E265" s="180"/>
      <c r="F265" s="181"/>
      <c r="G265" s="26" t="str">
        <f>IF(AC265="","",VLOOKUP(AC265,関東予選!$J:$O,5,FALSE))</f>
        <v/>
      </c>
      <c r="H265" s="31"/>
      <c r="I265" s="31"/>
      <c r="J265" s="31"/>
      <c r="K265" s="21"/>
      <c r="L265" s="34"/>
      <c r="M265" s="31"/>
      <c r="N265" s="31"/>
      <c r="O265" s="31"/>
      <c r="P265" s="21"/>
      <c r="Q265" s="34"/>
      <c r="R265" s="31"/>
      <c r="S265" s="31"/>
      <c r="T265" s="31"/>
      <c r="U265" s="21"/>
      <c r="V265" s="34"/>
      <c r="W265" s="31"/>
      <c r="X265" s="31"/>
      <c r="Y265" s="31"/>
      <c r="Z265" s="21"/>
      <c r="AA265" s="34"/>
      <c r="AC265" s="49"/>
      <c r="AF265" s="11"/>
    </row>
    <row r="266" spans="1:32" ht="21.75" customHeight="1">
      <c r="A266" s="24" t="str">
        <f>基本登録!$A$21</f>
        <v>５</v>
      </c>
      <c r="B266" s="179" t="str">
        <f>IF(AC266="","",VLOOKUP(AC266,関東予選!$J:$O,4,FALSE))</f>
        <v/>
      </c>
      <c r="C266" s="180"/>
      <c r="D266" s="180"/>
      <c r="E266" s="180"/>
      <c r="F266" s="181"/>
      <c r="G266" s="26" t="str">
        <f>IF(AC266="","",VLOOKUP(AC266,関東予選!$J:$O,5,FALSE))</f>
        <v/>
      </c>
      <c r="H266" s="31"/>
      <c r="I266" s="31"/>
      <c r="J266" s="31"/>
      <c r="K266" s="21"/>
      <c r="L266" s="34"/>
      <c r="M266" s="31"/>
      <c r="N266" s="31"/>
      <c r="O266" s="31"/>
      <c r="P266" s="21"/>
      <c r="Q266" s="34"/>
      <c r="R266" s="31"/>
      <c r="S266" s="31"/>
      <c r="T266" s="31"/>
      <c r="U266" s="21"/>
      <c r="V266" s="34"/>
      <c r="W266" s="31"/>
      <c r="X266" s="31"/>
      <c r="Y266" s="31"/>
      <c r="Z266" s="21"/>
      <c r="AA266" s="34"/>
      <c r="AC266" s="49"/>
      <c r="AF266" s="11"/>
    </row>
    <row r="267" spans="1:32" ht="21.75" customHeight="1">
      <c r="A267" s="24" t="str">
        <f>基本登録!$A$22</f>
        <v>補</v>
      </c>
      <c r="B267" s="179" t="str">
        <f>IF(AC267="","",VLOOKUP(AC267,関東予選!$J:$O,4,FALSE))</f>
        <v/>
      </c>
      <c r="C267" s="180"/>
      <c r="D267" s="180"/>
      <c r="E267" s="180"/>
      <c r="F267" s="181"/>
      <c r="G267" s="26" t="str">
        <f>IF(AC267="","",VLOOKUP(AC267,関東予選!$J:$O,5,FALSE))</f>
        <v/>
      </c>
      <c r="H267" s="24"/>
      <c r="I267" s="24"/>
      <c r="J267" s="24"/>
      <c r="K267" s="33"/>
      <c r="L267" s="34"/>
      <c r="M267" s="24"/>
      <c r="N267" s="24"/>
      <c r="O267" s="24"/>
      <c r="P267" s="33"/>
      <c r="Q267" s="34"/>
      <c r="R267" s="24"/>
      <c r="S267" s="24"/>
      <c r="T267" s="24"/>
      <c r="U267" s="33"/>
      <c r="V267" s="34"/>
      <c r="W267" s="24"/>
      <c r="X267" s="24"/>
      <c r="Y267" s="24"/>
      <c r="Z267" s="33"/>
      <c r="AA267" s="34"/>
      <c r="AC267" s="49"/>
      <c r="AF267" s="11"/>
    </row>
    <row r="268" spans="1:32" ht="19.5" customHeight="1">
      <c r="A268" s="169"/>
      <c r="B268" s="170"/>
      <c r="C268" s="170"/>
      <c r="D268" s="170"/>
      <c r="E268" s="170"/>
      <c r="F268" s="170"/>
      <c r="G268" s="171"/>
      <c r="H268" s="172" t="s">
        <v>132</v>
      </c>
      <c r="I268" s="173"/>
      <c r="J268" s="173"/>
      <c r="K268" s="173"/>
      <c r="L268" s="34"/>
      <c r="M268" s="172" t="s">
        <v>132</v>
      </c>
      <c r="N268" s="173"/>
      <c r="O268" s="173"/>
      <c r="P268" s="173"/>
      <c r="Q268" s="34"/>
      <c r="R268" s="172" t="s">
        <v>132</v>
      </c>
      <c r="S268" s="173"/>
      <c r="T268" s="173"/>
      <c r="U268" s="173"/>
      <c r="V268" s="34"/>
      <c r="W268" s="172" t="s">
        <v>132</v>
      </c>
      <c r="X268" s="173"/>
      <c r="Y268" s="173"/>
      <c r="Z268" s="173"/>
      <c r="AA268" s="34"/>
      <c r="AC268" s="49"/>
      <c r="AF268" s="11"/>
    </row>
    <row r="269" spans="1:32" ht="24.75" customHeight="1">
      <c r="A269" s="174"/>
      <c r="B269" s="175"/>
      <c r="C269" s="175"/>
      <c r="D269" s="175"/>
      <c r="E269" s="175"/>
      <c r="F269" s="175"/>
      <c r="G269" s="176"/>
      <c r="H269" s="169"/>
      <c r="I269" s="177"/>
      <c r="J269" s="177"/>
      <c r="K269" s="177"/>
      <c r="L269" s="178"/>
      <c r="M269" s="169"/>
      <c r="N269" s="177"/>
      <c r="O269" s="177"/>
      <c r="P269" s="177"/>
      <c r="Q269" s="178"/>
      <c r="R269" s="169"/>
      <c r="S269" s="177"/>
      <c r="T269" s="177"/>
      <c r="U269" s="177"/>
      <c r="V269" s="178"/>
      <c r="W269" s="169"/>
      <c r="X269" s="177"/>
      <c r="Y269" s="177"/>
      <c r="Z269" s="177"/>
      <c r="AA269" s="178"/>
      <c r="AC269" s="49"/>
      <c r="AF269" s="11"/>
    </row>
    <row r="270" spans="1:32" ht="4.5" customHeight="1">
      <c r="A270" s="165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AC270" s="49"/>
      <c r="AF270" s="11"/>
    </row>
    <row r="271" spans="1:32">
      <c r="A271" s="167" t="s">
        <v>136</v>
      </c>
      <c r="B271" s="167"/>
      <c r="C271" s="47" t="str">
        <f>基本登録!$A$23</f>
        <v>①（　）内の大会の個人の部は一人１枚使用すること（関東予選・総合体育大会・個人選手権大会）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4"/>
      <c r="R271" s="45"/>
      <c r="S271" s="44"/>
      <c r="T271" s="44"/>
      <c r="U271" s="40"/>
      <c r="V271" s="40"/>
      <c r="W271" s="40"/>
      <c r="X271" s="40"/>
      <c r="Y271" s="40"/>
      <c r="Z271" s="40"/>
      <c r="AA271" s="40"/>
    </row>
    <row r="272" spans="1:32">
      <c r="A272" s="43"/>
      <c r="B272" s="43"/>
      <c r="C272" s="47" t="str">
        <f>基本登録!$A$24</f>
        <v>②顧問の捺印のないものは無効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6"/>
      <c r="R272" s="44"/>
      <c r="S272" s="44"/>
      <c r="T272" s="44"/>
      <c r="U272" s="168" t="s">
        <v>139</v>
      </c>
      <c r="V272" s="168"/>
      <c r="W272" s="168"/>
      <c r="X272" s="168"/>
      <c r="Y272" s="168"/>
      <c r="Z272" s="168"/>
      <c r="AA272" s="168"/>
    </row>
    <row r="273" spans="1:32" s="37" customFormat="1">
      <c r="A273" s="41"/>
      <c r="B273" s="41"/>
      <c r="C273" s="42" t="str">
        <f>基本登録!$A$25</f>
        <v>③A4用紙に印刷すること（A4用紙1枚につき立順票は二部出力。切り取って使用すること）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168"/>
      <c r="V273" s="168"/>
      <c r="W273" s="168"/>
      <c r="X273" s="168"/>
      <c r="Y273" s="168"/>
      <c r="Z273" s="168"/>
      <c r="AA273" s="168"/>
      <c r="AC273" s="50"/>
    </row>
    <row r="274" spans="1:32" ht="34.5" customHeight="1">
      <c r="AC274" s="49"/>
      <c r="AF274" s="11"/>
    </row>
    <row r="275" spans="1:32" ht="24.75" customHeight="1">
      <c r="A275" s="199" t="s">
        <v>119</v>
      </c>
      <c r="B275" s="199"/>
      <c r="C275" s="199"/>
      <c r="D275" s="201" t="str">
        <f ca="1">基本登録!$B$8</f>
        <v>令和8年度　関東大会東京都予選　立順票</v>
      </c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190" t="s">
        <v>120</v>
      </c>
      <c r="Y275" s="191"/>
      <c r="Z275" s="191"/>
      <c r="AA275" s="192"/>
      <c r="AC275" s="49"/>
      <c r="AF275" s="11"/>
    </row>
    <row r="276" spans="1:32" ht="26.25" customHeight="1">
      <c r="A276" s="200"/>
      <c r="B276" s="200"/>
      <c r="C276" s="200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2" t="str">
        <f>IF(VLOOKUP(AC283,関東予選!$J:$O,2,FALSE)="","",VLOOKUP(AC283,関東予選!$J:$O,2,FALSE))</f>
        <v/>
      </c>
      <c r="Y276" s="203"/>
      <c r="Z276" s="203"/>
      <c r="AA276" s="204"/>
      <c r="AC276" s="49"/>
      <c r="AF276" s="11"/>
    </row>
    <row r="277" spans="1:32" ht="27" customHeight="1">
      <c r="A277" s="169" t="s">
        <v>121</v>
      </c>
      <c r="B277" s="177"/>
      <c r="C277" s="178"/>
      <c r="D277" s="208"/>
      <c r="E277" s="30" t="s">
        <v>122</v>
      </c>
      <c r="F277" s="208"/>
      <c r="G277" s="190" t="s">
        <v>123</v>
      </c>
      <c r="H277" s="191"/>
      <c r="I277" s="192"/>
      <c r="J277" s="213" t="str">
        <f>基本登録!$B$2</f>
        <v>基本登録シートの学校番号に入力して下さい</v>
      </c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X277" s="205"/>
      <c r="Y277" s="206"/>
      <c r="Z277" s="206"/>
      <c r="AA277" s="207"/>
      <c r="AC277" s="49"/>
      <c r="AF277" s="11"/>
    </row>
    <row r="278" spans="1:32" ht="9.75" customHeight="1">
      <c r="A278" s="214">
        <f>基本登録!$B$1</f>
        <v>0</v>
      </c>
      <c r="B278" s="215"/>
      <c r="C278" s="216"/>
      <c r="D278" s="209"/>
      <c r="E278" s="223" t="s">
        <v>109</v>
      </c>
      <c r="F278" s="211"/>
      <c r="G278" s="226" t="s">
        <v>124</v>
      </c>
      <c r="H278" s="227"/>
      <c r="I278" s="228"/>
      <c r="J278" s="213">
        <f>基本登録!$B$3</f>
        <v>0</v>
      </c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36"/>
      <c r="X278" s="36"/>
      <c r="AC278" s="49"/>
      <c r="AF278" s="11"/>
    </row>
    <row r="279" spans="1:32" ht="16.5" customHeight="1">
      <c r="A279" s="217"/>
      <c r="B279" s="218"/>
      <c r="C279" s="219"/>
      <c r="D279" s="209"/>
      <c r="E279" s="224"/>
      <c r="F279" s="211"/>
      <c r="G279" s="229"/>
      <c r="H279" s="230"/>
      <c r="I279" s="231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X279" s="182" t="s">
        <v>125</v>
      </c>
      <c r="Y279" s="184" t="s">
        <v>126</v>
      </c>
      <c r="Z279" s="185"/>
      <c r="AA279" s="186"/>
      <c r="AC279" s="49"/>
      <c r="AF279" s="11"/>
    </row>
    <row r="280" spans="1:32" ht="27" customHeight="1">
      <c r="A280" s="220"/>
      <c r="B280" s="221"/>
      <c r="C280" s="222"/>
      <c r="D280" s="210"/>
      <c r="E280" s="225"/>
      <c r="F280" s="212"/>
      <c r="G280" s="190" t="s">
        <v>127</v>
      </c>
      <c r="H280" s="191"/>
      <c r="I280" s="192"/>
      <c r="J280" s="28"/>
      <c r="K280" s="29"/>
      <c r="L280" s="29"/>
      <c r="M280" s="29"/>
      <c r="N280" s="29"/>
      <c r="O280" s="29"/>
      <c r="P280" s="22"/>
      <c r="Q280" s="22"/>
      <c r="R280" s="22" t="s">
        <v>128</v>
      </c>
      <c r="S280" s="193" t="str">
        <f t="shared" ref="S280" si="5">AC283</f>
        <v/>
      </c>
      <c r="T280" s="194"/>
      <c r="U280" s="194"/>
      <c r="V280" s="23" t="s">
        <v>129</v>
      </c>
      <c r="X280" s="183"/>
      <c r="Y280" s="187"/>
      <c r="Z280" s="188"/>
      <c r="AA280" s="189"/>
      <c r="AC280" s="49"/>
      <c r="AF280" s="11"/>
    </row>
    <row r="281" spans="1:32" ht="4.5" customHeight="1">
      <c r="AC281" s="49"/>
      <c r="AF281" s="11"/>
    </row>
    <row r="282" spans="1:32" ht="21.75" customHeight="1">
      <c r="A282" s="24" t="s">
        <v>130</v>
      </c>
      <c r="B282" s="174" t="s">
        <v>131</v>
      </c>
      <c r="C282" s="195"/>
      <c r="D282" s="195"/>
      <c r="E282" s="195"/>
      <c r="F282" s="176"/>
      <c r="G282" s="32" t="s">
        <v>102</v>
      </c>
      <c r="H282" s="196" t="str">
        <f ca="1">IFERROR(VLOOKUP(D275,基本登録!$B$8:$I$14,5,FALSE),"")</f>
        <v>1次予選（個人予選）</v>
      </c>
      <c r="I282" s="197"/>
      <c r="J282" s="197"/>
      <c r="K282" s="197"/>
      <c r="L282" s="198"/>
      <c r="M282" s="196" t="str">
        <f ca="1">IFERROR(VLOOKUP(D275,基本登録!$B$8:$I$14,6,FALSE),"")</f>
        <v>2次予選（個人決勝）</v>
      </c>
      <c r="N282" s="197"/>
      <c r="O282" s="197"/>
      <c r="P282" s="197"/>
      <c r="Q282" s="198"/>
      <c r="R282" s="196" t="str">
        <f ca="1">IFERROR(IF(VLOOKUP(D275,基本登録!$B$8:$I$14,7,FALSE)="","",VLOOKUP(D275,基本登録!$B$8:$I$14,7,FALSE)),"")</f>
        <v/>
      </c>
      <c r="S282" s="197"/>
      <c r="T282" s="197"/>
      <c r="U282" s="197"/>
      <c r="V282" s="198"/>
      <c r="W282" s="196" t="str">
        <f ca="1">IFERROR(IF(VLOOKUP(D275,基本登録!$B$8:$I$14,8,FALSE)="","",VLOOKUP(D275,基本登録!$B$8:$I$14,8,FALSE)),"")</f>
        <v/>
      </c>
      <c r="X282" s="197"/>
      <c r="Y282" s="197"/>
      <c r="Z282" s="197"/>
      <c r="AA282" s="198"/>
      <c r="AC282" s="49"/>
      <c r="AF282" s="11"/>
    </row>
    <row r="283" spans="1:32" ht="21.75" customHeight="1">
      <c r="A283" s="25" t="str">
        <f>基本登録!$A$17</f>
        <v>１</v>
      </c>
      <c r="B283" s="179" t="str">
        <f>IF(AC283="","",VLOOKUP(AC283,関東予選!$J:$O,4,FALSE))</f>
        <v/>
      </c>
      <c r="C283" s="180"/>
      <c r="D283" s="180"/>
      <c r="E283" s="180"/>
      <c r="F283" s="181"/>
      <c r="G283" s="26" t="str">
        <f>IF(AC283="","",VLOOKUP(AC283,関東予選!$J:$O,5,FALSE))</f>
        <v/>
      </c>
      <c r="H283" s="31"/>
      <c r="I283" s="31"/>
      <c r="J283" s="31"/>
      <c r="K283" s="21"/>
      <c r="L283" s="34"/>
      <c r="M283" s="31"/>
      <c r="N283" s="31"/>
      <c r="O283" s="31"/>
      <c r="P283" s="21"/>
      <c r="Q283" s="34"/>
      <c r="R283" s="31"/>
      <c r="S283" s="31"/>
      <c r="T283" s="31"/>
      <c r="U283" s="21"/>
      <c r="V283" s="34"/>
      <c r="W283" s="31"/>
      <c r="X283" s="31"/>
      <c r="Y283" s="31"/>
      <c r="Z283" s="21"/>
      <c r="AA283" s="34"/>
      <c r="AC283" s="49" t="str">
        <f>関東予選!J$21</f>
        <v/>
      </c>
      <c r="AF283" s="11"/>
    </row>
    <row r="284" spans="1:32" ht="21.75" customHeight="1">
      <c r="A284" s="24" t="str">
        <f>基本登録!$A$18</f>
        <v>２</v>
      </c>
      <c r="B284" s="179" t="str">
        <f>IF(AC284="","",VLOOKUP(AC284,関東予選!$J:$O,4,FALSE))</f>
        <v/>
      </c>
      <c r="C284" s="180"/>
      <c r="D284" s="180"/>
      <c r="E284" s="180"/>
      <c r="F284" s="181"/>
      <c r="G284" s="26" t="str">
        <f>IF(AC284="","",VLOOKUP(AC284,関東予選!$J:$O,5,FALSE))</f>
        <v/>
      </c>
      <c r="H284" s="31"/>
      <c r="I284" s="31"/>
      <c r="J284" s="31"/>
      <c r="K284" s="21"/>
      <c r="L284" s="34"/>
      <c r="M284" s="31"/>
      <c r="N284" s="31"/>
      <c r="O284" s="31"/>
      <c r="P284" s="21"/>
      <c r="Q284" s="34"/>
      <c r="R284" s="31"/>
      <c r="S284" s="31"/>
      <c r="T284" s="31"/>
      <c r="U284" s="21"/>
      <c r="V284" s="34"/>
      <c r="W284" s="31"/>
      <c r="X284" s="31"/>
      <c r="Y284" s="31"/>
      <c r="Z284" s="21"/>
      <c r="AA284" s="34"/>
      <c r="AC284" s="49"/>
      <c r="AF284" s="11"/>
    </row>
    <row r="285" spans="1:32" ht="21.75" customHeight="1">
      <c r="A285" s="24" t="str">
        <f>基本登録!$A$19</f>
        <v>３</v>
      </c>
      <c r="B285" s="179" t="str">
        <f>IF(AC285="","",VLOOKUP(AC285,関東予選!$J:$O,4,FALSE))</f>
        <v/>
      </c>
      <c r="C285" s="180"/>
      <c r="D285" s="180"/>
      <c r="E285" s="180"/>
      <c r="F285" s="181"/>
      <c r="G285" s="26" t="str">
        <f>IF(AC285="","",VLOOKUP(AC285,関東予選!$J:$O,5,FALSE))</f>
        <v/>
      </c>
      <c r="H285" s="31"/>
      <c r="I285" s="31"/>
      <c r="J285" s="31"/>
      <c r="K285" s="21"/>
      <c r="L285" s="34"/>
      <c r="M285" s="31"/>
      <c r="N285" s="31"/>
      <c r="O285" s="31"/>
      <c r="P285" s="21"/>
      <c r="Q285" s="34"/>
      <c r="R285" s="31"/>
      <c r="S285" s="31"/>
      <c r="T285" s="31"/>
      <c r="U285" s="21"/>
      <c r="V285" s="34"/>
      <c r="W285" s="31"/>
      <c r="X285" s="31"/>
      <c r="Y285" s="31"/>
      <c r="Z285" s="21"/>
      <c r="AA285" s="34"/>
      <c r="AC285" s="49"/>
      <c r="AF285" s="11"/>
    </row>
    <row r="286" spans="1:32" ht="21.75" customHeight="1">
      <c r="A286" s="24" t="str">
        <f>基本登録!$A$20</f>
        <v>４</v>
      </c>
      <c r="B286" s="179" t="str">
        <f>IF(AC286="","",VLOOKUP(AC286,関東予選!$J:$O,4,FALSE))</f>
        <v/>
      </c>
      <c r="C286" s="180"/>
      <c r="D286" s="180"/>
      <c r="E286" s="180"/>
      <c r="F286" s="181"/>
      <c r="G286" s="26" t="str">
        <f>IF(AC286="","",VLOOKUP(AC286,関東予選!$J:$O,5,FALSE))</f>
        <v/>
      </c>
      <c r="H286" s="31"/>
      <c r="I286" s="31"/>
      <c r="J286" s="31"/>
      <c r="K286" s="21"/>
      <c r="L286" s="34"/>
      <c r="M286" s="31"/>
      <c r="N286" s="31"/>
      <c r="O286" s="31"/>
      <c r="P286" s="21"/>
      <c r="Q286" s="34"/>
      <c r="R286" s="31"/>
      <c r="S286" s="31"/>
      <c r="T286" s="31"/>
      <c r="U286" s="21"/>
      <c r="V286" s="34"/>
      <c r="W286" s="31"/>
      <c r="X286" s="31"/>
      <c r="Y286" s="31"/>
      <c r="Z286" s="21"/>
      <c r="AA286" s="34"/>
      <c r="AC286" s="49"/>
      <c r="AF286" s="11"/>
    </row>
    <row r="287" spans="1:32" ht="21.75" customHeight="1">
      <c r="A287" s="24" t="str">
        <f>基本登録!$A$21</f>
        <v>５</v>
      </c>
      <c r="B287" s="179" t="str">
        <f>IF(AC287="","",VLOOKUP(AC287,関東予選!$J:$O,4,FALSE))</f>
        <v/>
      </c>
      <c r="C287" s="180"/>
      <c r="D287" s="180"/>
      <c r="E287" s="180"/>
      <c r="F287" s="181"/>
      <c r="G287" s="26" t="str">
        <f>IF(AC287="","",VLOOKUP(AC287,関東予選!$J:$O,5,FALSE))</f>
        <v/>
      </c>
      <c r="H287" s="31"/>
      <c r="I287" s="31"/>
      <c r="J287" s="31"/>
      <c r="K287" s="21"/>
      <c r="L287" s="34"/>
      <c r="M287" s="31"/>
      <c r="N287" s="31"/>
      <c r="O287" s="31"/>
      <c r="P287" s="21"/>
      <c r="Q287" s="34"/>
      <c r="R287" s="31"/>
      <c r="S287" s="31"/>
      <c r="T287" s="31"/>
      <c r="U287" s="21"/>
      <c r="V287" s="34"/>
      <c r="W287" s="31"/>
      <c r="X287" s="31"/>
      <c r="Y287" s="31"/>
      <c r="Z287" s="21"/>
      <c r="AA287" s="34"/>
      <c r="AC287" s="49"/>
      <c r="AF287" s="11"/>
    </row>
    <row r="288" spans="1:32" ht="21.75" customHeight="1">
      <c r="A288" s="24" t="str">
        <f>基本登録!$A$22</f>
        <v>補</v>
      </c>
      <c r="B288" s="179" t="str">
        <f>IF(AC288="","",VLOOKUP(AC288,関東予選!$J:$O,4,FALSE))</f>
        <v/>
      </c>
      <c r="C288" s="180"/>
      <c r="D288" s="180"/>
      <c r="E288" s="180"/>
      <c r="F288" s="181"/>
      <c r="G288" s="26" t="str">
        <f>IF(AC288="","",VLOOKUP(AC288,関東予選!$J:$O,5,FALSE))</f>
        <v/>
      </c>
      <c r="H288" s="24"/>
      <c r="I288" s="24"/>
      <c r="J288" s="24"/>
      <c r="K288" s="33"/>
      <c r="L288" s="34"/>
      <c r="M288" s="24"/>
      <c r="N288" s="24"/>
      <c r="O288" s="24"/>
      <c r="P288" s="33"/>
      <c r="Q288" s="34"/>
      <c r="R288" s="24"/>
      <c r="S288" s="24"/>
      <c r="T288" s="24"/>
      <c r="U288" s="33"/>
      <c r="V288" s="34"/>
      <c r="W288" s="24"/>
      <c r="X288" s="24"/>
      <c r="Y288" s="24"/>
      <c r="Z288" s="33"/>
      <c r="AA288" s="34"/>
      <c r="AC288" s="49"/>
      <c r="AF288" s="11"/>
    </row>
    <row r="289" spans="1:32" ht="19.5" customHeight="1">
      <c r="A289" s="169"/>
      <c r="B289" s="170"/>
      <c r="C289" s="170"/>
      <c r="D289" s="170"/>
      <c r="E289" s="170"/>
      <c r="F289" s="170"/>
      <c r="G289" s="171"/>
      <c r="H289" s="172" t="s">
        <v>132</v>
      </c>
      <c r="I289" s="173"/>
      <c r="J289" s="173"/>
      <c r="K289" s="173"/>
      <c r="L289" s="34"/>
      <c r="M289" s="172" t="s">
        <v>132</v>
      </c>
      <c r="N289" s="173"/>
      <c r="O289" s="173"/>
      <c r="P289" s="173"/>
      <c r="Q289" s="34"/>
      <c r="R289" s="172" t="s">
        <v>132</v>
      </c>
      <c r="S289" s="173"/>
      <c r="T289" s="173"/>
      <c r="U289" s="173"/>
      <c r="V289" s="34"/>
      <c r="W289" s="172" t="s">
        <v>132</v>
      </c>
      <c r="X289" s="173"/>
      <c r="Y289" s="173"/>
      <c r="Z289" s="173"/>
      <c r="AA289" s="34"/>
      <c r="AC289" s="49"/>
      <c r="AF289" s="11"/>
    </row>
    <row r="290" spans="1:32" ht="24.75" customHeight="1">
      <c r="A290" s="174"/>
      <c r="B290" s="175"/>
      <c r="C290" s="175"/>
      <c r="D290" s="175"/>
      <c r="E290" s="175"/>
      <c r="F290" s="175"/>
      <c r="G290" s="176"/>
      <c r="H290" s="169"/>
      <c r="I290" s="177"/>
      <c r="J290" s="177"/>
      <c r="K290" s="177"/>
      <c r="L290" s="178"/>
      <c r="M290" s="169"/>
      <c r="N290" s="177"/>
      <c r="O290" s="177"/>
      <c r="P290" s="177"/>
      <c r="Q290" s="178"/>
      <c r="R290" s="169"/>
      <c r="S290" s="177"/>
      <c r="T290" s="177"/>
      <c r="U290" s="177"/>
      <c r="V290" s="178"/>
      <c r="W290" s="169"/>
      <c r="X290" s="177"/>
      <c r="Y290" s="177"/>
      <c r="Z290" s="177"/>
      <c r="AA290" s="178"/>
      <c r="AC290" s="49"/>
      <c r="AF290" s="11"/>
    </row>
    <row r="291" spans="1:32" ht="4.5" customHeight="1">
      <c r="A291" s="165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AC291" s="49"/>
      <c r="AF291" s="11"/>
    </row>
    <row r="292" spans="1:32">
      <c r="A292" s="167" t="s">
        <v>136</v>
      </c>
      <c r="B292" s="167"/>
      <c r="C292" s="47" t="str">
        <f>基本登録!$A$23</f>
        <v>①（　）内の大会の個人の部は一人１枚使用すること（関東予選・総合体育大会・個人選手権大会）</v>
      </c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4"/>
      <c r="R292" s="45"/>
      <c r="S292" s="44"/>
      <c r="T292" s="44"/>
      <c r="U292" s="40"/>
      <c r="V292" s="40"/>
      <c r="W292" s="40"/>
      <c r="X292" s="40"/>
      <c r="Y292" s="40"/>
      <c r="Z292" s="40"/>
      <c r="AA292" s="40"/>
    </row>
    <row r="293" spans="1:32">
      <c r="A293" s="43"/>
      <c r="B293" s="43"/>
      <c r="C293" s="47" t="str">
        <f>基本登録!$A$24</f>
        <v>②顧問の捺印のないものは無効</v>
      </c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6"/>
      <c r="R293" s="44"/>
      <c r="S293" s="44"/>
      <c r="T293" s="44"/>
      <c r="U293" s="168" t="s">
        <v>139</v>
      </c>
      <c r="V293" s="168"/>
      <c r="W293" s="168"/>
      <c r="X293" s="168"/>
      <c r="Y293" s="168"/>
      <c r="Z293" s="168"/>
      <c r="AA293" s="168"/>
    </row>
    <row r="294" spans="1:32" s="37" customFormat="1">
      <c r="A294" s="41"/>
      <c r="B294" s="41"/>
      <c r="C294" s="42" t="str">
        <f>基本登録!$A$25</f>
        <v>③A4用紙に印刷すること（A4用紙1枚につき立順票は二部出力。切り取って使用すること）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168"/>
      <c r="V294" s="168"/>
      <c r="W294" s="168"/>
      <c r="X294" s="168"/>
      <c r="Y294" s="168"/>
      <c r="Z294" s="168"/>
      <c r="AA294" s="168"/>
      <c r="AC294" s="50"/>
    </row>
    <row r="295" spans="1:32" ht="34.5" customHeight="1">
      <c r="AC295" s="49"/>
      <c r="AF295" s="11"/>
    </row>
    <row r="296" spans="1:32" ht="24.75" customHeight="1">
      <c r="A296" s="199" t="s">
        <v>119</v>
      </c>
      <c r="B296" s="199"/>
      <c r="C296" s="199"/>
      <c r="D296" s="201" t="str">
        <f ca="1">基本登録!$B$8</f>
        <v>令和8年度　関東大会東京都予選　立順票</v>
      </c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190" t="s">
        <v>120</v>
      </c>
      <c r="Y296" s="191"/>
      <c r="Z296" s="191"/>
      <c r="AA296" s="192"/>
      <c r="AC296" s="49"/>
      <c r="AF296" s="11"/>
    </row>
    <row r="297" spans="1:32" ht="26.25" customHeight="1">
      <c r="A297" s="200"/>
      <c r="B297" s="200"/>
      <c r="C297" s="200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2" t="str">
        <f>IF(VLOOKUP(AC304,関東予選!$J:$O,2,FALSE)="","",VLOOKUP(AC304,関東予選!$J:$O,2,FALSE))</f>
        <v/>
      </c>
      <c r="Y297" s="203"/>
      <c r="Z297" s="203"/>
      <c r="AA297" s="204"/>
      <c r="AC297" s="49"/>
      <c r="AF297" s="11"/>
    </row>
    <row r="298" spans="1:32" ht="27" customHeight="1">
      <c r="A298" s="169" t="s">
        <v>121</v>
      </c>
      <c r="B298" s="177"/>
      <c r="C298" s="178"/>
      <c r="D298" s="208"/>
      <c r="E298" s="30" t="s">
        <v>122</v>
      </c>
      <c r="F298" s="208"/>
      <c r="G298" s="190" t="s">
        <v>123</v>
      </c>
      <c r="H298" s="191"/>
      <c r="I298" s="192"/>
      <c r="J298" s="213" t="str">
        <f>基本登録!$B$2</f>
        <v>基本登録シートの学校番号に入力して下さい</v>
      </c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X298" s="205"/>
      <c r="Y298" s="206"/>
      <c r="Z298" s="206"/>
      <c r="AA298" s="207"/>
      <c r="AC298" s="49"/>
      <c r="AF298" s="11"/>
    </row>
    <row r="299" spans="1:32" ht="9.75" customHeight="1">
      <c r="A299" s="214">
        <f>基本登録!$B$1</f>
        <v>0</v>
      </c>
      <c r="B299" s="215"/>
      <c r="C299" s="216"/>
      <c r="D299" s="209"/>
      <c r="E299" s="223" t="s">
        <v>109</v>
      </c>
      <c r="F299" s="211"/>
      <c r="G299" s="226" t="s">
        <v>124</v>
      </c>
      <c r="H299" s="227"/>
      <c r="I299" s="228"/>
      <c r="J299" s="213">
        <f>基本登録!$B$3</f>
        <v>0</v>
      </c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36"/>
      <c r="X299" s="36"/>
      <c r="AC299" s="49"/>
      <c r="AF299" s="11"/>
    </row>
    <row r="300" spans="1:32" ht="16.5" customHeight="1">
      <c r="A300" s="217"/>
      <c r="B300" s="218"/>
      <c r="C300" s="219"/>
      <c r="D300" s="209"/>
      <c r="E300" s="224"/>
      <c r="F300" s="211"/>
      <c r="G300" s="229"/>
      <c r="H300" s="230"/>
      <c r="I300" s="231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X300" s="182" t="s">
        <v>125</v>
      </c>
      <c r="Y300" s="184" t="s">
        <v>126</v>
      </c>
      <c r="Z300" s="185"/>
      <c r="AA300" s="186"/>
      <c r="AC300" s="49"/>
      <c r="AF300" s="11"/>
    </row>
    <row r="301" spans="1:32" ht="27" customHeight="1">
      <c r="A301" s="220"/>
      <c r="B301" s="221"/>
      <c r="C301" s="222"/>
      <c r="D301" s="210"/>
      <c r="E301" s="225"/>
      <c r="F301" s="212"/>
      <c r="G301" s="190" t="s">
        <v>127</v>
      </c>
      <c r="H301" s="191"/>
      <c r="I301" s="192"/>
      <c r="J301" s="28"/>
      <c r="K301" s="29"/>
      <c r="L301" s="29"/>
      <c r="M301" s="29"/>
      <c r="N301" s="29"/>
      <c r="O301" s="29"/>
      <c r="P301" s="22"/>
      <c r="Q301" s="22"/>
      <c r="R301" s="22" t="s">
        <v>128</v>
      </c>
      <c r="S301" s="193" t="str">
        <f t="shared" ref="S301" si="6">AC304</f>
        <v/>
      </c>
      <c r="T301" s="194"/>
      <c r="U301" s="194"/>
      <c r="V301" s="23" t="s">
        <v>129</v>
      </c>
      <c r="X301" s="183"/>
      <c r="Y301" s="187"/>
      <c r="Z301" s="188"/>
      <c r="AA301" s="189"/>
      <c r="AC301" s="49"/>
      <c r="AF301" s="11"/>
    </row>
    <row r="302" spans="1:32" ht="4.5" customHeight="1">
      <c r="AC302" s="49"/>
      <c r="AF302" s="11"/>
    </row>
    <row r="303" spans="1:32" ht="21.75" customHeight="1">
      <c r="A303" s="24" t="s">
        <v>130</v>
      </c>
      <c r="B303" s="174" t="s">
        <v>131</v>
      </c>
      <c r="C303" s="195"/>
      <c r="D303" s="195"/>
      <c r="E303" s="195"/>
      <c r="F303" s="176"/>
      <c r="G303" s="32" t="s">
        <v>102</v>
      </c>
      <c r="H303" s="196" t="str">
        <f ca="1">IFERROR(VLOOKUP(D296,基本登録!$B$8:$I$14,5,FALSE),"")</f>
        <v>1次予選（個人予選）</v>
      </c>
      <c r="I303" s="197"/>
      <c r="J303" s="197"/>
      <c r="K303" s="197"/>
      <c r="L303" s="198"/>
      <c r="M303" s="196" t="str">
        <f ca="1">IFERROR(VLOOKUP(D296,基本登録!$B$8:$I$14,6,FALSE),"")</f>
        <v>2次予選（個人決勝）</v>
      </c>
      <c r="N303" s="197"/>
      <c r="O303" s="197"/>
      <c r="P303" s="197"/>
      <c r="Q303" s="198"/>
      <c r="R303" s="196" t="str">
        <f ca="1">IFERROR(IF(VLOOKUP(D296,基本登録!$B$8:$I$14,7,FALSE)="","",VLOOKUP(D296,基本登録!$B$8:$I$14,7,FALSE)),"")</f>
        <v/>
      </c>
      <c r="S303" s="197"/>
      <c r="T303" s="197"/>
      <c r="U303" s="197"/>
      <c r="V303" s="198"/>
      <c r="W303" s="196" t="str">
        <f ca="1">IFERROR(IF(VLOOKUP(D296,基本登録!$B$8:$I$14,8,FALSE)="","",VLOOKUP(D296,基本登録!$B$8:$I$14,8,FALSE)),"")</f>
        <v/>
      </c>
      <c r="X303" s="197"/>
      <c r="Y303" s="197"/>
      <c r="Z303" s="197"/>
      <c r="AA303" s="198"/>
      <c r="AC303" s="49"/>
      <c r="AF303" s="11"/>
    </row>
    <row r="304" spans="1:32" ht="21.75" customHeight="1">
      <c r="A304" s="25" t="str">
        <f>基本登録!$A$17</f>
        <v>１</v>
      </c>
      <c r="B304" s="179" t="str">
        <f>IF(AC304="","",VLOOKUP(AC304,関東予選!$J:$O,4,FALSE))</f>
        <v/>
      </c>
      <c r="C304" s="180"/>
      <c r="D304" s="180"/>
      <c r="E304" s="180"/>
      <c r="F304" s="181"/>
      <c r="G304" s="26" t="str">
        <f>IF(AC304="","",VLOOKUP(AC304,関東予選!$J:$O,5,FALSE))</f>
        <v/>
      </c>
      <c r="H304" s="31"/>
      <c r="I304" s="31"/>
      <c r="J304" s="31"/>
      <c r="K304" s="21"/>
      <c r="L304" s="34"/>
      <c r="M304" s="31"/>
      <c r="N304" s="31"/>
      <c r="O304" s="31"/>
      <c r="P304" s="21"/>
      <c r="Q304" s="34"/>
      <c r="R304" s="31"/>
      <c r="S304" s="31"/>
      <c r="T304" s="31"/>
      <c r="U304" s="21"/>
      <c r="V304" s="34"/>
      <c r="W304" s="31"/>
      <c r="X304" s="31"/>
      <c r="Y304" s="31"/>
      <c r="Z304" s="21"/>
      <c r="AA304" s="34"/>
      <c r="AC304" s="49" t="str">
        <f>関東予選!J$22</f>
        <v/>
      </c>
      <c r="AF304" s="11"/>
    </row>
    <row r="305" spans="1:32" ht="21.75" customHeight="1">
      <c r="A305" s="24" t="str">
        <f>基本登録!$A$18</f>
        <v>２</v>
      </c>
      <c r="B305" s="179" t="str">
        <f>IF(AC305="","",VLOOKUP(AC305,関東予選!$J:$O,4,FALSE))</f>
        <v/>
      </c>
      <c r="C305" s="180"/>
      <c r="D305" s="180"/>
      <c r="E305" s="180"/>
      <c r="F305" s="181"/>
      <c r="G305" s="26" t="str">
        <f>IF(AC305="","",VLOOKUP(AC305,関東予選!$J:$O,5,FALSE))</f>
        <v/>
      </c>
      <c r="H305" s="31"/>
      <c r="I305" s="31"/>
      <c r="J305" s="31"/>
      <c r="K305" s="21"/>
      <c r="L305" s="34"/>
      <c r="M305" s="31"/>
      <c r="N305" s="31"/>
      <c r="O305" s="31"/>
      <c r="P305" s="21"/>
      <c r="Q305" s="34"/>
      <c r="R305" s="31"/>
      <c r="S305" s="31"/>
      <c r="T305" s="31"/>
      <c r="U305" s="21"/>
      <c r="V305" s="34"/>
      <c r="W305" s="31"/>
      <c r="X305" s="31"/>
      <c r="Y305" s="31"/>
      <c r="Z305" s="21"/>
      <c r="AA305" s="34"/>
      <c r="AC305" s="49"/>
      <c r="AF305" s="11"/>
    </row>
    <row r="306" spans="1:32" ht="21.75" customHeight="1">
      <c r="A306" s="24" t="str">
        <f>基本登録!$A$19</f>
        <v>３</v>
      </c>
      <c r="B306" s="179" t="str">
        <f>IF(AC306="","",VLOOKUP(AC306,関東予選!$J:$O,4,FALSE))</f>
        <v/>
      </c>
      <c r="C306" s="180"/>
      <c r="D306" s="180"/>
      <c r="E306" s="180"/>
      <c r="F306" s="181"/>
      <c r="G306" s="26" t="str">
        <f>IF(AC306="","",VLOOKUP(AC306,関東予選!$J:$O,5,FALSE))</f>
        <v/>
      </c>
      <c r="H306" s="31"/>
      <c r="I306" s="31"/>
      <c r="J306" s="31"/>
      <c r="K306" s="21"/>
      <c r="L306" s="34"/>
      <c r="M306" s="31"/>
      <c r="N306" s="31"/>
      <c r="O306" s="31"/>
      <c r="P306" s="21"/>
      <c r="Q306" s="34"/>
      <c r="R306" s="31"/>
      <c r="S306" s="31"/>
      <c r="T306" s="31"/>
      <c r="U306" s="21"/>
      <c r="V306" s="34"/>
      <c r="W306" s="31"/>
      <c r="X306" s="31"/>
      <c r="Y306" s="31"/>
      <c r="Z306" s="21"/>
      <c r="AA306" s="34"/>
      <c r="AC306" s="49"/>
      <c r="AF306" s="11"/>
    </row>
    <row r="307" spans="1:32" ht="21.75" customHeight="1">
      <c r="A307" s="24" t="str">
        <f>基本登録!$A$20</f>
        <v>４</v>
      </c>
      <c r="B307" s="179" t="str">
        <f>IF(AC307="","",VLOOKUP(AC307,関東予選!$J:$O,4,FALSE))</f>
        <v/>
      </c>
      <c r="C307" s="180"/>
      <c r="D307" s="180"/>
      <c r="E307" s="180"/>
      <c r="F307" s="181"/>
      <c r="G307" s="26" t="str">
        <f>IF(AC307="","",VLOOKUP(AC307,関東予選!$J:$O,5,FALSE))</f>
        <v/>
      </c>
      <c r="H307" s="31"/>
      <c r="I307" s="31"/>
      <c r="J307" s="31"/>
      <c r="K307" s="21"/>
      <c r="L307" s="34"/>
      <c r="M307" s="31"/>
      <c r="N307" s="31"/>
      <c r="O307" s="31"/>
      <c r="P307" s="21"/>
      <c r="Q307" s="34"/>
      <c r="R307" s="31"/>
      <c r="S307" s="31"/>
      <c r="T307" s="31"/>
      <c r="U307" s="21"/>
      <c r="V307" s="34"/>
      <c r="W307" s="31"/>
      <c r="X307" s="31"/>
      <c r="Y307" s="31"/>
      <c r="Z307" s="21"/>
      <c r="AA307" s="34"/>
      <c r="AC307" s="49"/>
      <c r="AF307" s="11"/>
    </row>
    <row r="308" spans="1:32" ht="21.75" customHeight="1">
      <c r="A308" s="24" t="str">
        <f>基本登録!$A$21</f>
        <v>５</v>
      </c>
      <c r="B308" s="179" t="str">
        <f>IF(AC308="","",VLOOKUP(AC308,関東予選!$J:$O,4,FALSE))</f>
        <v/>
      </c>
      <c r="C308" s="180"/>
      <c r="D308" s="180"/>
      <c r="E308" s="180"/>
      <c r="F308" s="181"/>
      <c r="G308" s="26" t="str">
        <f>IF(AC308="","",VLOOKUP(AC308,関東予選!$J:$O,5,FALSE))</f>
        <v/>
      </c>
      <c r="H308" s="31"/>
      <c r="I308" s="31"/>
      <c r="J308" s="31"/>
      <c r="K308" s="21"/>
      <c r="L308" s="34"/>
      <c r="M308" s="31"/>
      <c r="N308" s="31"/>
      <c r="O308" s="31"/>
      <c r="P308" s="21"/>
      <c r="Q308" s="34"/>
      <c r="R308" s="31"/>
      <c r="S308" s="31"/>
      <c r="T308" s="31"/>
      <c r="U308" s="21"/>
      <c r="V308" s="34"/>
      <c r="W308" s="31"/>
      <c r="X308" s="31"/>
      <c r="Y308" s="31"/>
      <c r="Z308" s="21"/>
      <c r="AA308" s="34"/>
      <c r="AC308" s="49"/>
      <c r="AF308" s="11"/>
    </row>
    <row r="309" spans="1:32" ht="21.75" customHeight="1">
      <c r="A309" s="24" t="str">
        <f>基本登録!$A$22</f>
        <v>補</v>
      </c>
      <c r="B309" s="179" t="str">
        <f>IF(AC309="","",VLOOKUP(AC309,関東予選!$J:$O,4,FALSE))</f>
        <v/>
      </c>
      <c r="C309" s="180"/>
      <c r="D309" s="180"/>
      <c r="E309" s="180"/>
      <c r="F309" s="181"/>
      <c r="G309" s="26" t="str">
        <f>IF(AC309="","",VLOOKUP(AC309,関東予選!$J:$O,5,FALSE))</f>
        <v/>
      </c>
      <c r="H309" s="24"/>
      <c r="I309" s="24"/>
      <c r="J309" s="24"/>
      <c r="K309" s="33"/>
      <c r="L309" s="34"/>
      <c r="M309" s="24"/>
      <c r="N309" s="24"/>
      <c r="O309" s="24"/>
      <c r="P309" s="33"/>
      <c r="Q309" s="34"/>
      <c r="R309" s="24"/>
      <c r="S309" s="24"/>
      <c r="T309" s="24"/>
      <c r="U309" s="33"/>
      <c r="V309" s="34"/>
      <c r="W309" s="24"/>
      <c r="X309" s="24"/>
      <c r="Y309" s="24"/>
      <c r="Z309" s="33"/>
      <c r="AA309" s="34"/>
      <c r="AC309" s="49"/>
      <c r="AF309" s="11"/>
    </row>
    <row r="310" spans="1:32" ht="19.5" customHeight="1">
      <c r="A310" s="169"/>
      <c r="B310" s="170"/>
      <c r="C310" s="170"/>
      <c r="D310" s="170"/>
      <c r="E310" s="170"/>
      <c r="F310" s="170"/>
      <c r="G310" s="171"/>
      <c r="H310" s="172" t="s">
        <v>132</v>
      </c>
      <c r="I310" s="173"/>
      <c r="J310" s="173"/>
      <c r="K310" s="173"/>
      <c r="L310" s="34"/>
      <c r="M310" s="172" t="s">
        <v>132</v>
      </c>
      <c r="N310" s="173"/>
      <c r="O310" s="173"/>
      <c r="P310" s="173"/>
      <c r="Q310" s="34"/>
      <c r="R310" s="172" t="s">
        <v>132</v>
      </c>
      <c r="S310" s="173"/>
      <c r="T310" s="173"/>
      <c r="U310" s="173"/>
      <c r="V310" s="34"/>
      <c r="W310" s="172" t="s">
        <v>132</v>
      </c>
      <c r="X310" s="173"/>
      <c r="Y310" s="173"/>
      <c r="Z310" s="173"/>
      <c r="AA310" s="34"/>
      <c r="AC310" s="49"/>
      <c r="AF310" s="11"/>
    </row>
    <row r="311" spans="1:32" ht="24.75" customHeight="1">
      <c r="A311" s="174"/>
      <c r="B311" s="175"/>
      <c r="C311" s="175"/>
      <c r="D311" s="175"/>
      <c r="E311" s="175"/>
      <c r="F311" s="175"/>
      <c r="G311" s="176"/>
      <c r="H311" s="169"/>
      <c r="I311" s="177"/>
      <c r="J311" s="177"/>
      <c r="K311" s="177"/>
      <c r="L311" s="178"/>
      <c r="M311" s="169"/>
      <c r="N311" s="177"/>
      <c r="O311" s="177"/>
      <c r="P311" s="177"/>
      <c r="Q311" s="178"/>
      <c r="R311" s="169"/>
      <c r="S311" s="177"/>
      <c r="T311" s="177"/>
      <c r="U311" s="177"/>
      <c r="V311" s="178"/>
      <c r="W311" s="169"/>
      <c r="X311" s="177"/>
      <c r="Y311" s="177"/>
      <c r="Z311" s="177"/>
      <c r="AA311" s="178"/>
      <c r="AC311" s="49"/>
      <c r="AF311" s="11"/>
    </row>
    <row r="312" spans="1:32" ht="4.5" customHeight="1">
      <c r="A312" s="165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AC312" s="49"/>
      <c r="AF312" s="11"/>
    </row>
    <row r="313" spans="1:32">
      <c r="A313" s="167" t="s">
        <v>136</v>
      </c>
      <c r="B313" s="167"/>
      <c r="C313" s="47" t="str">
        <f>基本登録!$A$23</f>
        <v>①（　）内の大会の個人の部は一人１枚使用すること（関東予選・総合体育大会・個人選手権大会）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4"/>
      <c r="R313" s="45"/>
      <c r="S313" s="44"/>
      <c r="T313" s="44"/>
      <c r="U313" s="40"/>
      <c r="V313" s="40"/>
      <c r="W313" s="40"/>
      <c r="X313" s="40"/>
      <c r="Y313" s="40"/>
      <c r="Z313" s="40"/>
      <c r="AA313" s="40"/>
    </row>
    <row r="314" spans="1:32">
      <c r="A314" s="43"/>
      <c r="B314" s="43"/>
      <c r="C314" s="47" t="str">
        <f>基本登録!$A$24</f>
        <v>②顧問の捺印のないものは無効</v>
      </c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6"/>
      <c r="R314" s="44"/>
      <c r="S314" s="44"/>
      <c r="T314" s="44"/>
      <c r="U314" s="168" t="s">
        <v>139</v>
      </c>
      <c r="V314" s="168"/>
      <c r="W314" s="168"/>
      <c r="X314" s="168"/>
      <c r="Y314" s="168"/>
      <c r="Z314" s="168"/>
      <c r="AA314" s="168"/>
    </row>
    <row r="315" spans="1:32" s="37" customFormat="1">
      <c r="A315" s="41"/>
      <c r="B315" s="41"/>
      <c r="C315" s="42" t="str">
        <f>基本登録!$A$25</f>
        <v>③A4用紙に印刷すること（A4用紙1枚につき立順票は二部出力。切り取って使用すること）</v>
      </c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168"/>
      <c r="V315" s="168"/>
      <c r="W315" s="168"/>
      <c r="X315" s="168"/>
      <c r="Y315" s="168"/>
      <c r="Z315" s="168"/>
      <c r="AA315" s="168"/>
      <c r="AC315" s="50"/>
    </row>
    <row r="316" spans="1:32" ht="34.5" customHeight="1">
      <c r="AC316" s="49"/>
      <c r="AF316" s="11"/>
    </row>
    <row r="317" spans="1:32" ht="24.75" customHeight="1">
      <c r="A317" s="199" t="s">
        <v>119</v>
      </c>
      <c r="B317" s="199"/>
      <c r="C317" s="199"/>
      <c r="D317" s="201" t="str">
        <f ca="1">基本登録!$B$8</f>
        <v>令和8年度　関東大会東京都予選　立順票</v>
      </c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190" t="s">
        <v>120</v>
      </c>
      <c r="Y317" s="191"/>
      <c r="Z317" s="191"/>
      <c r="AA317" s="192"/>
      <c r="AC317" s="49"/>
      <c r="AF317" s="11"/>
    </row>
    <row r="318" spans="1:32" ht="26.25" customHeight="1">
      <c r="A318" s="200"/>
      <c r="B318" s="200"/>
      <c r="C318" s="200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2" t="str">
        <f>IF(VLOOKUP(AC325,関東予選!$J:$O,2,FALSE)="","",VLOOKUP(AC325,関東予選!$J:$O,2,FALSE))</f>
        <v/>
      </c>
      <c r="Y318" s="203"/>
      <c r="Z318" s="203"/>
      <c r="AA318" s="204"/>
      <c r="AC318" s="49"/>
      <c r="AF318" s="11"/>
    </row>
    <row r="319" spans="1:32" ht="27" customHeight="1">
      <c r="A319" s="169" t="s">
        <v>121</v>
      </c>
      <c r="B319" s="177"/>
      <c r="C319" s="178"/>
      <c r="D319" s="208"/>
      <c r="E319" s="30" t="s">
        <v>122</v>
      </c>
      <c r="F319" s="208"/>
      <c r="G319" s="190" t="s">
        <v>123</v>
      </c>
      <c r="H319" s="191"/>
      <c r="I319" s="192"/>
      <c r="J319" s="213" t="str">
        <f>基本登録!$B$2</f>
        <v>基本登録シートの学校番号に入力して下さい</v>
      </c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X319" s="205"/>
      <c r="Y319" s="206"/>
      <c r="Z319" s="206"/>
      <c r="AA319" s="207"/>
      <c r="AC319" s="49"/>
      <c r="AF319" s="11"/>
    </row>
    <row r="320" spans="1:32" ht="9.75" customHeight="1">
      <c r="A320" s="214">
        <f>基本登録!$B$1</f>
        <v>0</v>
      </c>
      <c r="B320" s="215"/>
      <c r="C320" s="216"/>
      <c r="D320" s="209"/>
      <c r="E320" s="223" t="s">
        <v>109</v>
      </c>
      <c r="F320" s="211"/>
      <c r="G320" s="226" t="s">
        <v>124</v>
      </c>
      <c r="H320" s="227"/>
      <c r="I320" s="228"/>
      <c r="J320" s="213">
        <f>基本登録!$B$3</f>
        <v>0</v>
      </c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36"/>
      <c r="X320" s="36"/>
      <c r="AC320" s="49"/>
      <c r="AF320" s="11"/>
    </row>
    <row r="321" spans="1:32" ht="16.5" customHeight="1">
      <c r="A321" s="217"/>
      <c r="B321" s="218"/>
      <c r="C321" s="219"/>
      <c r="D321" s="209"/>
      <c r="E321" s="224"/>
      <c r="F321" s="211"/>
      <c r="G321" s="229"/>
      <c r="H321" s="230"/>
      <c r="I321" s="231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X321" s="182" t="s">
        <v>125</v>
      </c>
      <c r="Y321" s="184" t="s">
        <v>126</v>
      </c>
      <c r="Z321" s="185"/>
      <c r="AA321" s="186"/>
      <c r="AC321" s="49"/>
      <c r="AF321" s="11"/>
    </row>
    <row r="322" spans="1:32" ht="27" customHeight="1">
      <c r="A322" s="220"/>
      <c r="B322" s="221"/>
      <c r="C322" s="222"/>
      <c r="D322" s="210"/>
      <c r="E322" s="225"/>
      <c r="F322" s="212"/>
      <c r="G322" s="190" t="s">
        <v>127</v>
      </c>
      <c r="H322" s="191"/>
      <c r="I322" s="192"/>
      <c r="J322" s="28"/>
      <c r="K322" s="29"/>
      <c r="L322" s="29"/>
      <c r="M322" s="29"/>
      <c r="N322" s="29"/>
      <c r="O322" s="29"/>
      <c r="P322" s="22"/>
      <c r="Q322" s="22"/>
      <c r="R322" s="22" t="s">
        <v>128</v>
      </c>
      <c r="S322" s="193" t="str">
        <f t="shared" ref="S322" si="7">AC325</f>
        <v/>
      </c>
      <c r="T322" s="194"/>
      <c r="U322" s="194"/>
      <c r="V322" s="23" t="s">
        <v>129</v>
      </c>
      <c r="X322" s="183"/>
      <c r="Y322" s="187"/>
      <c r="Z322" s="188"/>
      <c r="AA322" s="189"/>
      <c r="AC322" s="49"/>
      <c r="AF322" s="11"/>
    </row>
    <row r="323" spans="1:32" ht="4.5" customHeight="1">
      <c r="AC323" s="49"/>
      <c r="AF323" s="11"/>
    </row>
    <row r="324" spans="1:32" ht="21.75" customHeight="1">
      <c r="A324" s="24" t="s">
        <v>130</v>
      </c>
      <c r="B324" s="174" t="s">
        <v>131</v>
      </c>
      <c r="C324" s="195"/>
      <c r="D324" s="195"/>
      <c r="E324" s="195"/>
      <c r="F324" s="176"/>
      <c r="G324" s="32" t="s">
        <v>102</v>
      </c>
      <c r="H324" s="196" t="str">
        <f ca="1">IFERROR(VLOOKUP(D317,基本登録!$B$8:$I$14,5,FALSE),"")</f>
        <v>1次予選（個人予選）</v>
      </c>
      <c r="I324" s="197"/>
      <c r="J324" s="197"/>
      <c r="K324" s="197"/>
      <c r="L324" s="198"/>
      <c r="M324" s="196" t="str">
        <f ca="1">IFERROR(VLOOKUP(D317,基本登録!$B$8:$I$14,6,FALSE),"")</f>
        <v>2次予選（個人決勝）</v>
      </c>
      <c r="N324" s="197"/>
      <c r="O324" s="197"/>
      <c r="P324" s="197"/>
      <c r="Q324" s="198"/>
      <c r="R324" s="196" t="str">
        <f ca="1">IFERROR(IF(VLOOKUP(D317,基本登録!$B$8:$I$14,7,FALSE)="","",VLOOKUP(D317,基本登録!$B$8:$I$14,7,FALSE)),"")</f>
        <v/>
      </c>
      <c r="S324" s="197"/>
      <c r="T324" s="197"/>
      <c r="U324" s="197"/>
      <c r="V324" s="198"/>
      <c r="W324" s="196" t="str">
        <f ca="1">IFERROR(IF(VLOOKUP(D317,基本登録!$B$8:$I$14,8,FALSE)="","",VLOOKUP(D317,基本登録!$B$8:$I$14,8,FALSE)),"")</f>
        <v/>
      </c>
      <c r="X324" s="197"/>
      <c r="Y324" s="197"/>
      <c r="Z324" s="197"/>
      <c r="AA324" s="198"/>
      <c r="AC324" s="49"/>
      <c r="AF324" s="11"/>
    </row>
    <row r="325" spans="1:32" ht="21.75" customHeight="1">
      <c r="A325" s="25" t="str">
        <f>基本登録!$A$17</f>
        <v>１</v>
      </c>
      <c r="B325" s="179" t="str">
        <f>IF(AC325="","",VLOOKUP(AC325,関東予選!$J:$O,4,FALSE))</f>
        <v/>
      </c>
      <c r="C325" s="180"/>
      <c r="D325" s="180"/>
      <c r="E325" s="180"/>
      <c r="F325" s="181"/>
      <c r="G325" s="26" t="str">
        <f>IF(AC325="","",VLOOKUP(AC325,関東予選!$J:$O,5,FALSE))</f>
        <v/>
      </c>
      <c r="H325" s="31"/>
      <c r="I325" s="31"/>
      <c r="J325" s="31"/>
      <c r="K325" s="21"/>
      <c r="L325" s="34"/>
      <c r="M325" s="31"/>
      <c r="N325" s="31"/>
      <c r="O325" s="31"/>
      <c r="P325" s="21"/>
      <c r="Q325" s="34"/>
      <c r="R325" s="31"/>
      <c r="S325" s="31"/>
      <c r="T325" s="31"/>
      <c r="U325" s="21"/>
      <c r="V325" s="34"/>
      <c r="W325" s="31"/>
      <c r="X325" s="31"/>
      <c r="Y325" s="31"/>
      <c r="Z325" s="21"/>
      <c r="AA325" s="34"/>
      <c r="AC325" s="49" t="str">
        <f>関東予選!J$23</f>
        <v/>
      </c>
      <c r="AF325" s="11"/>
    </row>
    <row r="326" spans="1:32" ht="21.75" customHeight="1">
      <c r="A326" s="24" t="str">
        <f>基本登録!$A$18</f>
        <v>２</v>
      </c>
      <c r="B326" s="179" t="str">
        <f>IF(AC326="","",VLOOKUP(AC326,関東予選!$J:$O,4,FALSE))</f>
        <v/>
      </c>
      <c r="C326" s="180"/>
      <c r="D326" s="180"/>
      <c r="E326" s="180"/>
      <c r="F326" s="181"/>
      <c r="G326" s="26" t="str">
        <f>IF(AC326="","",VLOOKUP(AC326,関東予選!$J:$O,5,FALSE))</f>
        <v/>
      </c>
      <c r="H326" s="31"/>
      <c r="I326" s="31"/>
      <c r="J326" s="31"/>
      <c r="K326" s="21"/>
      <c r="L326" s="34"/>
      <c r="M326" s="31"/>
      <c r="N326" s="31"/>
      <c r="O326" s="31"/>
      <c r="P326" s="21"/>
      <c r="Q326" s="34"/>
      <c r="R326" s="31"/>
      <c r="S326" s="31"/>
      <c r="T326" s="31"/>
      <c r="U326" s="21"/>
      <c r="V326" s="34"/>
      <c r="W326" s="31"/>
      <c r="X326" s="31"/>
      <c r="Y326" s="31"/>
      <c r="Z326" s="21"/>
      <c r="AA326" s="34"/>
      <c r="AC326" s="49"/>
      <c r="AF326" s="11"/>
    </row>
    <row r="327" spans="1:32" ht="21.75" customHeight="1">
      <c r="A327" s="24" t="str">
        <f>基本登録!$A$19</f>
        <v>３</v>
      </c>
      <c r="B327" s="179" t="str">
        <f>IF(AC327="","",VLOOKUP(AC327,関東予選!$J:$O,4,FALSE))</f>
        <v/>
      </c>
      <c r="C327" s="180"/>
      <c r="D327" s="180"/>
      <c r="E327" s="180"/>
      <c r="F327" s="181"/>
      <c r="G327" s="26" t="str">
        <f>IF(AC327="","",VLOOKUP(AC327,関東予選!$J:$O,5,FALSE))</f>
        <v/>
      </c>
      <c r="H327" s="31"/>
      <c r="I327" s="31"/>
      <c r="J327" s="31"/>
      <c r="K327" s="21"/>
      <c r="L327" s="34"/>
      <c r="M327" s="31"/>
      <c r="N327" s="31"/>
      <c r="O327" s="31"/>
      <c r="P327" s="21"/>
      <c r="Q327" s="34"/>
      <c r="R327" s="31"/>
      <c r="S327" s="31"/>
      <c r="T327" s="31"/>
      <c r="U327" s="21"/>
      <c r="V327" s="34"/>
      <c r="W327" s="31"/>
      <c r="X327" s="31"/>
      <c r="Y327" s="31"/>
      <c r="Z327" s="21"/>
      <c r="AA327" s="34"/>
      <c r="AC327" s="49"/>
      <c r="AF327" s="11"/>
    </row>
    <row r="328" spans="1:32" ht="21.75" customHeight="1">
      <c r="A328" s="24" t="str">
        <f>基本登録!$A$20</f>
        <v>４</v>
      </c>
      <c r="B328" s="179" t="str">
        <f>IF(AC328="","",VLOOKUP(AC328,関東予選!$J:$O,4,FALSE))</f>
        <v/>
      </c>
      <c r="C328" s="180"/>
      <c r="D328" s="180"/>
      <c r="E328" s="180"/>
      <c r="F328" s="181"/>
      <c r="G328" s="26" t="str">
        <f>IF(AC328="","",VLOOKUP(AC328,関東予選!$J:$O,5,FALSE))</f>
        <v/>
      </c>
      <c r="H328" s="31"/>
      <c r="I328" s="31"/>
      <c r="J328" s="31"/>
      <c r="K328" s="21"/>
      <c r="L328" s="34"/>
      <c r="M328" s="31"/>
      <c r="N328" s="31"/>
      <c r="O328" s="31"/>
      <c r="P328" s="21"/>
      <c r="Q328" s="34"/>
      <c r="R328" s="31"/>
      <c r="S328" s="31"/>
      <c r="T328" s="31"/>
      <c r="U328" s="21"/>
      <c r="V328" s="34"/>
      <c r="W328" s="31"/>
      <c r="X328" s="31"/>
      <c r="Y328" s="31"/>
      <c r="Z328" s="21"/>
      <c r="AA328" s="34"/>
      <c r="AC328" s="49"/>
      <c r="AF328" s="11"/>
    </row>
    <row r="329" spans="1:32" ht="21.75" customHeight="1">
      <c r="A329" s="24" t="str">
        <f>基本登録!$A$21</f>
        <v>５</v>
      </c>
      <c r="B329" s="179" t="str">
        <f>IF(AC329="","",VLOOKUP(AC329,関東予選!$J:$O,4,FALSE))</f>
        <v/>
      </c>
      <c r="C329" s="180"/>
      <c r="D329" s="180"/>
      <c r="E329" s="180"/>
      <c r="F329" s="181"/>
      <c r="G329" s="26" t="str">
        <f>IF(AC329="","",VLOOKUP(AC329,関東予選!$J:$O,5,FALSE))</f>
        <v/>
      </c>
      <c r="H329" s="31"/>
      <c r="I329" s="31"/>
      <c r="J329" s="31"/>
      <c r="K329" s="21"/>
      <c r="L329" s="34"/>
      <c r="M329" s="31"/>
      <c r="N329" s="31"/>
      <c r="O329" s="31"/>
      <c r="P329" s="21"/>
      <c r="Q329" s="34"/>
      <c r="R329" s="31"/>
      <c r="S329" s="31"/>
      <c r="T329" s="31"/>
      <c r="U329" s="21"/>
      <c r="V329" s="34"/>
      <c r="W329" s="31"/>
      <c r="X329" s="31"/>
      <c r="Y329" s="31"/>
      <c r="Z329" s="21"/>
      <c r="AA329" s="34"/>
      <c r="AC329" s="49"/>
      <c r="AF329" s="11"/>
    </row>
    <row r="330" spans="1:32" ht="21.75" customHeight="1">
      <c r="A330" s="24" t="str">
        <f>基本登録!$A$22</f>
        <v>補</v>
      </c>
      <c r="B330" s="179" t="str">
        <f>IF(AC330="","",VLOOKUP(AC330,関東予選!$J:$O,4,FALSE))</f>
        <v/>
      </c>
      <c r="C330" s="180"/>
      <c r="D330" s="180"/>
      <c r="E330" s="180"/>
      <c r="F330" s="181"/>
      <c r="G330" s="26" t="str">
        <f>IF(AC330="","",VLOOKUP(AC330,関東予選!$J:$O,5,FALSE))</f>
        <v/>
      </c>
      <c r="H330" s="24"/>
      <c r="I330" s="24"/>
      <c r="J330" s="24"/>
      <c r="K330" s="33"/>
      <c r="L330" s="34"/>
      <c r="M330" s="24"/>
      <c r="N330" s="24"/>
      <c r="O330" s="24"/>
      <c r="P330" s="33"/>
      <c r="Q330" s="34"/>
      <c r="R330" s="24"/>
      <c r="S330" s="24"/>
      <c r="T330" s="24"/>
      <c r="U330" s="33"/>
      <c r="V330" s="34"/>
      <c r="W330" s="24"/>
      <c r="X330" s="24"/>
      <c r="Y330" s="24"/>
      <c r="Z330" s="33"/>
      <c r="AA330" s="34"/>
      <c r="AC330" s="49"/>
      <c r="AF330" s="11"/>
    </row>
    <row r="331" spans="1:32" ht="19.5" customHeight="1">
      <c r="A331" s="169"/>
      <c r="B331" s="170"/>
      <c r="C331" s="170"/>
      <c r="D331" s="170"/>
      <c r="E331" s="170"/>
      <c r="F331" s="170"/>
      <c r="G331" s="171"/>
      <c r="H331" s="172" t="s">
        <v>132</v>
      </c>
      <c r="I331" s="173"/>
      <c r="J331" s="173"/>
      <c r="K331" s="173"/>
      <c r="L331" s="34"/>
      <c r="M331" s="172" t="s">
        <v>132</v>
      </c>
      <c r="N331" s="173"/>
      <c r="O331" s="173"/>
      <c r="P331" s="173"/>
      <c r="Q331" s="34"/>
      <c r="R331" s="172" t="s">
        <v>132</v>
      </c>
      <c r="S331" s="173"/>
      <c r="T331" s="173"/>
      <c r="U331" s="173"/>
      <c r="V331" s="34"/>
      <c r="W331" s="172" t="s">
        <v>132</v>
      </c>
      <c r="X331" s="173"/>
      <c r="Y331" s="173"/>
      <c r="Z331" s="173"/>
      <c r="AA331" s="34"/>
      <c r="AC331" s="49"/>
      <c r="AF331" s="11"/>
    </row>
    <row r="332" spans="1:32" ht="24.75" customHeight="1">
      <c r="A332" s="174"/>
      <c r="B332" s="175"/>
      <c r="C332" s="175"/>
      <c r="D332" s="175"/>
      <c r="E332" s="175"/>
      <c r="F332" s="175"/>
      <c r="G332" s="176"/>
      <c r="H332" s="169"/>
      <c r="I332" s="177"/>
      <c r="J332" s="177"/>
      <c r="K332" s="177"/>
      <c r="L332" s="178"/>
      <c r="M332" s="169"/>
      <c r="N332" s="177"/>
      <c r="O332" s="177"/>
      <c r="P332" s="177"/>
      <c r="Q332" s="178"/>
      <c r="R332" s="169"/>
      <c r="S332" s="177"/>
      <c r="T332" s="177"/>
      <c r="U332" s="177"/>
      <c r="V332" s="178"/>
      <c r="W332" s="169"/>
      <c r="X332" s="177"/>
      <c r="Y332" s="177"/>
      <c r="Z332" s="177"/>
      <c r="AA332" s="178"/>
      <c r="AC332" s="49"/>
      <c r="AF332" s="11"/>
    </row>
    <row r="333" spans="1:32" ht="4.5" customHeight="1">
      <c r="A333" s="165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AC333" s="49"/>
      <c r="AF333" s="11"/>
    </row>
    <row r="334" spans="1:32">
      <c r="A334" s="167" t="s">
        <v>136</v>
      </c>
      <c r="B334" s="167"/>
      <c r="C334" s="47" t="str">
        <f>基本登録!$A$23</f>
        <v>①（　）内の大会の個人の部は一人１枚使用すること（関東予選・総合体育大会・個人選手権大会）</v>
      </c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4"/>
      <c r="R334" s="45"/>
      <c r="S334" s="44"/>
      <c r="T334" s="44"/>
      <c r="U334" s="40"/>
      <c r="V334" s="40"/>
      <c r="W334" s="40"/>
      <c r="X334" s="40"/>
      <c r="Y334" s="40"/>
      <c r="Z334" s="40"/>
      <c r="AA334" s="40"/>
    </row>
    <row r="335" spans="1:32">
      <c r="A335" s="43"/>
      <c r="B335" s="43"/>
      <c r="C335" s="47" t="str">
        <f>基本登録!$A$24</f>
        <v>②顧問の捺印のないものは無効</v>
      </c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6"/>
      <c r="R335" s="44"/>
      <c r="S335" s="44"/>
      <c r="T335" s="44"/>
      <c r="U335" s="168" t="s">
        <v>139</v>
      </c>
      <c r="V335" s="168"/>
      <c r="W335" s="168"/>
      <c r="X335" s="168"/>
      <c r="Y335" s="168"/>
      <c r="Z335" s="168"/>
      <c r="AA335" s="168"/>
    </row>
    <row r="336" spans="1:32" s="37" customFormat="1">
      <c r="A336" s="41"/>
      <c r="B336" s="41"/>
      <c r="C336" s="42" t="str">
        <f>基本登録!$A$25</f>
        <v>③A4用紙に印刷すること（A4用紙1枚につき立順票は二部出力。切り取って使用すること）</v>
      </c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168"/>
      <c r="V336" s="168"/>
      <c r="W336" s="168"/>
      <c r="X336" s="168"/>
      <c r="Y336" s="168"/>
      <c r="Z336" s="168"/>
      <c r="AA336" s="168"/>
      <c r="AC336" s="50"/>
    </row>
    <row r="337" spans="1:32" ht="34.5" customHeight="1">
      <c r="AC337" s="49"/>
      <c r="AF337" s="11"/>
    </row>
    <row r="338" spans="1:32" ht="24.75" customHeight="1">
      <c r="A338" s="199" t="s">
        <v>119</v>
      </c>
      <c r="B338" s="199"/>
      <c r="C338" s="199"/>
      <c r="D338" s="201" t="str">
        <f ca="1">基本登録!$B$8</f>
        <v>令和8年度　関東大会東京都予選　立順票</v>
      </c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190" t="s">
        <v>120</v>
      </c>
      <c r="Y338" s="191"/>
      <c r="Z338" s="191"/>
      <c r="AA338" s="192"/>
      <c r="AC338" s="49"/>
      <c r="AF338" s="11"/>
    </row>
    <row r="339" spans="1:32" ht="26.25" customHeight="1">
      <c r="A339" s="200"/>
      <c r="B339" s="200"/>
      <c r="C339" s="200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2" t="str">
        <f>IF(VLOOKUP(AC346,関東予選!$J:$O,2,FALSE)="","",VLOOKUP(AC346,関東予選!$J:$O,2,FALSE))</f>
        <v/>
      </c>
      <c r="Y339" s="203"/>
      <c r="Z339" s="203"/>
      <c r="AA339" s="204"/>
      <c r="AC339" s="49"/>
      <c r="AF339" s="11"/>
    </row>
    <row r="340" spans="1:32" ht="27" customHeight="1">
      <c r="A340" s="169" t="s">
        <v>121</v>
      </c>
      <c r="B340" s="177"/>
      <c r="C340" s="178"/>
      <c r="D340" s="208"/>
      <c r="E340" s="30" t="s">
        <v>122</v>
      </c>
      <c r="F340" s="208"/>
      <c r="G340" s="190" t="s">
        <v>123</v>
      </c>
      <c r="H340" s="191"/>
      <c r="I340" s="192"/>
      <c r="J340" s="213" t="str">
        <f>基本登録!$B$2</f>
        <v>基本登録シートの学校番号に入力して下さい</v>
      </c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X340" s="205"/>
      <c r="Y340" s="206"/>
      <c r="Z340" s="206"/>
      <c r="AA340" s="207"/>
      <c r="AC340" s="49"/>
      <c r="AF340" s="11"/>
    </row>
    <row r="341" spans="1:32" ht="9.75" customHeight="1">
      <c r="A341" s="214">
        <f>基本登録!$B$1</f>
        <v>0</v>
      </c>
      <c r="B341" s="215"/>
      <c r="C341" s="216"/>
      <c r="D341" s="209"/>
      <c r="E341" s="223" t="s">
        <v>109</v>
      </c>
      <c r="F341" s="211"/>
      <c r="G341" s="226" t="s">
        <v>124</v>
      </c>
      <c r="H341" s="227"/>
      <c r="I341" s="228"/>
      <c r="J341" s="213">
        <f>基本登録!$B$3</f>
        <v>0</v>
      </c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36"/>
      <c r="X341" s="36"/>
      <c r="AC341" s="49"/>
      <c r="AF341" s="11"/>
    </row>
    <row r="342" spans="1:32" ht="16.5" customHeight="1">
      <c r="A342" s="217"/>
      <c r="B342" s="218"/>
      <c r="C342" s="219"/>
      <c r="D342" s="209"/>
      <c r="E342" s="224"/>
      <c r="F342" s="211"/>
      <c r="G342" s="229"/>
      <c r="H342" s="230"/>
      <c r="I342" s="231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X342" s="182" t="s">
        <v>125</v>
      </c>
      <c r="Y342" s="184" t="s">
        <v>126</v>
      </c>
      <c r="Z342" s="185"/>
      <c r="AA342" s="186"/>
      <c r="AC342" s="49"/>
      <c r="AF342" s="11"/>
    </row>
    <row r="343" spans="1:32" ht="27" customHeight="1">
      <c r="A343" s="220"/>
      <c r="B343" s="221"/>
      <c r="C343" s="222"/>
      <c r="D343" s="210"/>
      <c r="E343" s="225"/>
      <c r="F343" s="212"/>
      <c r="G343" s="190" t="s">
        <v>127</v>
      </c>
      <c r="H343" s="191"/>
      <c r="I343" s="192"/>
      <c r="J343" s="28"/>
      <c r="K343" s="29"/>
      <c r="L343" s="29"/>
      <c r="M343" s="29"/>
      <c r="N343" s="29"/>
      <c r="O343" s="29"/>
      <c r="P343" s="22"/>
      <c r="Q343" s="22"/>
      <c r="R343" s="22" t="s">
        <v>128</v>
      </c>
      <c r="S343" s="193" t="str">
        <f t="shared" ref="S343" si="8">AC346</f>
        <v/>
      </c>
      <c r="T343" s="194"/>
      <c r="U343" s="194"/>
      <c r="V343" s="23" t="s">
        <v>129</v>
      </c>
      <c r="X343" s="183"/>
      <c r="Y343" s="187"/>
      <c r="Z343" s="188"/>
      <c r="AA343" s="189"/>
      <c r="AC343" s="49"/>
      <c r="AF343" s="11"/>
    </row>
    <row r="344" spans="1:32" ht="4.5" customHeight="1">
      <c r="AC344" s="49"/>
      <c r="AF344" s="11"/>
    </row>
    <row r="345" spans="1:32" ht="21.75" customHeight="1">
      <c r="A345" s="24" t="s">
        <v>130</v>
      </c>
      <c r="B345" s="174" t="s">
        <v>131</v>
      </c>
      <c r="C345" s="195"/>
      <c r="D345" s="195"/>
      <c r="E345" s="195"/>
      <c r="F345" s="176"/>
      <c r="G345" s="32" t="s">
        <v>102</v>
      </c>
      <c r="H345" s="196" t="str">
        <f ca="1">IFERROR(VLOOKUP(D338,基本登録!$B$8:$I$14,5,FALSE),"")</f>
        <v>1次予選（個人予選）</v>
      </c>
      <c r="I345" s="197"/>
      <c r="J345" s="197"/>
      <c r="K345" s="197"/>
      <c r="L345" s="198"/>
      <c r="M345" s="196" t="str">
        <f ca="1">IFERROR(VLOOKUP(D338,基本登録!$B$8:$I$14,6,FALSE),"")</f>
        <v>2次予選（個人決勝）</v>
      </c>
      <c r="N345" s="197"/>
      <c r="O345" s="197"/>
      <c r="P345" s="197"/>
      <c r="Q345" s="198"/>
      <c r="R345" s="196" t="str">
        <f ca="1">IFERROR(IF(VLOOKUP(D338,基本登録!$B$8:$I$14,7,FALSE)="","",VLOOKUP(D338,基本登録!$B$8:$I$14,7,FALSE)),"")</f>
        <v/>
      </c>
      <c r="S345" s="197"/>
      <c r="T345" s="197"/>
      <c r="U345" s="197"/>
      <c r="V345" s="198"/>
      <c r="W345" s="196" t="str">
        <f ca="1">IFERROR(IF(VLOOKUP(D338,基本登録!$B$8:$I$14,8,FALSE)="","",VLOOKUP(D338,基本登録!$B$8:$I$14,8,FALSE)),"")</f>
        <v/>
      </c>
      <c r="X345" s="197"/>
      <c r="Y345" s="197"/>
      <c r="Z345" s="197"/>
      <c r="AA345" s="198"/>
      <c r="AC345" s="49"/>
      <c r="AF345" s="11"/>
    </row>
    <row r="346" spans="1:32" ht="21.75" customHeight="1">
      <c r="A346" s="25" t="str">
        <f>基本登録!$A$17</f>
        <v>１</v>
      </c>
      <c r="B346" s="179" t="str">
        <f>IF(AC346="","",VLOOKUP(AC346,関東予選!$J:$O,4,FALSE))</f>
        <v/>
      </c>
      <c r="C346" s="180"/>
      <c r="D346" s="180"/>
      <c r="E346" s="180"/>
      <c r="F346" s="181"/>
      <c r="G346" s="26" t="str">
        <f>IF(AC346="","",VLOOKUP(AC346,関東予選!$J:$O,5,FALSE))</f>
        <v/>
      </c>
      <c r="H346" s="31"/>
      <c r="I346" s="31"/>
      <c r="J346" s="31"/>
      <c r="K346" s="21"/>
      <c r="L346" s="34"/>
      <c r="M346" s="31"/>
      <c r="N346" s="31"/>
      <c r="O346" s="31"/>
      <c r="P346" s="21"/>
      <c r="Q346" s="34"/>
      <c r="R346" s="31"/>
      <c r="S346" s="31"/>
      <c r="T346" s="31"/>
      <c r="U346" s="21"/>
      <c r="V346" s="34"/>
      <c r="W346" s="31"/>
      <c r="X346" s="31"/>
      <c r="Y346" s="31"/>
      <c r="Z346" s="21"/>
      <c r="AA346" s="34"/>
      <c r="AC346" s="49" t="str">
        <f>関東予選!J$24</f>
        <v/>
      </c>
      <c r="AF346" s="11"/>
    </row>
    <row r="347" spans="1:32" ht="21.75" customHeight="1">
      <c r="A347" s="24" t="str">
        <f>基本登録!$A$18</f>
        <v>２</v>
      </c>
      <c r="B347" s="179" t="str">
        <f>IF(AC347="","",VLOOKUP(AC347,関東予選!$J:$O,4,FALSE))</f>
        <v/>
      </c>
      <c r="C347" s="180"/>
      <c r="D347" s="180"/>
      <c r="E347" s="180"/>
      <c r="F347" s="181"/>
      <c r="G347" s="26" t="str">
        <f>IF(AC347="","",VLOOKUP(AC347,関東予選!$J:$O,5,FALSE))</f>
        <v/>
      </c>
      <c r="H347" s="31"/>
      <c r="I347" s="31"/>
      <c r="J347" s="31"/>
      <c r="K347" s="21"/>
      <c r="L347" s="34"/>
      <c r="M347" s="31"/>
      <c r="N347" s="31"/>
      <c r="O347" s="31"/>
      <c r="P347" s="21"/>
      <c r="Q347" s="34"/>
      <c r="R347" s="31"/>
      <c r="S347" s="31"/>
      <c r="T347" s="31"/>
      <c r="U347" s="21"/>
      <c r="V347" s="34"/>
      <c r="W347" s="31"/>
      <c r="X347" s="31"/>
      <c r="Y347" s="31"/>
      <c r="Z347" s="21"/>
      <c r="AA347" s="34"/>
      <c r="AC347" s="49"/>
      <c r="AF347" s="11"/>
    </row>
    <row r="348" spans="1:32" ht="21.75" customHeight="1">
      <c r="A348" s="24" t="str">
        <f>基本登録!$A$19</f>
        <v>３</v>
      </c>
      <c r="B348" s="179" t="str">
        <f>IF(AC348="","",VLOOKUP(AC348,関東予選!$J:$O,4,FALSE))</f>
        <v/>
      </c>
      <c r="C348" s="180"/>
      <c r="D348" s="180"/>
      <c r="E348" s="180"/>
      <c r="F348" s="181"/>
      <c r="G348" s="26" t="str">
        <f>IF(AC348="","",VLOOKUP(AC348,関東予選!$J:$O,5,FALSE))</f>
        <v/>
      </c>
      <c r="H348" s="31"/>
      <c r="I348" s="31"/>
      <c r="J348" s="31"/>
      <c r="K348" s="21"/>
      <c r="L348" s="34"/>
      <c r="M348" s="31"/>
      <c r="N348" s="31"/>
      <c r="O348" s="31"/>
      <c r="P348" s="21"/>
      <c r="Q348" s="34"/>
      <c r="R348" s="31"/>
      <c r="S348" s="31"/>
      <c r="T348" s="31"/>
      <c r="U348" s="21"/>
      <c r="V348" s="34"/>
      <c r="W348" s="31"/>
      <c r="X348" s="31"/>
      <c r="Y348" s="31"/>
      <c r="Z348" s="21"/>
      <c r="AA348" s="34"/>
      <c r="AC348" s="49"/>
      <c r="AF348" s="11"/>
    </row>
    <row r="349" spans="1:32" ht="21.75" customHeight="1">
      <c r="A349" s="24" t="str">
        <f>基本登録!$A$20</f>
        <v>４</v>
      </c>
      <c r="B349" s="179" t="str">
        <f>IF(AC349="","",VLOOKUP(AC349,関東予選!$J:$O,4,FALSE))</f>
        <v/>
      </c>
      <c r="C349" s="180"/>
      <c r="D349" s="180"/>
      <c r="E349" s="180"/>
      <c r="F349" s="181"/>
      <c r="G349" s="26" t="str">
        <f>IF(AC349="","",VLOOKUP(AC349,関東予選!$J:$O,5,FALSE))</f>
        <v/>
      </c>
      <c r="H349" s="31"/>
      <c r="I349" s="31"/>
      <c r="J349" s="31"/>
      <c r="K349" s="21"/>
      <c r="L349" s="34"/>
      <c r="M349" s="31"/>
      <c r="N349" s="31"/>
      <c r="O349" s="31"/>
      <c r="P349" s="21"/>
      <c r="Q349" s="34"/>
      <c r="R349" s="31"/>
      <c r="S349" s="31"/>
      <c r="T349" s="31"/>
      <c r="U349" s="21"/>
      <c r="V349" s="34"/>
      <c r="W349" s="31"/>
      <c r="X349" s="31"/>
      <c r="Y349" s="31"/>
      <c r="Z349" s="21"/>
      <c r="AA349" s="34"/>
      <c r="AC349" s="49"/>
      <c r="AF349" s="11"/>
    </row>
    <row r="350" spans="1:32" ht="21.75" customHeight="1">
      <c r="A350" s="24" t="str">
        <f>基本登録!$A$21</f>
        <v>５</v>
      </c>
      <c r="B350" s="179" t="str">
        <f>IF(AC350="","",VLOOKUP(AC350,関東予選!$J:$O,4,FALSE))</f>
        <v/>
      </c>
      <c r="C350" s="180"/>
      <c r="D350" s="180"/>
      <c r="E350" s="180"/>
      <c r="F350" s="181"/>
      <c r="G350" s="26" t="str">
        <f>IF(AC350="","",VLOOKUP(AC350,関東予選!$J:$O,5,FALSE))</f>
        <v/>
      </c>
      <c r="H350" s="31"/>
      <c r="I350" s="31"/>
      <c r="J350" s="31"/>
      <c r="K350" s="21"/>
      <c r="L350" s="34"/>
      <c r="M350" s="31"/>
      <c r="N350" s="31"/>
      <c r="O350" s="31"/>
      <c r="P350" s="21"/>
      <c r="Q350" s="34"/>
      <c r="R350" s="31"/>
      <c r="S350" s="31"/>
      <c r="T350" s="31"/>
      <c r="U350" s="21"/>
      <c r="V350" s="34"/>
      <c r="W350" s="31"/>
      <c r="X350" s="31"/>
      <c r="Y350" s="31"/>
      <c r="Z350" s="21"/>
      <c r="AA350" s="34"/>
      <c r="AC350" s="49"/>
      <c r="AF350" s="11"/>
    </row>
    <row r="351" spans="1:32" ht="21.75" customHeight="1">
      <c r="A351" s="24" t="str">
        <f>基本登録!$A$22</f>
        <v>補</v>
      </c>
      <c r="B351" s="179" t="str">
        <f>IF(AC351="","",VLOOKUP(AC351,関東予選!$J:$O,4,FALSE))</f>
        <v/>
      </c>
      <c r="C351" s="180"/>
      <c r="D351" s="180"/>
      <c r="E351" s="180"/>
      <c r="F351" s="181"/>
      <c r="G351" s="26" t="str">
        <f>IF(AC351="","",VLOOKUP(AC351,関東予選!$J:$O,5,FALSE))</f>
        <v/>
      </c>
      <c r="H351" s="24"/>
      <c r="I351" s="24"/>
      <c r="J351" s="24"/>
      <c r="K351" s="33"/>
      <c r="L351" s="34"/>
      <c r="M351" s="24"/>
      <c r="N351" s="24"/>
      <c r="O351" s="24"/>
      <c r="P351" s="33"/>
      <c r="Q351" s="34"/>
      <c r="R351" s="24"/>
      <c r="S351" s="24"/>
      <c r="T351" s="24"/>
      <c r="U351" s="33"/>
      <c r="V351" s="34"/>
      <c r="W351" s="24"/>
      <c r="X351" s="24"/>
      <c r="Y351" s="24"/>
      <c r="Z351" s="33"/>
      <c r="AA351" s="34"/>
      <c r="AC351" s="49"/>
      <c r="AF351" s="11"/>
    </row>
    <row r="352" spans="1:32" ht="19.5" customHeight="1">
      <c r="A352" s="169"/>
      <c r="B352" s="170"/>
      <c r="C352" s="170"/>
      <c r="D352" s="170"/>
      <c r="E352" s="170"/>
      <c r="F352" s="170"/>
      <c r="G352" s="171"/>
      <c r="H352" s="172" t="s">
        <v>132</v>
      </c>
      <c r="I352" s="173"/>
      <c r="J352" s="173"/>
      <c r="K352" s="173"/>
      <c r="L352" s="34"/>
      <c r="M352" s="172" t="s">
        <v>132</v>
      </c>
      <c r="N352" s="173"/>
      <c r="O352" s="173"/>
      <c r="P352" s="173"/>
      <c r="Q352" s="34"/>
      <c r="R352" s="172" t="s">
        <v>132</v>
      </c>
      <c r="S352" s="173"/>
      <c r="T352" s="173"/>
      <c r="U352" s="173"/>
      <c r="V352" s="34"/>
      <c r="W352" s="172" t="s">
        <v>132</v>
      </c>
      <c r="X352" s="173"/>
      <c r="Y352" s="173"/>
      <c r="Z352" s="173"/>
      <c r="AA352" s="34"/>
      <c r="AC352" s="49"/>
      <c r="AF352" s="11"/>
    </row>
    <row r="353" spans="1:32" ht="24.75" customHeight="1">
      <c r="A353" s="174"/>
      <c r="B353" s="175"/>
      <c r="C353" s="175"/>
      <c r="D353" s="175"/>
      <c r="E353" s="175"/>
      <c r="F353" s="175"/>
      <c r="G353" s="176"/>
      <c r="H353" s="169"/>
      <c r="I353" s="177"/>
      <c r="J353" s="177"/>
      <c r="K353" s="177"/>
      <c r="L353" s="178"/>
      <c r="M353" s="169"/>
      <c r="N353" s="177"/>
      <c r="O353" s="177"/>
      <c r="P353" s="177"/>
      <c r="Q353" s="178"/>
      <c r="R353" s="169"/>
      <c r="S353" s="177"/>
      <c r="T353" s="177"/>
      <c r="U353" s="177"/>
      <c r="V353" s="178"/>
      <c r="W353" s="169"/>
      <c r="X353" s="177"/>
      <c r="Y353" s="177"/>
      <c r="Z353" s="177"/>
      <c r="AA353" s="178"/>
      <c r="AC353" s="49"/>
      <c r="AF353" s="11"/>
    </row>
    <row r="354" spans="1:32" ht="4.5" customHeight="1">
      <c r="A354" s="165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AC354" s="49"/>
      <c r="AF354" s="11"/>
    </row>
    <row r="355" spans="1:32">
      <c r="A355" s="167" t="s">
        <v>136</v>
      </c>
      <c r="B355" s="167"/>
      <c r="C355" s="47" t="str">
        <f>基本登録!$A$23</f>
        <v>①（　）内の大会の個人の部は一人１枚使用すること（関東予選・総合体育大会・個人選手権大会）</v>
      </c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4"/>
      <c r="R355" s="45"/>
      <c r="S355" s="44"/>
      <c r="T355" s="44"/>
      <c r="U355" s="40"/>
      <c r="V355" s="40"/>
      <c r="W355" s="40"/>
      <c r="X355" s="40"/>
      <c r="Y355" s="40"/>
      <c r="Z355" s="40"/>
      <c r="AA355" s="40"/>
    </row>
    <row r="356" spans="1:32">
      <c r="A356" s="43"/>
      <c r="B356" s="43"/>
      <c r="C356" s="47" t="str">
        <f>基本登録!$A$24</f>
        <v>②顧問の捺印のないものは無効</v>
      </c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6"/>
      <c r="R356" s="44"/>
      <c r="S356" s="44"/>
      <c r="T356" s="44"/>
      <c r="U356" s="168" t="s">
        <v>139</v>
      </c>
      <c r="V356" s="168"/>
      <c r="W356" s="168"/>
      <c r="X356" s="168"/>
      <c r="Y356" s="168"/>
      <c r="Z356" s="168"/>
      <c r="AA356" s="168"/>
    </row>
    <row r="357" spans="1:32" s="37" customFormat="1">
      <c r="A357" s="41"/>
      <c r="B357" s="41"/>
      <c r="C357" s="42" t="str">
        <f>基本登録!$A$25</f>
        <v>③A4用紙に印刷すること（A4用紙1枚につき立順票は二部出力。切り取って使用すること）</v>
      </c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168"/>
      <c r="V357" s="168"/>
      <c r="W357" s="168"/>
      <c r="X357" s="168"/>
      <c r="Y357" s="168"/>
      <c r="Z357" s="168"/>
      <c r="AA357" s="168"/>
      <c r="AC357" s="50"/>
    </row>
    <row r="358" spans="1:32" ht="34.5" customHeight="1">
      <c r="AC358" s="49"/>
      <c r="AF358" s="11"/>
    </row>
    <row r="359" spans="1:32" ht="24.75" customHeight="1">
      <c r="A359" s="240" t="s">
        <v>119</v>
      </c>
      <c r="B359" s="240"/>
      <c r="C359" s="240"/>
      <c r="D359" s="201" t="str">
        <f ca="1">基本登録!$B$8</f>
        <v>令和8年度　関東大会東京都予選　立順票</v>
      </c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190" t="s">
        <v>120</v>
      </c>
      <c r="Y359" s="191"/>
      <c r="Z359" s="191"/>
      <c r="AA359" s="192"/>
      <c r="AC359" s="49"/>
      <c r="AF359" s="11"/>
    </row>
    <row r="360" spans="1:32" ht="26.25" customHeight="1">
      <c r="A360" s="241"/>
      <c r="B360" s="241"/>
      <c r="C360" s="24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2" t="str">
        <f>IF(VLOOKUP(AC367,関東予選!$J:$O,2,FALSE)="","",VLOOKUP(AC367,関東予選!$J:$O,2,FALSE))</f>
        <v/>
      </c>
      <c r="Y360" s="203"/>
      <c r="Z360" s="203"/>
      <c r="AA360" s="204"/>
      <c r="AC360" s="49"/>
      <c r="AF360" s="11"/>
    </row>
    <row r="361" spans="1:32" ht="27" customHeight="1">
      <c r="A361" s="169" t="s">
        <v>121</v>
      </c>
      <c r="B361" s="177"/>
      <c r="C361" s="178"/>
      <c r="D361" s="208"/>
      <c r="E361" s="30" t="s">
        <v>122</v>
      </c>
      <c r="F361" s="208"/>
      <c r="G361" s="190" t="s">
        <v>123</v>
      </c>
      <c r="H361" s="191"/>
      <c r="I361" s="192"/>
      <c r="J361" s="213" t="str">
        <f>基本登録!$B$2</f>
        <v>基本登録シートの学校番号に入力して下さい</v>
      </c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X361" s="205"/>
      <c r="Y361" s="206"/>
      <c r="Z361" s="206"/>
      <c r="AA361" s="207"/>
      <c r="AC361" s="49"/>
      <c r="AF361" s="11"/>
    </row>
    <row r="362" spans="1:32" ht="9.75" customHeight="1">
      <c r="A362" s="214">
        <f>基本登録!$B$1</f>
        <v>0</v>
      </c>
      <c r="B362" s="215"/>
      <c r="C362" s="216"/>
      <c r="D362" s="209"/>
      <c r="E362" s="223" t="s">
        <v>109</v>
      </c>
      <c r="F362" s="211"/>
      <c r="G362" s="226" t="s">
        <v>124</v>
      </c>
      <c r="H362" s="227"/>
      <c r="I362" s="228"/>
      <c r="J362" s="213">
        <f>基本登録!$B$3</f>
        <v>0</v>
      </c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36"/>
      <c r="X362" s="36"/>
      <c r="AC362" s="49"/>
      <c r="AF362" s="11"/>
    </row>
    <row r="363" spans="1:32" ht="16.5" customHeight="1">
      <c r="A363" s="217"/>
      <c r="B363" s="218"/>
      <c r="C363" s="219"/>
      <c r="D363" s="209"/>
      <c r="E363" s="224"/>
      <c r="F363" s="211"/>
      <c r="G363" s="229"/>
      <c r="H363" s="230"/>
      <c r="I363" s="231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X363" s="182" t="s">
        <v>125</v>
      </c>
      <c r="Y363" s="184" t="s">
        <v>126</v>
      </c>
      <c r="Z363" s="185"/>
      <c r="AA363" s="186"/>
      <c r="AC363" s="49"/>
      <c r="AF363" s="11"/>
    </row>
    <row r="364" spans="1:32" ht="27" customHeight="1">
      <c r="A364" s="220"/>
      <c r="B364" s="221"/>
      <c r="C364" s="222"/>
      <c r="D364" s="210"/>
      <c r="E364" s="225"/>
      <c r="F364" s="212"/>
      <c r="G364" s="190" t="s">
        <v>127</v>
      </c>
      <c r="H364" s="191"/>
      <c r="I364" s="192"/>
      <c r="J364" s="28"/>
      <c r="K364" s="29"/>
      <c r="L364" s="29"/>
      <c r="M364" s="29"/>
      <c r="N364" s="29"/>
      <c r="O364" s="29"/>
      <c r="P364" s="22"/>
      <c r="Q364" s="22"/>
      <c r="R364" s="22" t="s">
        <v>128</v>
      </c>
      <c r="S364" s="193" t="str">
        <f t="shared" ref="S364" si="9">AC367</f>
        <v/>
      </c>
      <c r="T364" s="194"/>
      <c r="U364" s="194"/>
      <c r="V364" s="23" t="s">
        <v>129</v>
      </c>
      <c r="X364" s="183"/>
      <c r="Y364" s="187"/>
      <c r="Z364" s="188"/>
      <c r="AA364" s="189"/>
      <c r="AC364" s="49"/>
      <c r="AF364" s="11"/>
    </row>
    <row r="365" spans="1:32" ht="4.5" customHeight="1">
      <c r="AC365" s="49"/>
      <c r="AF365" s="11"/>
    </row>
    <row r="366" spans="1:32" ht="21.75" customHeight="1">
      <c r="A366" s="24" t="s">
        <v>130</v>
      </c>
      <c r="B366" s="174" t="s">
        <v>131</v>
      </c>
      <c r="C366" s="195"/>
      <c r="D366" s="195"/>
      <c r="E366" s="195"/>
      <c r="F366" s="176"/>
      <c r="G366" s="32" t="s">
        <v>102</v>
      </c>
      <c r="H366" s="196" t="str">
        <f ca="1">IFERROR(VLOOKUP(D359,基本登録!$B$8:$I$14,5,FALSE),"")</f>
        <v>1次予選（個人予選）</v>
      </c>
      <c r="I366" s="197"/>
      <c r="J366" s="197"/>
      <c r="K366" s="197"/>
      <c r="L366" s="198"/>
      <c r="M366" s="196" t="str">
        <f ca="1">IFERROR(VLOOKUP(D359,基本登録!$B$8:$I$14,6,FALSE),"")</f>
        <v>2次予選（個人決勝）</v>
      </c>
      <c r="N366" s="197"/>
      <c r="O366" s="197"/>
      <c r="P366" s="197"/>
      <c r="Q366" s="198"/>
      <c r="R366" s="196" t="str">
        <f ca="1">IFERROR(IF(VLOOKUP(D359,基本登録!$B$8:$I$14,7,FALSE)="","",VLOOKUP(D359,基本登録!$B$8:$I$14,7,FALSE)),"")</f>
        <v/>
      </c>
      <c r="S366" s="197"/>
      <c r="T366" s="197"/>
      <c r="U366" s="197"/>
      <c r="V366" s="198"/>
      <c r="W366" s="196" t="str">
        <f ca="1">IFERROR(IF(VLOOKUP(D359,基本登録!$B$8:$I$14,8,FALSE)="","",VLOOKUP(D359,基本登録!$B$8:$I$14,8,FALSE)),"")</f>
        <v/>
      </c>
      <c r="X366" s="197"/>
      <c r="Y366" s="197"/>
      <c r="Z366" s="197"/>
      <c r="AA366" s="198"/>
      <c r="AC366" s="49"/>
      <c r="AF366" s="11"/>
    </row>
    <row r="367" spans="1:32" ht="21.75" customHeight="1">
      <c r="A367" s="25" t="str">
        <f>基本登録!$A$17</f>
        <v>１</v>
      </c>
      <c r="B367" s="179" t="str">
        <f>IF(AC367="","",VLOOKUP(AC367,関東予選!$J:$O,4,FALSE))</f>
        <v/>
      </c>
      <c r="C367" s="180"/>
      <c r="D367" s="180"/>
      <c r="E367" s="180"/>
      <c r="F367" s="181"/>
      <c r="G367" s="26" t="str">
        <f>IF(AC367="","",VLOOKUP(AC367,関東予選!$J:$O,5,FALSE))</f>
        <v/>
      </c>
      <c r="H367" s="31"/>
      <c r="I367" s="31"/>
      <c r="J367" s="31"/>
      <c r="K367" s="21"/>
      <c r="L367" s="34"/>
      <c r="M367" s="31"/>
      <c r="N367" s="31"/>
      <c r="O367" s="31"/>
      <c r="P367" s="21"/>
      <c r="Q367" s="34"/>
      <c r="R367" s="31"/>
      <c r="S367" s="31"/>
      <c r="T367" s="31"/>
      <c r="U367" s="21"/>
      <c r="V367" s="34"/>
      <c r="W367" s="31"/>
      <c r="X367" s="31"/>
      <c r="Y367" s="31"/>
      <c r="Z367" s="21"/>
      <c r="AA367" s="34"/>
      <c r="AC367" s="49" t="str">
        <f>関東予選!J$25</f>
        <v/>
      </c>
      <c r="AF367" s="11"/>
    </row>
    <row r="368" spans="1:32" ht="21.75" customHeight="1">
      <c r="A368" s="24" t="str">
        <f>基本登録!$A$18</f>
        <v>２</v>
      </c>
      <c r="B368" s="179" t="str">
        <f>IF(AC368="","",VLOOKUP(AC368,関東予選!$J:$O,4,FALSE))</f>
        <v/>
      </c>
      <c r="C368" s="180"/>
      <c r="D368" s="180"/>
      <c r="E368" s="180"/>
      <c r="F368" s="181"/>
      <c r="G368" s="26" t="str">
        <f>IF(AC368="","",VLOOKUP(AC368,関東予選!$J:$O,5,FALSE))</f>
        <v/>
      </c>
      <c r="H368" s="31"/>
      <c r="I368" s="31"/>
      <c r="J368" s="31"/>
      <c r="K368" s="21"/>
      <c r="L368" s="34"/>
      <c r="M368" s="31"/>
      <c r="N368" s="31"/>
      <c r="O368" s="31"/>
      <c r="P368" s="21"/>
      <c r="Q368" s="34"/>
      <c r="R368" s="31"/>
      <c r="S368" s="31"/>
      <c r="T368" s="31"/>
      <c r="U368" s="21"/>
      <c r="V368" s="34"/>
      <c r="W368" s="31"/>
      <c r="X368" s="31"/>
      <c r="Y368" s="31"/>
      <c r="Z368" s="21"/>
      <c r="AA368" s="34"/>
      <c r="AC368" s="49"/>
      <c r="AF368" s="11"/>
    </row>
    <row r="369" spans="1:32" ht="21.75" customHeight="1">
      <c r="A369" s="24" t="str">
        <f>基本登録!$A$19</f>
        <v>３</v>
      </c>
      <c r="B369" s="179" t="str">
        <f>IF(AC369="","",VLOOKUP(AC369,関東予選!$J:$O,4,FALSE))</f>
        <v/>
      </c>
      <c r="C369" s="180"/>
      <c r="D369" s="180"/>
      <c r="E369" s="180"/>
      <c r="F369" s="181"/>
      <c r="G369" s="26" t="str">
        <f>IF(AC369="","",VLOOKUP(AC369,関東予選!$J:$O,5,FALSE))</f>
        <v/>
      </c>
      <c r="H369" s="31"/>
      <c r="I369" s="31"/>
      <c r="J369" s="31"/>
      <c r="K369" s="21"/>
      <c r="L369" s="34"/>
      <c r="M369" s="31"/>
      <c r="N369" s="31"/>
      <c r="O369" s="31"/>
      <c r="P369" s="21"/>
      <c r="Q369" s="34"/>
      <c r="R369" s="31"/>
      <c r="S369" s="31"/>
      <c r="T369" s="31"/>
      <c r="U369" s="21"/>
      <c r="V369" s="34"/>
      <c r="W369" s="31"/>
      <c r="X369" s="31"/>
      <c r="Y369" s="31"/>
      <c r="Z369" s="21"/>
      <c r="AA369" s="34"/>
      <c r="AC369" s="49"/>
      <c r="AF369" s="11"/>
    </row>
    <row r="370" spans="1:32" ht="21.75" customHeight="1">
      <c r="A370" s="24" t="str">
        <f>基本登録!$A$20</f>
        <v>４</v>
      </c>
      <c r="B370" s="179" t="str">
        <f>IF(AC370="","",VLOOKUP(AC370,関東予選!$J:$O,4,FALSE))</f>
        <v/>
      </c>
      <c r="C370" s="180"/>
      <c r="D370" s="180"/>
      <c r="E370" s="180"/>
      <c r="F370" s="181"/>
      <c r="G370" s="26" t="str">
        <f>IF(AC370="","",VLOOKUP(AC370,関東予選!$J:$O,5,FALSE))</f>
        <v/>
      </c>
      <c r="H370" s="31"/>
      <c r="I370" s="31"/>
      <c r="J370" s="31"/>
      <c r="K370" s="21"/>
      <c r="L370" s="34"/>
      <c r="M370" s="31"/>
      <c r="N370" s="31"/>
      <c r="O370" s="31"/>
      <c r="P370" s="21"/>
      <c r="Q370" s="34"/>
      <c r="R370" s="31"/>
      <c r="S370" s="31"/>
      <c r="T370" s="31"/>
      <c r="U370" s="21"/>
      <c r="V370" s="34"/>
      <c r="W370" s="31"/>
      <c r="X370" s="31"/>
      <c r="Y370" s="31"/>
      <c r="Z370" s="21"/>
      <c r="AA370" s="34"/>
      <c r="AC370" s="49"/>
      <c r="AF370" s="11"/>
    </row>
    <row r="371" spans="1:32" ht="21.75" customHeight="1">
      <c r="A371" s="24" t="str">
        <f>基本登録!$A$21</f>
        <v>５</v>
      </c>
      <c r="B371" s="179" t="str">
        <f>IF(AC371="","",VLOOKUP(AC371,関東予選!$J:$O,4,FALSE))</f>
        <v/>
      </c>
      <c r="C371" s="180"/>
      <c r="D371" s="180"/>
      <c r="E371" s="180"/>
      <c r="F371" s="181"/>
      <c r="G371" s="26" t="str">
        <f>IF(AC371="","",VLOOKUP(AC371,関東予選!$J:$O,5,FALSE))</f>
        <v/>
      </c>
      <c r="H371" s="31"/>
      <c r="I371" s="31"/>
      <c r="J371" s="31"/>
      <c r="K371" s="21"/>
      <c r="L371" s="34"/>
      <c r="M371" s="31"/>
      <c r="N371" s="31"/>
      <c r="O371" s="31"/>
      <c r="P371" s="21"/>
      <c r="Q371" s="34"/>
      <c r="R371" s="31"/>
      <c r="S371" s="31"/>
      <c r="T371" s="31"/>
      <c r="U371" s="21"/>
      <c r="V371" s="34"/>
      <c r="W371" s="31"/>
      <c r="X371" s="31"/>
      <c r="Y371" s="31"/>
      <c r="Z371" s="21"/>
      <c r="AA371" s="34"/>
      <c r="AC371" s="49"/>
      <c r="AF371" s="11"/>
    </row>
    <row r="372" spans="1:32" ht="21.75" customHeight="1">
      <c r="A372" s="24" t="str">
        <f>基本登録!$A$22</f>
        <v>補</v>
      </c>
      <c r="B372" s="179" t="str">
        <f>IF(AC372="","",VLOOKUP(AC372,関東予選!$J:$O,4,FALSE))</f>
        <v/>
      </c>
      <c r="C372" s="180"/>
      <c r="D372" s="180"/>
      <c r="E372" s="180"/>
      <c r="F372" s="181"/>
      <c r="G372" s="26" t="str">
        <f>IF(AC372="","",VLOOKUP(AC372,関東予選!$J:$O,5,FALSE))</f>
        <v/>
      </c>
      <c r="H372" s="24"/>
      <c r="I372" s="24"/>
      <c r="J372" s="24"/>
      <c r="K372" s="33"/>
      <c r="L372" s="34"/>
      <c r="M372" s="24"/>
      <c r="N372" s="24"/>
      <c r="O372" s="24"/>
      <c r="P372" s="33"/>
      <c r="Q372" s="34"/>
      <c r="R372" s="24"/>
      <c r="S372" s="24"/>
      <c r="T372" s="24"/>
      <c r="U372" s="33"/>
      <c r="V372" s="34"/>
      <c r="W372" s="24"/>
      <c r="X372" s="24"/>
      <c r="Y372" s="24"/>
      <c r="Z372" s="33"/>
      <c r="AA372" s="34"/>
      <c r="AC372" s="49"/>
      <c r="AF372" s="11"/>
    </row>
    <row r="373" spans="1:32" ht="19.5" customHeight="1">
      <c r="A373" s="169"/>
      <c r="B373" s="170"/>
      <c r="C373" s="170"/>
      <c r="D373" s="170"/>
      <c r="E373" s="170"/>
      <c r="F373" s="170"/>
      <c r="G373" s="171"/>
      <c r="H373" s="172" t="s">
        <v>132</v>
      </c>
      <c r="I373" s="173"/>
      <c r="J373" s="173"/>
      <c r="K373" s="173"/>
      <c r="L373" s="34"/>
      <c r="M373" s="172" t="s">
        <v>132</v>
      </c>
      <c r="N373" s="173"/>
      <c r="O373" s="173"/>
      <c r="P373" s="173"/>
      <c r="Q373" s="34"/>
      <c r="R373" s="172" t="s">
        <v>132</v>
      </c>
      <c r="S373" s="173"/>
      <c r="T373" s="173"/>
      <c r="U373" s="173"/>
      <c r="V373" s="34"/>
      <c r="W373" s="172" t="s">
        <v>132</v>
      </c>
      <c r="X373" s="173"/>
      <c r="Y373" s="173"/>
      <c r="Z373" s="173"/>
      <c r="AA373" s="34"/>
      <c r="AC373" s="49"/>
      <c r="AF373" s="11"/>
    </row>
    <row r="374" spans="1:32" ht="24.75" customHeight="1">
      <c r="A374" s="174"/>
      <c r="B374" s="175"/>
      <c r="C374" s="175"/>
      <c r="D374" s="175"/>
      <c r="E374" s="175"/>
      <c r="F374" s="175"/>
      <c r="G374" s="176"/>
      <c r="H374" s="169"/>
      <c r="I374" s="177"/>
      <c r="J374" s="177"/>
      <c r="K374" s="177"/>
      <c r="L374" s="178"/>
      <c r="M374" s="169"/>
      <c r="N374" s="177"/>
      <c r="O374" s="177"/>
      <c r="P374" s="177"/>
      <c r="Q374" s="178"/>
      <c r="R374" s="169"/>
      <c r="S374" s="177"/>
      <c r="T374" s="177"/>
      <c r="U374" s="177"/>
      <c r="V374" s="178"/>
      <c r="W374" s="169"/>
      <c r="X374" s="177"/>
      <c r="Y374" s="177"/>
      <c r="Z374" s="177"/>
      <c r="AA374" s="178"/>
      <c r="AC374" s="49"/>
      <c r="AF374" s="11"/>
    </row>
    <row r="375" spans="1:32" ht="4.5" customHeight="1">
      <c r="A375" s="165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AC375" s="49"/>
      <c r="AF375" s="11"/>
    </row>
    <row r="376" spans="1:32">
      <c r="A376" s="167" t="s">
        <v>136</v>
      </c>
      <c r="B376" s="167"/>
      <c r="C376" s="47" t="str">
        <f>基本登録!$A$23</f>
        <v>①（　）内の大会の個人の部は一人１枚使用すること（関東予選・総合体育大会・個人選手権大会）</v>
      </c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4"/>
      <c r="R376" s="45"/>
      <c r="S376" s="44"/>
      <c r="T376" s="44"/>
      <c r="U376" s="40"/>
      <c r="V376" s="40"/>
      <c r="W376" s="40"/>
      <c r="X376" s="40"/>
      <c r="Y376" s="40"/>
      <c r="Z376" s="40"/>
      <c r="AA376" s="40"/>
    </row>
    <row r="377" spans="1:32">
      <c r="A377" s="43"/>
      <c r="B377" s="43"/>
      <c r="C377" s="47" t="str">
        <f>基本登録!$A$24</f>
        <v>②顧問の捺印のないものは無効</v>
      </c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6"/>
      <c r="R377" s="44"/>
      <c r="S377" s="44"/>
      <c r="T377" s="44"/>
      <c r="U377" s="168" t="s">
        <v>139</v>
      </c>
      <c r="V377" s="168"/>
      <c r="W377" s="168"/>
      <c r="X377" s="168"/>
      <c r="Y377" s="168"/>
      <c r="Z377" s="168"/>
      <c r="AA377" s="168"/>
    </row>
    <row r="378" spans="1:32" s="37" customFormat="1">
      <c r="A378" s="41"/>
      <c r="B378" s="41"/>
      <c r="C378" s="42" t="str">
        <f>基本登録!$A$25</f>
        <v>③A4用紙に印刷すること（A4用紙1枚につき立順票は二部出力。切り取って使用すること）</v>
      </c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168"/>
      <c r="V378" s="168"/>
      <c r="W378" s="168"/>
      <c r="X378" s="168"/>
      <c r="Y378" s="168"/>
      <c r="Z378" s="168"/>
      <c r="AA378" s="168"/>
      <c r="AC378" s="50"/>
    </row>
    <row r="379" spans="1:32" ht="34.5" customHeight="1">
      <c r="AC379" s="49"/>
      <c r="AF379" s="11"/>
    </row>
    <row r="380" spans="1:32" ht="24.75" customHeight="1">
      <c r="A380" s="240" t="s">
        <v>119</v>
      </c>
      <c r="B380" s="240"/>
      <c r="C380" s="240"/>
      <c r="D380" s="201" t="str">
        <f ca="1">基本登録!$B$8</f>
        <v>令和8年度　関東大会東京都予選　立順票</v>
      </c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190" t="s">
        <v>120</v>
      </c>
      <c r="Y380" s="191"/>
      <c r="Z380" s="191"/>
      <c r="AA380" s="192"/>
      <c r="AC380" s="49"/>
      <c r="AF380" s="11"/>
    </row>
    <row r="381" spans="1:32" ht="26.25" customHeight="1">
      <c r="A381" s="241"/>
      <c r="B381" s="241"/>
      <c r="C381" s="24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2" t="str">
        <f>IF(VLOOKUP(AC388,関東予選!$J:$O,2,FALSE)="","",VLOOKUP(AC388,関東予選!$J:$O,2,FALSE))</f>
        <v/>
      </c>
      <c r="Y381" s="203"/>
      <c r="Z381" s="203"/>
      <c r="AA381" s="204"/>
      <c r="AC381" s="49"/>
      <c r="AF381" s="11"/>
    </row>
    <row r="382" spans="1:32" ht="27" customHeight="1">
      <c r="A382" s="169" t="s">
        <v>121</v>
      </c>
      <c r="B382" s="177"/>
      <c r="C382" s="178"/>
      <c r="D382" s="208"/>
      <c r="E382" s="30" t="s">
        <v>122</v>
      </c>
      <c r="F382" s="208"/>
      <c r="G382" s="190" t="s">
        <v>123</v>
      </c>
      <c r="H382" s="191"/>
      <c r="I382" s="192"/>
      <c r="J382" s="213" t="str">
        <f>基本登録!$B$2</f>
        <v>基本登録シートの学校番号に入力して下さい</v>
      </c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X382" s="205"/>
      <c r="Y382" s="206"/>
      <c r="Z382" s="206"/>
      <c r="AA382" s="207"/>
      <c r="AC382" s="49"/>
      <c r="AF382" s="11"/>
    </row>
    <row r="383" spans="1:32" ht="9.75" customHeight="1">
      <c r="A383" s="214">
        <f>基本登録!$B$1</f>
        <v>0</v>
      </c>
      <c r="B383" s="215"/>
      <c r="C383" s="216"/>
      <c r="D383" s="209"/>
      <c r="E383" s="223" t="s">
        <v>109</v>
      </c>
      <c r="F383" s="211"/>
      <c r="G383" s="226" t="s">
        <v>124</v>
      </c>
      <c r="H383" s="227"/>
      <c r="I383" s="228"/>
      <c r="J383" s="213">
        <f>基本登録!$B$3</f>
        <v>0</v>
      </c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36"/>
      <c r="X383" s="36"/>
      <c r="AC383" s="49"/>
      <c r="AF383" s="11"/>
    </row>
    <row r="384" spans="1:32" ht="16.5" customHeight="1">
      <c r="A384" s="217"/>
      <c r="B384" s="218"/>
      <c r="C384" s="219"/>
      <c r="D384" s="209"/>
      <c r="E384" s="224"/>
      <c r="F384" s="211"/>
      <c r="G384" s="229"/>
      <c r="H384" s="230"/>
      <c r="I384" s="231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X384" s="182" t="s">
        <v>125</v>
      </c>
      <c r="Y384" s="184" t="s">
        <v>126</v>
      </c>
      <c r="Z384" s="185"/>
      <c r="AA384" s="186"/>
      <c r="AC384" s="49"/>
      <c r="AF384" s="11"/>
    </row>
    <row r="385" spans="1:32" ht="27" customHeight="1">
      <c r="A385" s="220"/>
      <c r="B385" s="221"/>
      <c r="C385" s="222"/>
      <c r="D385" s="210"/>
      <c r="E385" s="225"/>
      <c r="F385" s="212"/>
      <c r="G385" s="190" t="s">
        <v>127</v>
      </c>
      <c r="H385" s="191"/>
      <c r="I385" s="192"/>
      <c r="J385" s="28"/>
      <c r="K385" s="29"/>
      <c r="L385" s="29"/>
      <c r="M385" s="29"/>
      <c r="N385" s="29"/>
      <c r="O385" s="29"/>
      <c r="P385" s="22"/>
      <c r="Q385" s="22"/>
      <c r="R385" s="22" t="s">
        <v>128</v>
      </c>
      <c r="S385" s="193" t="str">
        <f t="shared" ref="S385" si="10">AC388</f>
        <v/>
      </c>
      <c r="T385" s="194"/>
      <c r="U385" s="194"/>
      <c r="V385" s="23" t="s">
        <v>129</v>
      </c>
      <c r="X385" s="183"/>
      <c r="Y385" s="187"/>
      <c r="Z385" s="188"/>
      <c r="AA385" s="189"/>
      <c r="AC385" s="49"/>
      <c r="AF385" s="11"/>
    </row>
    <row r="386" spans="1:32" ht="4.5" customHeight="1">
      <c r="AC386" s="49"/>
      <c r="AF386" s="11"/>
    </row>
    <row r="387" spans="1:32" ht="21.75" customHeight="1">
      <c r="A387" s="24" t="s">
        <v>130</v>
      </c>
      <c r="B387" s="174" t="s">
        <v>131</v>
      </c>
      <c r="C387" s="195"/>
      <c r="D387" s="195"/>
      <c r="E387" s="195"/>
      <c r="F387" s="176"/>
      <c r="G387" s="32" t="s">
        <v>102</v>
      </c>
      <c r="H387" s="196" t="str">
        <f ca="1">IFERROR(VLOOKUP(D380,基本登録!$B$8:$I$14,5,FALSE),"")</f>
        <v>1次予選（個人予選）</v>
      </c>
      <c r="I387" s="197"/>
      <c r="J387" s="197"/>
      <c r="K387" s="197"/>
      <c r="L387" s="198"/>
      <c r="M387" s="196" t="str">
        <f ca="1">IFERROR(VLOOKUP(D380,基本登録!$B$8:$I$14,6,FALSE),"")</f>
        <v>2次予選（個人決勝）</v>
      </c>
      <c r="N387" s="197"/>
      <c r="O387" s="197"/>
      <c r="P387" s="197"/>
      <c r="Q387" s="198"/>
      <c r="R387" s="196" t="str">
        <f ca="1">IFERROR(IF(VLOOKUP(D380,基本登録!$B$8:$I$14,7,FALSE)="","",VLOOKUP(D380,基本登録!$B$8:$I$14,7,FALSE)),"")</f>
        <v/>
      </c>
      <c r="S387" s="197"/>
      <c r="T387" s="197"/>
      <c r="U387" s="197"/>
      <c r="V387" s="198"/>
      <c r="W387" s="196" t="str">
        <f ca="1">IFERROR(IF(VLOOKUP(D380,基本登録!$B$8:$I$14,8,FALSE)="","",VLOOKUP(D380,基本登録!$B$8:$I$14,8,FALSE)),"")</f>
        <v/>
      </c>
      <c r="X387" s="197"/>
      <c r="Y387" s="197"/>
      <c r="Z387" s="197"/>
      <c r="AA387" s="198"/>
      <c r="AC387" s="49"/>
      <c r="AF387" s="11"/>
    </row>
    <row r="388" spans="1:32" ht="21.75" customHeight="1">
      <c r="A388" s="25" t="str">
        <f>基本登録!$A$17</f>
        <v>１</v>
      </c>
      <c r="B388" s="179" t="str">
        <f>IF(AC388="","",VLOOKUP(AC388,関東予選!$J:$O,4,FALSE))</f>
        <v/>
      </c>
      <c r="C388" s="180"/>
      <c r="D388" s="180"/>
      <c r="E388" s="180"/>
      <c r="F388" s="181"/>
      <c r="G388" s="26" t="str">
        <f>IF(AC388="","",VLOOKUP(AC388,関東予選!$J:$O,5,FALSE))</f>
        <v/>
      </c>
      <c r="H388" s="31"/>
      <c r="I388" s="31"/>
      <c r="J388" s="31"/>
      <c r="K388" s="21"/>
      <c r="L388" s="34"/>
      <c r="M388" s="31"/>
      <c r="N388" s="31"/>
      <c r="O388" s="31"/>
      <c r="P388" s="21"/>
      <c r="Q388" s="34"/>
      <c r="R388" s="31"/>
      <c r="S388" s="31"/>
      <c r="T388" s="31"/>
      <c r="U388" s="21"/>
      <c r="V388" s="34"/>
      <c r="W388" s="31"/>
      <c r="X388" s="31"/>
      <c r="Y388" s="31"/>
      <c r="Z388" s="21"/>
      <c r="AA388" s="34"/>
      <c r="AC388" s="49" t="str">
        <f>関東予選!J$26</f>
        <v/>
      </c>
      <c r="AF388" s="11"/>
    </row>
    <row r="389" spans="1:32" ht="21.75" customHeight="1">
      <c r="A389" s="24" t="str">
        <f>基本登録!$A$18</f>
        <v>２</v>
      </c>
      <c r="B389" s="179" t="str">
        <f>IF(AC389="","",VLOOKUP(AC389,関東予選!$J:$O,4,FALSE))</f>
        <v/>
      </c>
      <c r="C389" s="180"/>
      <c r="D389" s="180"/>
      <c r="E389" s="180"/>
      <c r="F389" s="181"/>
      <c r="G389" s="26" t="str">
        <f>IF(AC389="","",VLOOKUP(AC389,関東予選!$J:$O,5,FALSE))</f>
        <v/>
      </c>
      <c r="H389" s="31"/>
      <c r="I389" s="31"/>
      <c r="J389" s="31"/>
      <c r="K389" s="21"/>
      <c r="L389" s="34"/>
      <c r="M389" s="31"/>
      <c r="N389" s="31"/>
      <c r="O389" s="31"/>
      <c r="P389" s="21"/>
      <c r="Q389" s="34"/>
      <c r="R389" s="31"/>
      <c r="S389" s="31"/>
      <c r="T389" s="31"/>
      <c r="U389" s="21"/>
      <c r="V389" s="34"/>
      <c r="W389" s="31"/>
      <c r="X389" s="31"/>
      <c r="Y389" s="31"/>
      <c r="Z389" s="21"/>
      <c r="AA389" s="34"/>
      <c r="AC389" s="49"/>
      <c r="AF389" s="11"/>
    </row>
    <row r="390" spans="1:32" ht="21.75" customHeight="1">
      <c r="A390" s="24" t="str">
        <f>基本登録!$A$19</f>
        <v>３</v>
      </c>
      <c r="B390" s="179" t="str">
        <f>IF(AC390="","",VLOOKUP(AC390,関東予選!$J:$O,4,FALSE))</f>
        <v/>
      </c>
      <c r="C390" s="180"/>
      <c r="D390" s="180"/>
      <c r="E390" s="180"/>
      <c r="F390" s="181"/>
      <c r="G390" s="26" t="str">
        <f>IF(AC390="","",VLOOKUP(AC390,関東予選!$J:$O,5,FALSE))</f>
        <v/>
      </c>
      <c r="H390" s="31"/>
      <c r="I390" s="31"/>
      <c r="J390" s="31"/>
      <c r="K390" s="21"/>
      <c r="L390" s="34"/>
      <c r="M390" s="31"/>
      <c r="N390" s="31"/>
      <c r="O390" s="31"/>
      <c r="P390" s="21"/>
      <c r="Q390" s="34"/>
      <c r="R390" s="31"/>
      <c r="S390" s="31"/>
      <c r="T390" s="31"/>
      <c r="U390" s="21"/>
      <c r="V390" s="34"/>
      <c r="W390" s="31"/>
      <c r="X390" s="31"/>
      <c r="Y390" s="31"/>
      <c r="Z390" s="21"/>
      <c r="AA390" s="34"/>
      <c r="AC390" s="49"/>
      <c r="AF390" s="11"/>
    </row>
    <row r="391" spans="1:32" ht="21.75" customHeight="1">
      <c r="A391" s="24" t="str">
        <f>基本登録!$A$20</f>
        <v>４</v>
      </c>
      <c r="B391" s="179" t="str">
        <f>IF(AC391="","",VLOOKUP(AC391,関東予選!$J:$O,4,FALSE))</f>
        <v/>
      </c>
      <c r="C391" s="180"/>
      <c r="D391" s="180"/>
      <c r="E391" s="180"/>
      <c r="F391" s="181"/>
      <c r="G391" s="26" t="str">
        <f>IF(AC391="","",VLOOKUP(AC391,関東予選!$J:$O,5,FALSE))</f>
        <v/>
      </c>
      <c r="H391" s="31"/>
      <c r="I391" s="31"/>
      <c r="J391" s="31"/>
      <c r="K391" s="21"/>
      <c r="L391" s="34"/>
      <c r="M391" s="31"/>
      <c r="N391" s="31"/>
      <c r="O391" s="31"/>
      <c r="P391" s="21"/>
      <c r="Q391" s="34"/>
      <c r="R391" s="31"/>
      <c r="S391" s="31"/>
      <c r="T391" s="31"/>
      <c r="U391" s="21"/>
      <c r="V391" s="34"/>
      <c r="W391" s="31"/>
      <c r="X391" s="31"/>
      <c r="Y391" s="31"/>
      <c r="Z391" s="21"/>
      <c r="AA391" s="34"/>
      <c r="AC391" s="49"/>
      <c r="AF391" s="11"/>
    </row>
    <row r="392" spans="1:32" ht="21.75" customHeight="1">
      <c r="A392" s="24" t="str">
        <f>基本登録!$A$21</f>
        <v>５</v>
      </c>
      <c r="B392" s="179" t="str">
        <f>IF(AC392="","",VLOOKUP(AC392,関東予選!$J:$O,4,FALSE))</f>
        <v/>
      </c>
      <c r="C392" s="180"/>
      <c r="D392" s="180"/>
      <c r="E392" s="180"/>
      <c r="F392" s="181"/>
      <c r="G392" s="26" t="str">
        <f>IF(AC392="","",VLOOKUP(AC392,関東予選!$J:$O,5,FALSE))</f>
        <v/>
      </c>
      <c r="H392" s="31"/>
      <c r="I392" s="31"/>
      <c r="J392" s="31"/>
      <c r="K392" s="21"/>
      <c r="L392" s="34"/>
      <c r="M392" s="31"/>
      <c r="N392" s="31"/>
      <c r="O392" s="31"/>
      <c r="P392" s="21"/>
      <c r="Q392" s="34"/>
      <c r="R392" s="31"/>
      <c r="S392" s="31"/>
      <c r="T392" s="31"/>
      <c r="U392" s="21"/>
      <c r="V392" s="34"/>
      <c r="W392" s="31"/>
      <c r="X392" s="31"/>
      <c r="Y392" s="31"/>
      <c r="Z392" s="21"/>
      <c r="AA392" s="34"/>
      <c r="AC392" s="49"/>
      <c r="AF392" s="11"/>
    </row>
    <row r="393" spans="1:32" ht="21.75" customHeight="1">
      <c r="A393" s="24" t="str">
        <f>基本登録!$A$22</f>
        <v>補</v>
      </c>
      <c r="B393" s="179" t="str">
        <f>IF(AC393="","",VLOOKUP(AC393,関東予選!$J:$O,4,FALSE))</f>
        <v/>
      </c>
      <c r="C393" s="180"/>
      <c r="D393" s="180"/>
      <c r="E393" s="180"/>
      <c r="F393" s="181"/>
      <c r="G393" s="26" t="str">
        <f>IF(AC393="","",VLOOKUP(AC393,関東予選!$J:$O,5,FALSE))</f>
        <v/>
      </c>
      <c r="H393" s="24"/>
      <c r="I393" s="24"/>
      <c r="J393" s="24"/>
      <c r="K393" s="33"/>
      <c r="L393" s="34"/>
      <c r="M393" s="24"/>
      <c r="N393" s="24"/>
      <c r="O393" s="24"/>
      <c r="P393" s="33"/>
      <c r="Q393" s="34"/>
      <c r="R393" s="24"/>
      <c r="S393" s="24"/>
      <c r="T393" s="24"/>
      <c r="U393" s="33"/>
      <c r="V393" s="34"/>
      <c r="W393" s="24"/>
      <c r="X393" s="24"/>
      <c r="Y393" s="24"/>
      <c r="Z393" s="33"/>
      <c r="AA393" s="34"/>
      <c r="AC393" s="49"/>
      <c r="AF393" s="11"/>
    </row>
    <row r="394" spans="1:32" ht="19.5" customHeight="1">
      <c r="A394" s="169"/>
      <c r="B394" s="170"/>
      <c r="C394" s="170"/>
      <c r="D394" s="170"/>
      <c r="E394" s="170"/>
      <c r="F394" s="170"/>
      <c r="G394" s="171"/>
      <c r="H394" s="172" t="s">
        <v>132</v>
      </c>
      <c r="I394" s="173"/>
      <c r="J394" s="173"/>
      <c r="K394" s="173"/>
      <c r="L394" s="34"/>
      <c r="M394" s="172" t="s">
        <v>132</v>
      </c>
      <c r="N394" s="173"/>
      <c r="O394" s="173"/>
      <c r="P394" s="173"/>
      <c r="Q394" s="34"/>
      <c r="R394" s="172" t="s">
        <v>132</v>
      </c>
      <c r="S394" s="173"/>
      <c r="T394" s="173"/>
      <c r="U394" s="173"/>
      <c r="V394" s="34"/>
      <c r="W394" s="172" t="s">
        <v>132</v>
      </c>
      <c r="X394" s="173"/>
      <c r="Y394" s="173"/>
      <c r="Z394" s="173"/>
      <c r="AA394" s="34"/>
      <c r="AC394" s="49"/>
      <c r="AF394" s="11"/>
    </row>
    <row r="395" spans="1:32" ht="24.75" customHeight="1">
      <c r="A395" s="174"/>
      <c r="B395" s="175"/>
      <c r="C395" s="175"/>
      <c r="D395" s="175"/>
      <c r="E395" s="175"/>
      <c r="F395" s="175"/>
      <c r="G395" s="176"/>
      <c r="H395" s="169"/>
      <c r="I395" s="177"/>
      <c r="J395" s="177"/>
      <c r="K395" s="177"/>
      <c r="L395" s="178"/>
      <c r="M395" s="169"/>
      <c r="N395" s="177"/>
      <c r="O395" s="177"/>
      <c r="P395" s="177"/>
      <c r="Q395" s="178"/>
      <c r="R395" s="169"/>
      <c r="S395" s="177"/>
      <c r="T395" s="177"/>
      <c r="U395" s="177"/>
      <c r="V395" s="178"/>
      <c r="W395" s="169"/>
      <c r="X395" s="177"/>
      <c r="Y395" s="177"/>
      <c r="Z395" s="177"/>
      <c r="AA395" s="178"/>
      <c r="AC395" s="49"/>
      <c r="AF395" s="11"/>
    </row>
    <row r="396" spans="1:32" ht="4.5" customHeight="1">
      <c r="A396" s="165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AC396" s="49"/>
      <c r="AF396" s="11"/>
    </row>
    <row r="397" spans="1:32">
      <c r="A397" s="167" t="s">
        <v>136</v>
      </c>
      <c r="B397" s="167"/>
      <c r="C397" s="47" t="str">
        <f>基本登録!$A$23</f>
        <v>①（　）内の大会の個人の部は一人１枚使用すること（関東予選・総合体育大会・個人選手権大会）</v>
      </c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4"/>
      <c r="R397" s="45"/>
      <c r="S397" s="44"/>
      <c r="T397" s="44"/>
      <c r="U397" s="40"/>
      <c r="V397" s="40"/>
      <c r="W397" s="40"/>
      <c r="X397" s="40"/>
      <c r="Y397" s="40"/>
      <c r="Z397" s="40"/>
      <c r="AA397" s="40"/>
    </row>
    <row r="398" spans="1:32">
      <c r="A398" s="43"/>
      <c r="B398" s="43"/>
      <c r="C398" s="47" t="str">
        <f>基本登録!$A$24</f>
        <v>②顧問の捺印のないものは無効</v>
      </c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6"/>
      <c r="R398" s="44"/>
      <c r="S398" s="44"/>
      <c r="T398" s="44"/>
      <c r="U398" s="168" t="s">
        <v>139</v>
      </c>
      <c r="V398" s="168"/>
      <c r="W398" s="168"/>
      <c r="X398" s="168"/>
      <c r="Y398" s="168"/>
      <c r="Z398" s="168"/>
      <c r="AA398" s="168"/>
    </row>
    <row r="399" spans="1:32" s="37" customFormat="1">
      <c r="A399" s="41"/>
      <c r="B399" s="41"/>
      <c r="C399" s="42" t="str">
        <f>基本登録!$A$25</f>
        <v>③A4用紙に印刷すること（A4用紙1枚につき立順票は二部出力。切り取って使用すること）</v>
      </c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168"/>
      <c r="V399" s="168"/>
      <c r="W399" s="168"/>
      <c r="X399" s="168"/>
      <c r="Y399" s="168"/>
      <c r="Z399" s="168"/>
      <c r="AA399" s="168"/>
      <c r="AC399" s="50"/>
    </row>
    <row r="400" spans="1:32" ht="34.5" customHeight="1">
      <c r="AC400" s="49"/>
      <c r="AF400" s="11"/>
    </row>
    <row r="401" spans="1:32" ht="24.75" customHeight="1">
      <c r="A401" s="240" t="s">
        <v>119</v>
      </c>
      <c r="B401" s="240"/>
      <c r="C401" s="240"/>
      <c r="D401" s="201" t="str">
        <f ca="1">基本登録!$B$8</f>
        <v>令和8年度　関東大会東京都予選　立順票</v>
      </c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190" t="s">
        <v>120</v>
      </c>
      <c r="Y401" s="191"/>
      <c r="Z401" s="191"/>
      <c r="AA401" s="192"/>
      <c r="AC401" s="49"/>
      <c r="AF401" s="11"/>
    </row>
    <row r="402" spans="1:32" ht="26.25" customHeight="1">
      <c r="A402" s="241"/>
      <c r="B402" s="241"/>
      <c r="C402" s="24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2" t="str">
        <f>IF(VLOOKUP(AC409,関東予選!$J:$O,2,FALSE)="","",VLOOKUP(AC409,関東予選!$J:$O,2,FALSE))</f>
        <v/>
      </c>
      <c r="Y402" s="203"/>
      <c r="Z402" s="203"/>
      <c r="AA402" s="204"/>
      <c r="AC402" s="49"/>
      <c r="AF402" s="11"/>
    </row>
    <row r="403" spans="1:32" ht="27" customHeight="1">
      <c r="A403" s="169" t="s">
        <v>121</v>
      </c>
      <c r="B403" s="177"/>
      <c r="C403" s="178"/>
      <c r="D403" s="208"/>
      <c r="E403" s="30" t="s">
        <v>122</v>
      </c>
      <c r="F403" s="208"/>
      <c r="G403" s="190" t="s">
        <v>123</v>
      </c>
      <c r="H403" s="191"/>
      <c r="I403" s="192"/>
      <c r="J403" s="213" t="str">
        <f>基本登録!$B$2</f>
        <v>基本登録シートの学校番号に入力して下さい</v>
      </c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X403" s="205"/>
      <c r="Y403" s="206"/>
      <c r="Z403" s="206"/>
      <c r="AA403" s="207"/>
      <c r="AC403" s="49"/>
      <c r="AF403" s="11"/>
    </row>
    <row r="404" spans="1:32" ht="9.75" customHeight="1">
      <c r="A404" s="214">
        <f>基本登録!$B$1</f>
        <v>0</v>
      </c>
      <c r="B404" s="215"/>
      <c r="C404" s="216"/>
      <c r="D404" s="209"/>
      <c r="E404" s="223" t="s">
        <v>109</v>
      </c>
      <c r="F404" s="211"/>
      <c r="G404" s="226" t="s">
        <v>124</v>
      </c>
      <c r="H404" s="227"/>
      <c r="I404" s="228"/>
      <c r="J404" s="213">
        <f>基本登録!$B$3</f>
        <v>0</v>
      </c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36"/>
      <c r="X404" s="36"/>
      <c r="AC404" s="49"/>
      <c r="AF404" s="11"/>
    </row>
    <row r="405" spans="1:32" ht="16.5" customHeight="1">
      <c r="A405" s="217"/>
      <c r="B405" s="218"/>
      <c r="C405" s="219"/>
      <c r="D405" s="209"/>
      <c r="E405" s="224"/>
      <c r="F405" s="211"/>
      <c r="G405" s="229"/>
      <c r="H405" s="230"/>
      <c r="I405" s="231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X405" s="182" t="s">
        <v>125</v>
      </c>
      <c r="Y405" s="184" t="s">
        <v>126</v>
      </c>
      <c r="Z405" s="185"/>
      <c r="AA405" s="186"/>
      <c r="AC405" s="49"/>
      <c r="AF405" s="11"/>
    </row>
    <row r="406" spans="1:32" ht="27" customHeight="1">
      <c r="A406" s="220"/>
      <c r="B406" s="221"/>
      <c r="C406" s="222"/>
      <c r="D406" s="210"/>
      <c r="E406" s="225"/>
      <c r="F406" s="212"/>
      <c r="G406" s="190" t="s">
        <v>127</v>
      </c>
      <c r="H406" s="191"/>
      <c r="I406" s="192"/>
      <c r="J406" s="28"/>
      <c r="K406" s="29"/>
      <c r="L406" s="29"/>
      <c r="M406" s="29"/>
      <c r="N406" s="29"/>
      <c r="O406" s="29"/>
      <c r="P406" s="22"/>
      <c r="Q406" s="22"/>
      <c r="R406" s="22" t="s">
        <v>128</v>
      </c>
      <c r="S406" s="193" t="str">
        <f t="shared" ref="S406" si="11">AC409</f>
        <v/>
      </c>
      <c r="T406" s="194"/>
      <c r="U406" s="194"/>
      <c r="V406" s="23" t="s">
        <v>129</v>
      </c>
      <c r="X406" s="183"/>
      <c r="Y406" s="187"/>
      <c r="Z406" s="188"/>
      <c r="AA406" s="189"/>
      <c r="AC406" s="49"/>
      <c r="AF406" s="11"/>
    </row>
    <row r="407" spans="1:32" ht="4.5" customHeight="1">
      <c r="AC407" s="49"/>
      <c r="AF407" s="11"/>
    </row>
    <row r="408" spans="1:32" ht="21.75" customHeight="1">
      <c r="A408" s="24" t="s">
        <v>130</v>
      </c>
      <c r="B408" s="174" t="s">
        <v>131</v>
      </c>
      <c r="C408" s="195"/>
      <c r="D408" s="195"/>
      <c r="E408" s="195"/>
      <c r="F408" s="176"/>
      <c r="G408" s="32" t="s">
        <v>102</v>
      </c>
      <c r="H408" s="196" t="str">
        <f ca="1">IFERROR(VLOOKUP(D401,基本登録!$B$8:$I$14,5,FALSE),"")</f>
        <v>1次予選（個人予選）</v>
      </c>
      <c r="I408" s="197"/>
      <c r="J408" s="197"/>
      <c r="K408" s="197"/>
      <c r="L408" s="198"/>
      <c r="M408" s="196" t="str">
        <f ca="1">IFERROR(VLOOKUP(D401,基本登録!$B$8:$I$14,6,FALSE),"")</f>
        <v>2次予選（個人決勝）</v>
      </c>
      <c r="N408" s="197"/>
      <c r="O408" s="197"/>
      <c r="P408" s="197"/>
      <c r="Q408" s="198"/>
      <c r="R408" s="196" t="str">
        <f ca="1">IFERROR(IF(VLOOKUP(D401,基本登録!$B$8:$I$14,7,FALSE)="","",VLOOKUP(D401,基本登録!$B$8:$I$14,7,FALSE)),"")</f>
        <v/>
      </c>
      <c r="S408" s="197"/>
      <c r="T408" s="197"/>
      <c r="U408" s="197"/>
      <c r="V408" s="198"/>
      <c r="W408" s="196" t="str">
        <f ca="1">IFERROR(IF(VLOOKUP(D401,基本登録!$B$8:$I$14,8,FALSE)="","",VLOOKUP(D401,基本登録!$B$8:$I$14,8,FALSE)),"")</f>
        <v/>
      </c>
      <c r="X408" s="197"/>
      <c r="Y408" s="197"/>
      <c r="Z408" s="197"/>
      <c r="AA408" s="198"/>
      <c r="AC408" s="49"/>
      <c r="AF408" s="11"/>
    </row>
    <row r="409" spans="1:32" ht="21.75" customHeight="1">
      <c r="A409" s="25" t="str">
        <f>基本登録!$A$17</f>
        <v>１</v>
      </c>
      <c r="B409" s="179" t="str">
        <f>IF(AC409="","",VLOOKUP(AC409,関東予選!$J:$O,4,FALSE))</f>
        <v/>
      </c>
      <c r="C409" s="180"/>
      <c r="D409" s="180"/>
      <c r="E409" s="180"/>
      <c r="F409" s="181"/>
      <c r="G409" s="26" t="str">
        <f>IF(AC409="","",VLOOKUP(AC409,関東予選!$J:$O,5,FALSE))</f>
        <v/>
      </c>
      <c r="H409" s="31"/>
      <c r="I409" s="31"/>
      <c r="J409" s="31"/>
      <c r="K409" s="21"/>
      <c r="L409" s="34"/>
      <c r="M409" s="31"/>
      <c r="N409" s="31"/>
      <c r="O409" s="31"/>
      <c r="P409" s="21"/>
      <c r="Q409" s="34"/>
      <c r="R409" s="31"/>
      <c r="S409" s="31"/>
      <c r="T409" s="31"/>
      <c r="U409" s="21"/>
      <c r="V409" s="34"/>
      <c r="W409" s="31"/>
      <c r="X409" s="31"/>
      <c r="Y409" s="31"/>
      <c r="Z409" s="21"/>
      <c r="AA409" s="34"/>
      <c r="AC409" s="49" t="str">
        <f>関東予選!J$27</f>
        <v/>
      </c>
      <c r="AF409" s="11"/>
    </row>
    <row r="410" spans="1:32" ht="21.75" customHeight="1">
      <c r="A410" s="24" t="str">
        <f>基本登録!$A$18</f>
        <v>２</v>
      </c>
      <c r="B410" s="179" t="str">
        <f>IF(AC410="","",VLOOKUP(AC410,関東予選!$J:$O,4,FALSE))</f>
        <v/>
      </c>
      <c r="C410" s="180"/>
      <c r="D410" s="180"/>
      <c r="E410" s="180"/>
      <c r="F410" s="181"/>
      <c r="G410" s="26" t="str">
        <f>IF(AC410="","",VLOOKUP(AC410,関東予選!$J:$O,5,FALSE))</f>
        <v/>
      </c>
      <c r="H410" s="31"/>
      <c r="I410" s="31"/>
      <c r="J410" s="31"/>
      <c r="K410" s="21"/>
      <c r="L410" s="34"/>
      <c r="M410" s="31"/>
      <c r="N410" s="31"/>
      <c r="O410" s="31"/>
      <c r="P410" s="21"/>
      <c r="Q410" s="34"/>
      <c r="R410" s="31"/>
      <c r="S410" s="31"/>
      <c r="T410" s="31"/>
      <c r="U410" s="21"/>
      <c r="V410" s="34"/>
      <c r="W410" s="31"/>
      <c r="X410" s="31"/>
      <c r="Y410" s="31"/>
      <c r="Z410" s="21"/>
      <c r="AA410" s="34"/>
      <c r="AC410" s="49"/>
      <c r="AF410" s="11"/>
    </row>
    <row r="411" spans="1:32" ht="21.75" customHeight="1">
      <c r="A411" s="24" t="str">
        <f>基本登録!$A$19</f>
        <v>３</v>
      </c>
      <c r="B411" s="179" t="str">
        <f>IF(AC411="","",VLOOKUP(AC411,関東予選!$J:$O,4,FALSE))</f>
        <v/>
      </c>
      <c r="C411" s="180"/>
      <c r="D411" s="180"/>
      <c r="E411" s="180"/>
      <c r="F411" s="181"/>
      <c r="G411" s="26" t="str">
        <f>IF(AC411="","",VLOOKUP(AC411,関東予選!$J:$O,5,FALSE))</f>
        <v/>
      </c>
      <c r="H411" s="31"/>
      <c r="I411" s="31"/>
      <c r="J411" s="31"/>
      <c r="K411" s="21"/>
      <c r="L411" s="34"/>
      <c r="M411" s="31"/>
      <c r="N411" s="31"/>
      <c r="O411" s="31"/>
      <c r="P411" s="21"/>
      <c r="Q411" s="34"/>
      <c r="R411" s="31"/>
      <c r="S411" s="31"/>
      <c r="T411" s="31"/>
      <c r="U411" s="21"/>
      <c r="V411" s="34"/>
      <c r="W411" s="31"/>
      <c r="X411" s="31"/>
      <c r="Y411" s="31"/>
      <c r="Z411" s="21"/>
      <c r="AA411" s="34"/>
      <c r="AC411" s="49"/>
      <c r="AF411" s="11"/>
    </row>
    <row r="412" spans="1:32" ht="21.75" customHeight="1">
      <c r="A412" s="24" t="str">
        <f>基本登録!$A$20</f>
        <v>４</v>
      </c>
      <c r="B412" s="179" t="str">
        <f>IF(AC412="","",VLOOKUP(AC412,関東予選!$J:$O,4,FALSE))</f>
        <v/>
      </c>
      <c r="C412" s="180"/>
      <c r="D412" s="180"/>
      <c r="E412" s="180"/>
      <c r="F412" s="181"/>
      <c r="G412" s="26" t="str">
        <f>IF(AC412="","",VLOOKUP(AC412,関東予選!$J:$O,5,FALSE))</f>
        <v/>
      </c>
      <c r="H412" s="31"/>
      <c r="I412" s="31"/>
      <c r="J412" s="31"/>
      <c r="K412" s="21"/>
      <c r="L412" s="34"/>
      <c r="M412" s="31"/>
      <c r="N412" s="31"/>
      <c r="O412" s="31"/>
      <c r="P412" s="21"/>
      <c r="Q412" s="34"/>
      <c r="R412" s="31"/>
      <c r="S412" s="31"/>
      <c r="T412" s="31"/>
      <c r="U412" s="21"/>
      <c r="V412" s="34"/>
      <c r="W412" s="31"/>
      <c r="X412" s="31"/>
      <c r="Y412" s="31"/>
      <c r="Z412" s="21"/>
      <c r="AA412" s="34"/>
      <c r="AC412" s="49"/>
      <c r="AF412" s="11"/>
    </row>
    <row r="413" spans="1:32" ht="21.75" customHeight="1">
      <c r="A413" s="24" t="str">
        <f>基本登録!$A$21</f>
        <v>５</v>
      </c>
      <c r="B413" s="179" t="str">
        <f>IF(AC413="","",VLOOKUP(AC413,関東予選!$J:$O,4,FALSE))</f>
        <v/>
      </c>
      <c r="C413" s="180"/>
      <c r="D413" s="180"/>
      <c r="E413" s="180"/>
      <c r="F413" s="181"/>
      <c r="G413" s="26" t="str">
        <f>IF(AC413="","",VLOOKUP(AC413,関東予選!$J:$O,5,FALSE))</f>
        <v/>
      </c>
      <c r="H413" s="31"/>
      <c r="I413" s="31"/>
      <c r="J413" s="31"/>
      <c r="K413" s="21"/>
      <c r="L413" s="34"/>
      <c r="M413" s="31"/>
      <c r="N413" s="31"/>
      <c r="O413" s="31"/>
      <c r="P413" s="21"/>
      <c r="Q413" s="34"/>
      <c r="R413" s="31"/>
      <c r="S413" s="31"/>
      <c r="T413" s="31"/>
      <c r="U413" s="21"/>
      <c r="V413" s="34"/>
      <c r="W413" s="31"/>
      <c r="X413" s="31"/>
      <c r="Y413" s="31"/>
      <c r="Z413" s="21"/>
      <c r="AA413" s="34"/>
      <c r="AC413" s="49"/>
      <c r="AF413" s="11"/>
    </row>
    <row r="414" spans="1:32" ht="21.75" customHeight="1">
      <c r="A414" s="24" t="str">
        <f>基本登録!$A$22</f>
        <v>補</v>
      </c>
      <c r="B414" s="179" t="str">
        <f>IF(AC414="","",VLOOKUP(AC414,関東予選!$J:$O,4,FALSE))</f>
        <v/>
      </c>
      <c r="C414" s="180"/>
      <c r="D414" s="180"/>
      <c r="E414" s="180"/>
      <c r="F414" s="181"/>
      <c r="G414" s="26" t="str">
        <f>IF(AC414="","",VLOOKUP(AC414,関東予選!$J:$O,5,FALSE))</f>
        <v/>
      </c>
      <c r="H414" s="24"/>
      <c r="I414" s="24"/>
      <c r="J414" s="24"/>
      <c r="K414" s="33"/>
      <c r="L414" s="34"/>
      <c r="M414" s="24"/>
      <c r="N414" s="24"/>
      <c r="O414" s="24"/>
      <c r="P414" s="33"/>
      <c r="Q414" s="34"/>
      <c r="R414" s="24"/>
      <c r="S414" s="24"/>
      <c r="T414" s="24"/>
      <c r="U414" s="33"/>
      <c r="V414" s="34"/>
      <c r="W414" s="24"/>
      <c r="X414" s="24"/>
      <c r="Y414" s="24"/>
      <c r="Z414" s="33"/>
      <c r="AA414" s="34"/>
      <c r="AC414" s="49"/>
      <c r="AF414" s="11"/>
    </row>
    <row r="415" spans="1:32" ht="19.5" customHeight="1">
      <c r="A415" s="169"/>
      <c r="B415" s="170"/>
      <c r="C415" s="170"/>
      <c r="D415" s="170"/>
      <c r="E415" s="170"/>
      <c r="F415" s="170"/>
      <c r="G415" s="171"/>
      <c r="H415" s="172" t="s">
        <v>132</v>
      </c>
      <c r="I415" s="173"/>
      <c r="J415" s="173"/>
      <c r="K415" s="173"/>
      <c r="L415" s="34"/>
      <c r="M415" s="172" t="s">
        <v>132</v>
      </c>
      <c r="N415" s="173"/>
      <c r="O415" s="173"/>
      <c r="P415" s="173"/>
      <c r="Q415" s="34"/>
      <c r="R415" s="172" t="s">
        <v>132</v>
      </c>
      <c r="S415" s="173"/>
      <c r="T415" s="173"/>
      <c r="U415" s="173"/>
      <c r="V415" s="34"/>
      <c r="W415" s="172" t="s">
        <v>132</v>
      </c>
      <c r="X415" s="173"/>
      <c r="Y415" s="173"/>
      <c r="Z415" s="173"/>
      <c r="AA415" s="34"/>
      <c r="AC415" s="49"/>
      <c r="AF415" s="11"/>
    </row>
    <row r="416" spans="1:32" ht="24.75" customHeight="1">
      <c r="A416" s="174"/>
      <c r="B416" s="175"/>
      <c r="C416" s="175"/>
      <c r="D416" s="175"/>
      <c r="E416" s="175"/>
      <c r="F416" s="175"/>
      <c r="G416" s="176"/>
      <c r="H416" s="169"/>
      <c r="I416" s="177"/>
      <c r="J416" s="177"/>
      <c r="K416" s="177"/>
      <c r="L416" s="178"/>
      <c r="M416" s="169"/>
      <c r="N416" s="177"/>
      <c r="O416" s="177"/>
      <c r="P416" s="177"/>
      <c r="Q416" s="178"/>
      <c r="R416" s="169"/>
      <c r="S416" s="177"/>
      <c r="T416" s="177"/>
      <c r="U416" s="177"/>
      <c r="V416" s="178"/>
      <c r="W416" s="169"/>
      <c r="X416" s="177"/>
      <c r="Y416" s="177"/>
      <c r="Z416" s="177"/>
      <c r="AA416" s="178"/>
      <c r="AC416" s="49"/>
      <c r="AF416" s="11"/>
    </row>
    <row r="417" spans="1:32" ht="4.5" customHeight="1">
      <c r="A417" s="165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AC417" s="49"/>
      <c r="AF417" s="11"/>
    </row>
    <row r="418" spans="1:32">
      <c r="A418" s="167" t="s">
        <v>136</v>
      </c>
      <c r="B418" s="167"/>
      <c r="C418" s="47" t="str">
        <f>基本登録!$A$23</f>
        <v>①（　）内の大会の個人の部は一人１枚使用すること（関東予選・総合体育大会・個人選手権大会）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4"/>
      <c r="R418" s="45"/>
      <c r="S418" s="44"/>
      <c r="T418" s="44"/>
      <c r="U418" s="40"/>
      <c r="V418" s="40"/>
      <c r="W418" s="40"/>
      <c r="X418" s="40"/>
      <c r="Y418" s="40"/>
      <c r="Z418" s="40"/>
      <c r="AA418" s="40"/>
    </row>
    <row r="419" spans="1:32">
      <c r="A419" s="43"/>
      <c r="B419" s="43"/>
      <c r="C419" s="47" t="str">
        <f>基本登録!$A$24</f>
        <v>②顧問の捺印のないものは無効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6"/>
      <c r="R419" s="44"/>
      <c r="S419" s="44"/>
      <c r="T419" s="44"/>
      <c r="U419" s="168" t="s">
        <v>139</v>
      </c>
      <c r="V419" s="168"/>
      <c r="W419" s="168"/>
      <c r="X419" s="168"/>
      <c r="Y419" s="168"/>
      <c r="Z419" s="168"/>
      <c r="AA419" s="168"/>
    </row>
    <row r="420" spans="1:32" s="37" customFormat="1">
      <c r="A420" s="41"/>
      <c r="B420" s="41"/>
      <c r="C420" s="42" t="str">
        <f>基本登録!$A$25</f>
        <v>③A4用紙に印刷すること（A4用紙1枚につき立順票は二部出力。切り取って使用すること）</v>
      </c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168"/>
      <c r="V420" s="168"/>
      <c r="W420" s="168"/>
      <c r="X420" s="168"/>
      <c r="Y420" s="168"/>
      <c r="Z420" s="168"/>
      <c r="AA420" s="168"/>
      <c r="AC420" s="50"/>
    </row>
    <row r="421" spans="1:32" ht="34.5" customHeight="1">
      <c r="AC421" s="49"/>
      <c r="AF421" s="11"/>
    </row>
    <row r="422" spans="1:32" ht="24.75" customHeight="1">
      <c r="A422" s="240" t="s">
        <v>119</v>
      </c>
      <c r="B422" s="240"/>
      <c r="C422" s="240"/>
      <c r="D422" s="201" t="str">
        <f ca="1">基本登録!$B$8</f>
        <v>令和8年度　関東大会東京都予選　立順票</v>
      </c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190" t="s">
        <v>120</v>
      </c>
      <c r="Y422" s="191"/>
      <c r="Z422" s="191"/>
      <c r="AA422" s="192"/>
      <c r="AC422" s="49"/>
      <c r="AF422" s="11"/>
    </row>
    <row r="423" spans="1:32" ht="26.25" customHeight="1">
      <c r="A423" s="241"/>
      <c r="B423" s="241"/>
      <c r="C423" s="24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2" t="str">
        <f>IF(VLOOKUP(AC430,関東予選!$J:$O,2,FALSE)="","",VLOOKUP(AC430,関東予選!$J:$O,2,FALSE))</f>
        <v/>
      </c>
      <c r="Y423" s="203"/>
      <c r="Z423" s="203"/>
      <c r="AA423" s="204"/>
      <c r="AC423" s="49"/>
      <c r="AF423" s="11"/>
    </row>
    <row r="424" spans="1:32" ht="27" customHeight="1">
      <c r="A424" s="169" t="s">
        <v>121</v>
      </c>
      <c r="B424" s="177"/>
      <c r="C424" s="178"/>
      <c r="D424" s="208"/>
      <c r="E424" s="30" t="s">
        <v>122</v>
      </c>
      <c r="F424" s="208"/>
      <c r="G424" s="190" t="s">
        <v>123</v>
      </c>
      <c r="H424" s="191"/>
      <c r="I424" s="192"/>
      <c r="J424" s="213" t="str">
        <f>基本登録!$B$2</f>
        <v>基本登録シートの学校番号に入力して下さい</v>
      </c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X424" s="205"/>
      <c r="Y424" s="206"/>
      <c r="Z424" s="206"/>
      <c r="AA424" s="207"/>
      <c r="AC424" s="49"/>
      <c r="AF424" s="11"/>
    </row>
    <row r="425" spans="1:32" ht="9.75" customHeight="1">
      <c r="A425" s="214">
        <f>基本登録!$B$1</f>
        <v>0</v>
      </c>
      <c r="B425" s="215"/>
      <c r="C425" s="216"/>
      <c r="D425" s="209"/>
      <c r="E425" s="223" t="s">
        <v>109</v>
      </c>
      <c r="F425" s="211"/>
      <c r="G425" s="226" t="s">
        <v>124</v>
      </c>
      <c r="H425" s="227"/>
      <c r="I425" s="228"/>
      <c r="J425" s="213">
        <f>基本登録!$B$3</f>
        <v>0</v>
      </c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36"/>
      <c r="X425" s="36"/>
      <c r="AC425" s="49"/>
      <c r="AF425" s="11"/>
    </row>
    <row r="426" spans="1:32" ht="16.5" customHeight="1">
      <c r="A426" s="217"/>
      <c r="B426" s="218"/>
      <c r="C426" s="219"/>
      <c r="D426" s="209"/>
      <c r="E426" s="224"/>
      <c r="F426" s="211"/>
      <c r="G426" s="229"/>
      <c r="H426" s="230"/>
      <c r="I426" s="231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X426" s="182" t="s">
        <v>125</v>
      </c>
      <c r="Y426" s="184" t="s">
        <v>126</v>
      </c>
      <c r="Z426" s="185"/>
      <c r="AA426" s="186"/>
      <c r="AC426" s="49"/>
      <c r="AF426" s="11"/>
    </row>
    <row r="427" spans="1:32" ht="27" customHeight="1">
      <c r="A427" s="220"/>
      <c r="B427" s="221"/>
      <c r="C427" s="222"/>
      <c r="D427" s="210"/>
      <c r="E427" s="225"/>
      <c r="F427" s="212"/>
      <c r="G427" s="190" t="s">
        <v>127</v>
      </c>
      <c r="H427" s="191"/>
      <c r="I427" s="192"/>
      <c r="J427" s="28"/>
      <c r="K427" s="29"/>
      <c r="L427" s="29"/>
      <c r="M427" s="29"/>
      <c r="N427" s="29"/>
      <c r="O427" s="29"/>
      <c r="P427" s="22"/>
      <c r="Q427" s="22"/>
      <c r="R427" s="22" t="s">
        <v>128</v>
      </c>
      <c r="S427" s="193" t="str">
        <f t="shared" ref="S427" si="12">AC430</f>
        <v/>
      </c>
      <c r="T427" s="194"/>
      <c r="U427" s="194"/>
      <c r="V427" s="23" t="s">
        <v>129</v>
      </c>
      <c r="X427" s="183"/>
      <c r="Y427" s="187"/>
      <c r="Z427" s="188"/>
      <c r="AA427" s="189"/>
      <c r="AC427" s="49"/>
      <c r="AF427" s="11"/>
    </row>
    <row r="428" spans="1:32" ht="4.5" customHeight="1">
      <c r="AC428" s="49"/>
      <c r="AF428" s="11"/>
    </row>
    <row r="429" spans="1:32" ht="21.75" customHeight="1">
      <c r="A429" s="24" t="s">
        <v>130</v>
      </c>
      <c r="B429" s="174" t="s">
        <v>131</v>
      </c>
      <c r="C429" s="195"/>
      <c r="D429" s="195"/>
      <c r="E429" s="195"/>
      <c r="F429" s="176"/>
      <c r="G429" s="32" t="s">
        <v>102</v>
      </c>
      <c r="H429" s="196" t="str">
        <f ca="1">IFERROR(VLOOKUP(D422,基本登録!$B$8:$I$14,5,FALSE),"")</f>
        <v>1次予選（個人予選）</v>
      </c>
      <c r="I429" s="197"/>
      <c r="J429" s="197"/>
      <c r="K429" s="197"/>
      <c r="L429" s="198"/>
      <c r="M429" s="196" t="str">
        <f ca="1">IFERROR(VLOOKUP(D422,基本登録!$B$8:$I$14,6,FALSE),"")</f>
        <v>2次予選（個人決勝）</v>
      </c>
      <c r="N429" s="197"/>
      <c r="O429" s="197"/>
      <c r="P429" s="197"/>
      <c r="Q429" s="198"/>
      <c r="R429" s="196" t="str">
        <f ca="1">IFERROR(IF(VLOOKUP(D422,基本登録!$B$8:$I$14,7,FALSE)="","",VLOOKUP(D422,基本登録!$B$8:$I$14,7,FALSE)),"")</f>
        <v/>
      </c>
      <c r="S429" s="197"/>
      <c r="T429" s="197"/>
      <c r="U429" s="197"/>
      <c r="V429" s="198"/>
      <c r="W429" s="196" t="str">
        <f ca="1">IFERROR(IF(VLOOKUP(D422,基本登録!$B$8:$I$14,8,FALSE)="","",VLOOKUP(D422,基本登録!$B$8:$I$14,8,FALSE)),"")</f>
        <v/>
      </c>
      <c r="X429" s="197"/>
      <c r="Y429" s="197"/>
      <c r="Z429" s="197"/>
      <c r="AA429" s="198"/>
      <c r="AC429" s="49"/>
      <c r="AF429" s="11"/>
    </row>
    <row r="430" spans="1:32" ht="21.75" customHeight="1">
      <c r="A430" s="25" t="str">
        <f>基本登録!$A$17</f>
        <v>１</v>
      </c>
      <c r="B430" s="179" t="str">
        <f>IF(AC430="","",VLOOKUP(AC430,関東予選!$J:$O,4,FALSE))</f>
        <v/>
      </c>
      <c r="C430" s="180"/>
      <c r="D430" s="180"/>
      <c r="E430" s="180"/>
      <c r="F430" s="181"/>
      <c r="G430" s="26" t="str">
        <f>IF(AC430="","",VLOOKUP(AC430,関東予選!$J:$O,5,FALSE))</f>
        <v/>
      </c>
      <c r="H430" s="31"/>
      <c r="I430" s="31"/>
      <c r="J430" s="31"/>
      <c r="K430" s="21"/>
      <c r="L430" s="34"/>
      <c r="M430" s="31"/>
      <c r="N430" s="31"/>
      <c r="O430" s="31"/>
      <c r="P430" s="21"/>
      <c r="Q430" s="34"/>
      <c r="R430" s="31"/>
      <c r="S430" s="31"/>
      <c r="T430" s="31"/>
      <c r="U430" s="21"/>
      <c r="V430" s="34"/>
      <c r="W430" s="31"/>
      <c r="X430" s="31"/>
      <c r="Y430" s="31"/>
      <c r="Z430" s="21"/>
      <c r="AA430" s="34"/>
      <c r="AC430" s="49" t="str">
        <f>関東予選!J$28</f>
        <v/>
      </c>
      <c r="AF430" s="11"/>
    </row>
    <row r="431" spans="1:32" ht="21.75" customHeight="1">
      <c r="A431" s="24" t="str">
        <f>基本登録!$A$18</f>
        <v>２</v>
      </c>
      <c r="B431" s="179" t="str">
        <f>IF(AC431="","",VLOOKUP(AC431,関東予選!$J:$O,4,FALSE))</f>
        <v/>
      </c>
      <c r="C431" s="180"/>
      <c r="D431" s="180"/>
      <c r="E431" s="180"/>
      <c r="F431" s="181"/>
      <c r="G431" s="26" t="str">
        <f>IF(AC431="","",VLOOKUP(AC431,関東予選!$J:$O,5,FALSE))</f>
        <v/>
      </c>
      <c r="H431" s="31"/>
      <c r="I431" s="31"/>
      <c r="J431" s="31"/>
      <c r="K431" s="21"/>
      <c r="L431" s="34"/>
      <c r="M431" s="31"/>
      <c r="N431" s="31"/>
      <c r="O431" s="31"/>
      <c r="P431" s="21"/>
      <c r="Q431" s="34"/>
      <c r="R431" s="31"/>
      <c r="S431" s="31"/>
      <c r="T431" s="31"/>
      <c r="U431" s="21"/>
      <c r="V431" s="34"/>
      <c r="W431" s="31"/>
      <c r="X431" s="31"/>
      <c r="Y431" s="31"/>
      <c r="Z431" s="21"/>
      <c r="AA431" s="34"/>
      <c r="AC431" s="49"/>
      <c r="AF431" s="11"/>
    </row>
    <row r="432" spans="1:32" ht="21.75" customHeight="1">
      <c r="A432" s="24" t="str">
        <f>基本登録!$A$19</f>
        <v>３</v>
      </c>
      <c r="B432" s="179" t="str">
        <f>IF(AC432="","",VLOOKUP(AC432,関東予選!$J:$O,4,FALSE))</f>
        <v/>
      </c>
      <c r="C432" s="180"/>
      <c r="D432" s="180"/>
      <c r="E432" s="180"/>
      <c r="F432" s="181"/>
      <c r="G432" s="26" t="str">
        <f>IF(AC432="","",VLOOKUP(AC432,関東予選!$J:$O,5,FALSE))</f>
        <v/>
      </c>
      <c r="H432" s="31"/>
      <c r="I432" s="31"/>
      <c r="J432" s="31"/>
      <c r="K432" s="21"/>
      <c r="L432" s="34"/>
      <c r="M432" s="31"/>
      <c r="N432" s="31"/>
      <c r="O432" s="31"/>
      <c r="P432" s="21"/>
      <c r="Q432" s="34"/>
      <c r="R432" s="31"/>
      <c r="S432" s="31"/>
      <c r="T432" s="31"/>
      <c r="U432" s="21"/>
      <c r="V432" s="34"/>
      <c r="W432" s="31"/>
      <c r="X432" s="31"/>
      <c r="Y432" s="31"/>
      <c r="Z432" s="21"/>
      <c r="AA432" s="34"/>
      <c r="AC432" s="49"/>
      <c r="AF432" s="11"/>
    </row>
    <row r="433" spans="1:32" ht="21.75" customHeight="1">
      <c r="A433" s="24" t="str">
        <f>基本登録!$A$20</f>
        <v>４</v>
      </c>
      <c r="B433" s="179" t="str">
        <f>IF(AC433="","",VLOOKUP(AC433,関東予選!$J:$O,4,FALSE))</f>
        <v/>
      </c>
      <c r="C433" s="180"/>
      <c r="D433" s="180"/>
      <c r="E433" s="180"/>
      <c r="F433" s="181"/>
      <c r="G433" s="26" t="str">
        <f>IF(AC433="","",VLOOKUP(AC433,関東予選!$J:$O,5,FALSE))</f>
        <v/>
      </c>
      <c r="H433" s="31"/>
      <c r="I433" s="31"/>
      <c r="J433" s="31"/>
      <c r="K433" s="21"/>
      <c r="L433" s="34"/>
      <c r="M433" s="31"/>
      <c r="N433" s="31"/>
      <c r="O433" s="31"/>
      <c r="P433" s="21"/>
      <c r="Q433" s="34"/>
      <c r="R433" s="31"/>
      <c r="S433" s="31"/>
      <c r="T433" s="31"/>
      <c r="U433" s="21"/>
      <c r="V433" s="34"/>
      <c r="W433" s="31"/>
      <c r="X433" s="31"/>
      <c r="Y433" s="31"/>
      <c r="Z433" s="21"/>
      <c r="AA433" s="34"/>
      <c r="AC433" s="49"/>
      <c r="AF433" s="11"/>
    </row>
    <row r="434" spans="1:32" ht="21.75" customHeight="1">
      <c r="A434" s="24" t="str">
        <f>基本登録!$A$21</f>
        <v>５</v>
      </c>
      <c r="B434" s="179" t="str">
        <f>IF(AC434="","",VLOOKUP(AC434,関東予選!$J:$O,4,FALSE))</f>
        <v/>
      </c>
      <c r="C434" s="180"/>
      <c r="D434" s="180"/>
      <c r="E434" s="180"/>
      <c r="F434" s="181"/>
      <c r="G434" s="26" t="str">
        <f>IF(AC434="","",VLOOKUP(AC434,関東予選!$J:$O,5,FALSE))</f>
        <v/>
      </c>
      <c r="H434" s="31"/>
      <c r="I434" s="31"/>
      <c r="J434" s="31"/>
      <c r="K434" s="21"/>
      <c r="L434" s="34"/>
      <c r="M434" s="31"/>
      <c r="N434" s="31"/>
      <c r="O434" s="31"/>
      <c r="P434" s="21"/>
      <c r="Q434" s="34"/>
      <c r="R434" s="31"/>
      <c r="S434" s="31"/>
      <c r="T434" s="31"/>
      <c r="U434" s="21"/>
      <c r="V434" s="34"/>
      <c r="W434" s="31"/>
      <c r="X434" s="31"/>
      <c r="Y434" s="31"/>
      <c r="Z434" s="21"/>
      <c r="AA434" s="34"/>
      <c r="AC434" s="49"/>
      <c r="AF434" s="11"/>
    </row>
    <row r="435" spans="1:32" ht="21.75" customHeight="1">
      <c r="A435" s="24" t="str">
        <f>基本登録!$A$22</f>
        <v>補</v>
      </c>
      <c r="B435" s="179" t="str">
        <f>IF(AC435="","",VLOOKUP(AC435,関東予選!$J:$O,4,FALSE))</f>
        <v/>
      </c>
      <c r="C435" s="180"/>
      <c r="D435" s="180"/>
      <c r="E435" s="180"/>
      <c r="F435" s="181"/>
      <c r="G435" s="26" t="str">
        <f>IF(AC435="","",VLOOKUP(AC435,関東予選!$J:$O,5,FALSE))</f>
        <v/>
      </c>
      <c r="H435" s="24"/>
      <c r="I435" s="24"/>
      <c r="J435" s="24"/>
      <c r="K435" s="33"/>
      <c r="L435" s="34"/>
      <c r="M435" s="24"/>
      <c r="N435" s="24"/>
      <c r="O435" s="24"/>
      <c r="P435" s="33"/>
      <c r="Q435" s="34"/>
      <c r="R435" s="24"/>
      <c r="S435" s="24"/>
      <c r="T435" s="24"/>
      <c r="U435" s="33"/>
      <c r="V435" s="34"/>
      <c r="W435" s="24"/>
      <c r="X435" s="24"/>
      <c r="Y435" s="24"/>
      <c r="Z435" s="33"/>
      <c r="AA435" s="34"/>
      <c r="AC435" s="49"/>
      <c r="AF435" s="11"/>
    </row>
    <row r="436" spans="1:32" ht="19.5" customHeight="1">
      <c r="A436" s="169"/>
      <c r="B436" s="170"/>
      <c r="C436" s="170"/>
      <c r="D436" s="170"/>
      <c r="E436" s="170"/>
      <c r="F436" s="170"/>
      <c r="G436" s="171"/>
      <c r="H436" s="172" t="s">
        <v>132</v>
      </c>
      <c r="I436" s="173"/>
      <c r="J436" s="173"/>
      <c r="K436" s="173"/>
      <c r="L436" s="34"/>
      <c r="M436" s="172" t="s">
        <v>132</v>
      </c>
      <c r="N436" s="173"/>
      <c r="O436" s="173"/>
      <c r="P436" s="173"/>
      <c r="Q436" s="34"/>
      <c r="R436" s="172" t="s">
        <v>132</v>
      </c>
      <c r="S436" s="173"/>
      <c r="T436" s="173"/>
      <c r="U436" s="173"/>
      <c r="V436" s="34"/>
      <c r="W436" s="172" t="s">
        <v>132</v>
      </c>
      <c r="X436" s="173"/>
      <c r="Y436" s="173"/>
      <c r="Z436" s="173"/>
      <c r="AA436" s="34"/>
      <c r="AC436" s="49"/>
      <c r="AF436" s="11"/>
    </row>
    <row r="437" spans="1:32" ht="24.75" customHeight="1">
      <c r="A437" s="174"/>
      <c r="B437" s="175"/>
      <c r="C437" s="175"/>
      <c r="D437" s="175"/>
      <c r="E437" s="175"/>
      <c r="F437" s="175"/>
      <c r="G437" s="176"/>
      <c r="H437" s="169"/>
      <c r="I437" s="177"/>
      <c r="J437" s="177"/>
      <c r="K437" s="177"/>
      <c r="L437" s="178"/>
      <c r="M437" s="169"/>
      <c r="N437" s="177"/>
      <c r="O437" s="177"/>
      <c r="P437" s="177"/>
      <c r="Q437" s="178"/>
      <c r="R437" s="169"/>
      <c r="S437" s="177"/>
      <c r="T437" s="177"/>
      <c r="U437" s="177"/>
      <c r="V437" s="178"/>
      <c r="W437" s="169"/>
      <c r="X437" s="177"/>
      <c r="Y437" s="177"/>
      <c r="Z437" s="177"/>
      <c r="AA437" s="178"/>
      <c r="AC437" s="49"/>
      <c r="AF437" s="11"/>
    </row>
    <row r="438" spans="1:32" ht="4.5" customHeight="1">
      <c r="A438" s="165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AC438" s="49"/>
      <c r="AF438" s="11"/>
    </row>
    <row r="439" spans="1:32">
      <c r="A439" s="167" t="s">
        <v>136</v>
      </c>
      <c r="B439" s="167"/>
      <c r="C439" s="47" t="str">
        <f>基本登録!$A$23</f>
        <v>①（　）内の大会の個人の部は一人１枚使用すること（関東予選・総合体育大会・個人選手権大会）</v>
      </c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4"/>
      <c r="R439" s="45"/>
      <c r="S439" s="44"/>
      <c r="T439" s="44"/>
      <c r="U439" s="40"/>
      <c r="V439" s="40"/>
      <c r="W439" s="40"/>
      <c r="X439" s="40"/>
      <c r="Y439" s="40"/>
      <c r="Z439" s="40"/>
      <c r="AA439" s="40"/>
    </row>
    <row r="440" spans="1:32">
      <c r="A440" s="43"/>
      <c r="B440" s="43"/>
      <c r="C440" s="47" t="str">
        <f>基本登録!$A$24</f>
        <v>②顧問の捺印のないものは無効</v>
      </c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6"/>
      <c r="R440" s="44"/>
      <c r="S440" s="44"/>
      <c r="T440" s="44"/>
      <c r="U440" s="168" t="s">
        <v>139</v>
      </c>
      <c r="V440" s="168"/>
      <c r="W440" s="168"/>
      <c r="X440" s="168"/>
      <c r="Y440" s="168"/>
      <c r="Z440" s="168"/>
      <c r="AA440" s="168"/>
    </row>
    <row r="441" spans="1:32" s="37" customFormat="1">
      <c r="A441" s="41"/>
      <c r="B441" s="41"/>
      <c r="C441" s="42" t="str">
        <f>基本登録!$A$25</f>
        <v>③A4用紙に印刷すること（A4用紙1枚につき立順票は二部出力。切り取って使用すること）</v>
      </c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168"/>
      <c r="V441" s="168"/>
      <c r="W441" s="168"/>
      <c r="X441" s="168"/>
      <c r="Y441" s="168"/>
      <c r="Z441" s="168"/>
      <c r="AA441" s="168"/>
      <c r="AC441" s="50"/>
    </row>
    <row r="442" spans="1:32" ht="34.5" customHeight="1">
      <c r="AC442" s="49"/>
      <c r="AF442" s="11"/>
    </row>
    <row r="443" spans="1:32" ht="24.75" customHeight="1">
      <c r="A443" s="240" t="s">
        <v>119</v>
      </c>
      <c r="B443" s="240"/>
      <c r="C443" s="240"/>
      <c r="D443" s="201" t="str">
        <f ca="1">基本登録!$B$8</f>
        <v>令和8年度　関東大会東京都予選　立順票</v>
      </c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190" t="s">
        <v>120</v>
      </c>
      <c r="Y443" s="191"/>
      <c r="Z443" s="191"/>
      <c r="AA443" s="192"/>
      <c r="AC443" s="49"/>
      <c r="AF443" s="11"/>
    </row>
    <row r="444" spans="1:32" ht="26.25" customHeight="1">
      <c r="A444" s="241"/>
      <c r="B444" s="241"/>
      <c r="C444" s="24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2" t="str">
        <f>IF(VLOOKUP(AC451,関東予選!$J:$O,2,FALSE)="","",VLOOKUP(AC451,関東予選!$J:$O,2,FALSE))</f>
        <v/>
      </c>
      <c r="Y444" s="203"/>
      <c r="Z444" s="203"/>
      <c r="AA444" s="204"/>
      <c r="AC444" s="49"/>
      <c r="AF444" s="11"/>
    </row>
    <row r="445" spans="1:32" ht="27" customHeight="1">
      <c r="A445" s="169" t="s">
        <v>121</v>
      </c>
      <c r="B445" s="177"/>
      <c r="C445" s="178"/>
      <c r="D445" s="208"/>
      <c r="E445" s="30" t="s">
        <v>122</v>
      </c>
      <c r="F445" s="208"/>
      <c r="G445" s="190" t="s">
        <v>123</v>
      </c>
      <c r="H445" s="191"/>
      <c r="I445" s="192"/>
      <c r="J445" s="213" t="str">
        <f>基本登録!$B$2</f>
        <v>基本登録シートの学校番号に入力して下さい</v>
      </c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X445" s="205"/>
      <c r="Y445" s="206"/>
      <c r="Z445" s="206"/>
      <c r="AA445" s="207"/>
      <c r="AC445" s="49"/>
      <c r="AF445" s="11"/>
    </row>
    <row r="446" spans="1:32" ht="9.75" customHeight="1">
      <c r="A446" s="214">
        <f>基本登録!$B$1</f>
        <v>0</v>
      </c>
      <c r="B446" s="215"/>
      <c r="C446" s="216"/>
      <c r="D446" s="209"/>
      <c r="E446" s="223" t="s">
        <v>109</v>
      </c>
      <c r="F446" s="211"/>
      <c r="G446" s="226" t="s">
        <v>124</v>
      </c>
      <c r="H446" s="227"/>
      <c r="I446" s="228"/>
      <c r="J446" s="213">
        <f>基本登録!$B$3</f>
        <v>0</v>
      </c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36"/>
      <c r="X446" s="36"/>
      <c r="AC446" s="49"/>
      <c r="AF446" s="11"/>
    </row>
    <row r="447" spans="1:32" ht="16.5" customHeight="1">
      <c r="A447" s="217"/>
      <c r="B447" s="218"/>
      <c r="C447" s="219"/>
      <c r="D447" s="209"/>
      <c r="E447" s="224"/>
      <c r="F447" s="211"/>
      <c r="G447" s="229"/>
      <c r="H447" s="230"/>
      <c r="I447" s="231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X447" s="182" t="s">
        <v>125</v>
      </c>
      <c r="Y447" s="184" t="s">
        <v>126</v>
      </c>
      <c r="Z447" s="185"/>
      <c r="AA447" s="186"/>
      <c r="AC447" s="49"/>
      <c r="AF447" s="11"/>
    </row>
    <row r="448" spans="1:32" ht="27" customHeight="1">
      <c r="A448" s="220"/>
      <c r="B448" s="221"/>
      <c r="C448" s="222"/>
      <c r="D448" s="210"/>
      <c r="E448" s="225"/>
      <c r="F448" s="212"/>
      <c r="G448" s="190" t="s">
        <v>127</v>
      </c>
      <c r="H448" s="191"/>
      <c r="I448" s="192"/>
      <c r="J448" s="28"/>
      <c r="K448" s="29"/>
      <c r="L448" s="29"/>
      <c r="M448" s="29"/>
      <c r="N448" s="29"/>
      <c r="O448" s="29"/>
      <c r="P448" s="22"/>
      <c r="Q448" s="22"/>
      <c r="R448" s="22" t="s">
        <v>128</v>
      </c>
      <c r="S448" s="193" t="str">
        <f t="shared" ref="S448" si="13">AC451</f>
        <v/>
      </c>
      <c r="T448" s="194"/>
      <c r="U448" s="194"/>
      <c r="V448" s="23" t="s">
        <v>129</v>
      </c>
      <c r="X448" s="183"/>
      <c r="Y448" s="187"/>
      <c r="Z448" s="188"/>
      <c r="AA448" s="189"/>
      <c r="AC448" s="49"/>
      <c r="AF448" s="11"/>
    </row>
    <row r="449" spans="1:32" ht="4.5" customHeight="1">
      <c r="AC449" s="49"/>
      <c r="AF449" s="11"/>
    </row>
    <row r="450" spans="1:32" ht="21.75" customHeight="1">
      <c r="A450" s="24" t="s">
        <v>130</v>
      </c>
      <c r="B450" s="174" t="s">
        <v>131</v>
      </c>
      <c r="C450" s="195"/>
      <c r="D450" s="195"/>
      <c r="E450" s="195"/>
      <c r="F450" s="176"/>
      <c r="G450" s="32" t="s">
        <v>102</v>
      </c>
      <c r="H450" s="196" t="str">
        <f ca="1">IFERROR(VLOOKUP(D443,基本登録!$B$8:$I$14,5,FALSE),"")</f>
        <v>1次予選（個人予選）</v>
      </c>
      <c r="I450" s="197"/>
      <c r="J450" s="197"/>
      <c r="K450" s="197"/>
      <c r="L450" s="198"/>
      <c r="M450" s="196" t="str">
        <f ca="1">IFERROR(VLOOKUP(D443,基本登録!$B$8:$I$14,6,FALSE),"")</f>
        <v>2次予選（個人決勝）</v>
      </c>
      <c r="N450" s="197"/>
      <c r="O450" s="197"/>
      <c r="P450" s="197"/>
      <c r="Q450" s="198"/>
      <c r="R450" s="196" t="str">
        <f ca="1">IFERROR(IF(VLOOKUP(D443,基本登録!$B$8:$I$14,7,FALSE)="","",VLOOKUP(D443,基本登録!$B$8:$I$14,7,FALSE)),"")</f>
        <v/>
      </c>
      <c r="S450" s="197"/>
      <c r="T450" s="197"/>
      <c r="U450" s="197"/>
      <c r="V450" s="198"/>
      <c r="W450" s="196" t="str">
        <f ca="1">IFERROR(IF(VLOOKUP(D443,基本登録!$B$8:$I$14,8,FALSE)="","",VLOOKUP(D443,基本登録!$B$8:$I$14,8,FALSE)),"")</f>
        <v/>
      </c>
      <c r="X450" s="197"/>
      <c r="Y450" s="197"/>
      <c r="Z450" s="197"/>
      <c r="AA450" s="198"/>
      <c r="AC450" s="49"/>
      <c r="AF450" s="11"/>
    </row>
    <row r="451" spans="1:32" ht="21.75" customHeight="1">
      <c r="A451" s="25" t="str">
        <f>基本登録!$A$17</f>
        <v>１</v>
      </c>
      <c r="B451" s="179" t="str">
        <f>IF(AC451="","",VLOOKUP(AC451,関東予選!$J:$O,4,FALSE))</f>
        <v/>
      </c>
      <c r="C451" s="180"/>
      <c r="D451" s="180"/>
      <c r="E451" s="180"/>
      <c r="F451" s="181"/>
      <c r="G451" s="26" t="str">
        <f>IF(AC451="","",VLOOKUP(AC451,関東予選!$J:$O,5,FALSE))</f>
        <v/>
      </c>
      <c r="H451" s="31"/>
      <c r="I451" s="31"/>
      <c r="J451" s="31"/>
      <c r="K451" s="21"/>
      <c r="L451" s="34"/>
      <c r="M451" s="31"/>
      <c r="N451" s="31"/>
      <c r="O451" s="31"/>
      <c r="P451" s="21"/>
      <c r="Q451" s="34"/>
      <c r="R451" s="31"/>
      <c r="S451" s="31"/>
      <c r="T451" s="31"/>
      <c r="U451" s="21"/>
      <c r="V451" s="34"/>
      <c r="W451" s="31"/>
      <c r="X451" s="31"/>
      <c r="Y451" s="31"/>
      <c r="Z451" s="21"/>
      <c r="AA451" s="34"/>
      <c r="AC451" s="49" t="str">
        <f>関東予選!J$29</f>
        <v/>
      </c>
      <c r="AF451" s="11"/>
    </row>
    <row r="452" spans="1:32" ht="21.75" customHeight="1">
      <c r="A452" s="24" t="str">
        <f>基本登録!$A$18</f>
        <v>２</v>
      </c>
      <c r="B452" s="179" t="str">
        <f>IF(AC452="","",VLOOKUP(AC452,関東予選!$J:$O,4,FALSE))</f>
        <v/>
      </c>
      <c r="C452" s="180"/>
      <c r="D452" s="180"/>
      <c r="E452" s="180"/>
      <c r="F452" s="181"/>
      <c r="G452" s="26" t="str">
        <f>IF(AC452="","",VLOOKUP(AC452,関東予選!$J:$O,5,FALSE))</f>
        <v/>
      </c>
      <c r="H452" s="31"/>
      <c r="I452" s="31"/>
      <c r="J452" s="31"/>
      <c r="K452" s="21"/>
      <c r="L452" s="34"/>
      <c r="M452" s="31"/>
      <c r="N452" s="31"/>
      <c r="O452" s="31"/>
      <c r="P452" s="21"/>
      <c r="Q452" s="34"/>
      <c r="R452" s="31"/>
      <c r="S452" s="31"/>
      <c r="T452" s="31"/>
      <c r="U452" s="21"/>
      <c r="V452" s="34"/>
      <c r="W452" s="31"/>
      <c r="X452" s="31"/>
      <c r="Y452" s="31"/>
      <c r="Z452" s="21"/>
      <c r="AA452" s="34"/>
      <c r="AC452" s="49"/>
      <c r="AF452" s="11"/>
    </row>
    <row r="453" spans="1:32" ht="21.75" customHeight="1">
      <c r="A453" s="24" t="str">
        <f>基本登録!$A$19</f>
        <v>３</v>
      </c>
      <c r="B453" s="179" t="str">
        <f>IF(AC453="","",VLOOKUP(AC453,関東予選!$J:$O,4,FALSE))</f>
        <v/>
      </c>
      <c r="C453" s="180"/>
      <c r="D453" s="180"/>
      <c r="E453" s="180"/>
      <c r="F453" s="181"/>
      <c r="G453" s="26" t="str">
        <f>IF(AC453="","",VLOOKUP(AC453,関東予選!$J:$O,5,FALSE))</f>
        <v/>
      </c>
      <c r="H453" s="31"/>
      <c r="I453" s="31"/>
      <c r="J453" s="31"/>
      <c r="K453" s="21"/>
      <c r="L453" s="34"/>
      <c r="M453" s="31"/>
      <c r="N453" s="31"/>
      <c r="O453" s="31"/>
      <c r="P453" s="21"/>
      <c r="Q453" s="34"/>
      <c r="R453" s="31"/>
      <c r="S453" s="31"/>
      <c r="T453" s="31"/>
      <c r="U453" s="21"/>
      <c r="V453" s="34"/>
      <c r="W453" s="31"/>
      <c r="X453" s="31"/>
      <c r="Y453" s="31"/>
      <c r="Z453" s="21"/>
      <c r="AA453" s="34"/>
      <c r="AC453" s="49"/>
      <c r="AF453" s="11"/>
    </row>
    <row r="454" spans="1:32" ht="21.75" customHeight="1">
      <c r="A454" s="24" t="str">
        <f>基本登録!$A$20</f>
        <v>４</v>
      </c>
      <c r="B454" s="179" t="str">
        <f>IF(AC454="","",VLOOKUP(AC454,関東予選!$J:$O,4,FALSE))</f>
        <v/>
      </c>
      <c r="C454" s="180"/>
      <c r="D454" s="180"/>
      <c r="E454" s="180"/>
      <c r="F454" s="181"/>
      <c r="G454" s="26" t="str">
        <f>IF(AC454="","",VLOOKUP(AC454,関東予選!$J:$O,5,FALSE))</f>
        <v/>
      </c>
      <c r="H454" s="31"/>
      <c r="I454" s="31"/>
      <c r="J454" s="31"/>
      <c r="K454" s="21"/>
      <c r="L454" s="34"/>
      <c r="M454" s="31"/>
      <c r="N454" s="31"/>
      <c r="O454" s="31"/>
      <c r="P454" s="21"/>
      <c r="Q454" s="34"/>
      <c r="R454" s="31"/>
      <c r="S454" s="31"/>
      <c r="T454" s="31"/>
      <c r="U454" s="21"/>
      <c r="V454" s="34"/>
      <c r="W454" s="31"/>
      <c r="X454" s="31"/>
      <c r="Y454" s="31"/>
      <c r="Z454" s="21"/>
      <c r="AA454" s="34"/>
      <c r="AC454" s="49"/>
      <c r="AF454" s="11"/>
    </row>
    <row r="455" spans="1:32" ht="21.75" customHeight="1">
      <c r="A455" s="24" t="str">
        <f>基本登録!$A$21</f>
        <v>５</v>
      </c>
      <c r="B455" s="179" t="str">
        <f>IF(AC455="","",VLOOKUP(AC455,関東予選!$J:$O,4,FALSE))</f>
        <v/>
      </c>
      <c r="C455" s="180"/>
      <c r="D455" s="180"/>
      <c r="E455" s="180"/>
      <c r="F455" s="181"/>
      <c r="G455" s="26" t="str">
        <f>IF(AC455="","",VLOOKUP(AC455,関東予選!$J:$O,5,FALSE))</f>
        <v/>
      </c>
      <c r="H455" s="31"/>
      <c r="I455" s="31"/>
      <c r="J455" s="31"/>
      <c r="K455" s="21"/>
      <c r="L455" s="34"/>
      <c r="M455" s="31"/>
      <c r="N455" s="31"/>
      <c r="O455" s="31"/>
      <c r="P455" s="21"/>
      <c r="Q455" s="34"/>
      <c r="R455" s="31"/>
      <c r="S455" s="31"/>
      <c r="T455" s="31"/>
      <c r="U455" s="21"/>
      <c r="V455" s="34"/>
      <c r="W455" s="31"/>
      <c r="X455" s="31"/>
      <c r="Y455" s="31"/>
      <c r="Z455" s="21"/>
      <c r="AA455" s="34"/>
      <c r="AC455" s="49"/>
      <c r="AF455" s="11"/>
    </row>
    <row r="456" spans="1:32" ht="21.75" customHeight="1">
      <c r="A456" s="24" t="str">
        <f>基本登録!$A$22</f>
        <v>補</v>
      </c>
      <c r="B456" s="179" t="str">
        <f>IF(AC456="","",VLOOKUP(AC456,関東予選!$J:$O,4,FALSE))</f>
        <v/>
      </c>
      <c r="C456" s="180"/>
      <c r="D456" s="180"/>
      <c r="E456" s="180"/>
      <c r="F456" s="181"/>
      <c r="G456" s="26" t="str">
        <f>IF(AC456="","",VLOOKUP(AC456,関東予選!$J:$O,5,FALSE))</f>
        <v/>
      </c>
      <c r="H456" s="24"/>
      <c r="I456" s="24"/>
      <c r="J456" s="24"/>
      <c r="K456" s="33"/>
      <c r="L456" s="34"/>
      <c r="M456" s="24"/>
      <c r="N456" s="24"/>
      <c r="O456" s="24"/>
      <c r="P456" s="33"/>
      <c r="Q456" s="34"/>
      <c r="R456" s="24"/>
      <c r="S456" s="24"/>
      <c r="T456" s="24"/>
      <c r="U456" s="33"/>
      <c r="V456" s="34"/>
      <c r="W456" s="24"/>
      <c r="X456" s="24"/>
      <c r="Y456" s="24"/>
      <c r="Z456" s="33"/>
      <c r="AA456" s="34"/>
      <c r="AC456" s="49"/>
      <c r="AF456" s="11"/>
    </row>
    <row r="457" spans="1:32" ht="19.5" customHeight="1">
      <c r="A457" s="169"/>
      <c r="B457" s="170"/>
      <c r="C457" s="170"/>
      <c r="D457" s="170"/>
      <c r="E457" s="170"/>
      <c r="F457" s="170"/>
      <c r="G457" s="171"/>
      <c r="H457" s="172" t="s">
        <v>132</v>
      </c>
      <c r="I457" s="173"/>
      <c r="J457" s="173"/>
      <c r="K457" s="173"/>
      <c r="L457" s="34"/>
      <c r="M457" s="172" t="s">
        <v>132</v>
      </c>
      <c r="N457" s="173"/>
      <c r="O457" s="173"/>
      <c r="P457" s="173"/>
      <c r="Q457" s="34"/>
      <c r="R457" s="172" t="s">
        <v>132</v>
      </c>
      <c r="S457" s="173"/>
      <c r="T457" s="173"/>
      <c r="U457" s="173"/>
      <c r="V457" s="34"/>
      <c r="W457" s="172" t="s">
        <v>132</v>
      </c>
      <c r="X457" s="173"/>
      <c r="Y457" s="173"/>
      <c r="Z457" s="173"/>
      <c r="AA457" s="34"/>
      <c r="AC457" s="49"/>
      <c r="AF457" s="11"/>
    </row>
    <row r="458" spans="1:32" ht="24.75" customHeight="1">
      <c r="A458" s="174"/>
      <c r="B458" s="175"/>
      <c r="C458" s="175"/>
      <c r="D458" s="175"/>
      <c r="E458" s="175"/>
      <c r="F458" s="175"/>
      <c r="G458" s="176"/>
      <c r="H458" s="169"/>
      <c r="I458" s="177"/>
      <c r="J458" s="177"/>
      <c r="K458" s="177"/>
      <c r="L458" s="178"/>
      <c r="M458" s="169"/>
      <c r="N458" s="177"/>
      <c r="O458" s="177"/>
      <c r="P458" s="177"/>
      <c r="Q458" s="178"/>
      <c r="R458" s="169"/>
      <c r="S458" s="177"/>
      <c r="T458" s="177"/>
      <c r="U458" s="177"/>
      <c r="V458" s="178"/>
      <c r="W458" s="169"/>
      <c r="X458" s="177"/>
      <c r="Y458" s="177"/>
      <c r="Z458" s="177"/>
      <c r="AA458" s="178"/>
      <c r="AC458" s="49"/>
      <c r="AF458" s="11"/>
    </row>
    <row r="459" spans="1:32" ht="4.5" customHeight="1">
      <c r="A459" s="165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AC459" s="49"/>
      <c r="AF459" s="11"/>
    </row>
    <row r="460" spans="1:32">
      <c r="A460" s="167" t="s">
        <v>136</v>
      </c>
      <c r="B460" s="167"/>
      <c r="C460" s="47" t="str">
        <f>基本登録!$A$23</f>
        <v>①（　）内の大会の個人の部は一人１枚使用すること（関東予選・総合体育大会・個人選手権大会）</v>
      </c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4"/>
      <c r="R460" s="45"/>
      <c r="S460" s="44"/>
      <c r="T460" s="44"/>
      <c r="U460" s="40"/>
      <c r="V460" s="40"/>
      <c r="W460" s="40"/>
      <c r="X460" s="40"/>
      <c r="Y460" s="40"/>
      <c r="Z460" s="40"/>
      <c r="AA460" s="40"/>
    </row>
    <row r="461" spans="1:32">
      <c r="A461" s="43"/>
      <c r="B461" s="43"/>
      <c r="C461" s="47" t="str">
        <f>基本登録!$A$24</f>
        <v>②顧問の捺印のないものは無効</v>
      </c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6"/>
      <c r="R461" s="44"/>
      <c r="S461" s="44"/>
      <c r="T461" s="44"/>
      <c r="U461" s="168" t="s">
        <v>139</v>
      </c>
      <c r="V461" s="168"/>
      <c r="W461" s="168"/>
      <c r="X461" s="168"/>
      <c r="Y461" s="168"/>
      <c r="Z461" s="168"/>
      <c r="AA461" s="168"/>
    </row>
    <row r="462" spans="1:32" s="37" customFormat="1">
      <c r="A462" s="41"/>
      <c r="B462" s="41"/>
      <c r="C462" s="42" t="str">
        <f>基本登録!$A$25</f>
        <v>③A4用紙に印刷すること（A4用紙1枚につき立順票は二部出力。切り取って使用すること）</v>
      </c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168"/>
      <c r="V462" s="168"/>
      <c r="W462" s="168"/>
      <c r="X462" s="168"/>
      <c r="Y462" s="168"/>
      <c r="Z462" s="168"/>
      <c r="AA462" s="168"/>
      <c r="AC462" s="50"/>
    </row>
    <row r="463" spans="1:32" ht="34.5" customHeight="1">
      <c r="AC463" s="49"/>
      <c r="AF463" s="11"/>
    </row>
    <row r="464" spans="1:32" ht="24.75" customHeight="1">
      <c r="A464" s="240" t="s">
        <v>119</v>
      </c>
      <c r="B464" s="240"/>
      <c r="C464" s="240"/>
      <c r="D464" s="201" t="str">
        <f ca="1">基本登録!$B$8</f>
        <v>令和8年度　関東大会東京都予選　立順票</v>
      </c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190" t="s">
        <v>120</v>
      </c>
      <c r="Y464" s="191"/>
      <c r="Z464" s="191"/>
      <c r="AA464" s="192"/>
      <c r="AC464" s="49"/>
      <c r="AF464" s="11"/>
    </row>
    <row r="465" spans="1:32" ht="26.25" customHeight="1">
      <c r="A465" s="241"/>
      <c r="B465" s="241"/>
      <c r="C465" s="24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2" t="str">
        <f>IF(VLOOKUP(AC472,関東予選!$J:$O,2,FALSE)="","",VLOOKUP(AC472,関東予選!$J:$O,2,FALSE))</f>
        <v/>
      </c>
      <c r="Y465" s="203"/>
      <c r="Z465" s="203"/>
      <c r="AA465" s="204"/>
      <c r="AC465" s="49"/>
      <c r="AF465" s="11"/>
    </row>
    <row r="466" spans="1:32" ht="27" customHeight="1">
      <c r="A466" s="169" t="s">
        <v>121</v>
      </c>
      <c r="B466" s="177"/>
      <c r="C466" s="178"/>
      <c r="D466" s="208"/>
      <c r="E466" s="30" t="s">
        <v>122</v>
      </c>
      <c r="F466" s="208"/>
      <c r="G466" s="190" t="s">
        <v>123</v>
      </c>
      <c r="H466" s="191"/>
      <c r="I466" s="192"/>
      <c r="J466" s="213" t="str">
        <f>基本登録!$B$2</f>
        <v>基本登録シートの学校番号に入力して下さい</v>
      </c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X466" s="205"/>
      <c r="Y466" s="206"/>
      <c r="Z466" s="206"/>
      <c r="AA466" s="207"/>
      <c r="AC466" s="49"/>
      <c r="AF466" s="11"/>
    </row>
    <row r="467" spans="1:32" ht="9.75" customHeight="1">
      <c r="A467" s="214">
        <f>基本登録!$B$1</f>
        <v>0</v>
      </c>
      <c r="B467" s="215"/>
      <c r="C467" s="216"/>
      <c r="D467" s="209"/>
      <c r="E467" s="223" t="s">
        <v>109</v>
      </c>
      <c r="F467" s="211"/>
      <c r="G467" s="226" t="s">
        <v>124</v>
      </c>
      <c r="H467" s="227"/>
      <c r="I467" s="228"/>
      <c r="J467" s="213">
        <f>基本登録!$B$3</f>
        <v>0</v>
      </c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36"/>
      <c r="X467" s="36"/>
      <c r="AC467" s="49"/>
      <c r="AF467" s="11"/>
    </row>
    <row r="468" spans="1:32" ht="16.5" customHeight="1">
      <c r="A468" s="217"/>
      <c r="B468" s="218"/>
      <c r="C468" s="219"/>
      <c r="D468" s="209"/>
      <c r="E468" s="224"/>
      <c r="F468" s="211"/>
      <c r="G468" s="229"/>
      <c r="H468" s="230"/>
      <c r="I468" s="231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X468" s="182" t="s">
        <v>125</v>
      </c>
      <c r="Y468" s="184" t="s">
        <v>126</v>
      </c>
      <c r="Z468" s="185"/>
      <c r="AA468" s="186"/>
      <c r="AC468" s="49"/>
      <c r="AF468" s="11"/>
    </row>
    <row r="469" spans="1:32" ht="27" customHeight="1">
      <c r="A469" s="220"/>
      <c r="B469" s="221"/>
      <c r="C469" s="222"/>
      <c r="D469" s="210"/>
      <c r="E469" s="225"/>
      <c r="F469" s="212"/>
      <c r="G469" s="190" t="s">
        <v>127</v>
      </c>
      <c r="H469" s="191"/>
      <c r="I469" s="192"/>
      <c r="J469" s="28"/>
      <c r="K469" s="29"/>
      <c r="L469" s="29"/>
      <c r="M469" s="29"/>
      <c r="N469" s="29"/>
      <c r="O469" s="29"/>
      <c r="P469" s="22"/>
      <c r="Q469" s="22"/>
      <c r="R469" s="22" t="s">
        <v>128</v>
      </c>
      <c r="S469" s="193" t="str">
        <f t="shared" ref="S469" si="14">AC472</f>
        <v/>
      </c>
      <c r="T469" s="194"/>
      <c r="U469" s="194"/>
      <c r="V469" s="23" t="s">
        <v>129</v>
      </c>
      <c r="X469" s="183"/>
      <c r="Y469" s="187"/>
      <c r="Z469" s="188"/>
      <c r="AA469" s="189"/>
      <c r="AC469" s="49"/>
      <c r="AF469" s="11"/>
    </row>
    <row r="470" spans="1:32" ht="4.5" customHeight="1">
      <c r="AC470" s="49"/>
      <c r="AF470" s="11"/>
    </row>
    <row r="471" spans="1:32" ht="21.75" customHeight="1">
      <c r="A471" s="24" t="s">
        <v>130</v>
      </c>
      <c r="B471" s="174" t="s">
        <v>131</v>
      </c>
      <c r="C471" s="195"/>
      <c r="D471" s="195"/>
      <c r="E471" s="195"/>
      <c r="F471" s="176"/>
      <c r="G471" s="32" t="s">
        <v>102</v>
      </c>
      <c r="H471" s="196" t="str">
        <f ca="1">IFERROR(VLOOKUP(D464,基本登録!$B$8:$I$14,5,FALSE),"")</f>
        <v>1次予選（個人予選）</v>
      </c>
      <c r="I471" s="197"/>
      <c r="J471" s="197"/>
      <c r="K471" s="197"/>
      <c r="L471" s="198"/>
      <c r="M471" s="196" t="str">
        <f ca="1">IFERROR(VLOOKUP(D464,基本登録!$B$8:$I$14,6,FALSE),"")</f>
        <v>2次予選（個人決勝）</v>
      </c>
      <c r="N471" s="197"/>
      <c r="O471" s="197"/>
      <c r="P471" s="197"/>
      <c r="Q471" s="198"/>
      <c r="R471" s="196" t="str">
        <f ca="1">IFERROR(IF(VLOOKUP(D464,基本登録!$B$8:$I$14,7,FALSE)="","",VLOOKUP(D464,基本登録!$B$8:$I$14,7,FALSE)),"")</f>
        <v/>
      </c>
      <c r="S471" s="197"/>
      <c r="T471" s="197"/>
      <c r="U471" s="197"/>
      <c r="V471" s="198"/>
      <c r="W471" s="196" t="str">
        <f ca="1">IFERROR(IF(VLOOKUP(D464,基本登録!$B$8:$I$14,8,FALSE)="","",VLOOKUP(D464,基本登録!$B$8:$I$14,8,FALSE)),"")</f>
        <v/>
      </c>
      <c r="X471" s="197"/>
      <c r="Y471" s="197"/>
      <c r="Z471" s="197"/>
      <c r="AA471" s="198"/>
      <c r="AC471" s="49"/>
      <c r="AF471" s="11"/>
    </row>
    <row r="472" spans="1:32" ht="21.75" customHeight="1">
      <c r="A472" s="25" t="str">
        <f>基本登録!$A$17</f>
        <v>１</v>
      </c>
      <c r="B472" s="179" t="str">
        <f>IF(AC472="","",VLOOKUP(AC472,関東予選!$J:$O,4,FALSE))</f>
        <v/>
      </c>
      <c r="C472" s="180"/>
      <c r="D472" s="180"/>
      <c r="E472" s="180"/>
      <c r="F472" s="181"/>
      <c r="G472" s="26" t="str">
        <f>IF(AC472="","",VLOOKUP(AC472,関東予選!$J:$O,5,FALSE))</f>
        <v/>
      </c>
      <c r="H472" s="31"/>
      <c r="I472" s="31"/>
      <c r="J472" s="31"/>
      <c r="K472" s="21"/>
      <c r="L472" s="34"/>
      <c r="M472" s="31"/>
      <c r="N472" s="31"/>
      <c r="O472" s="31"/>
      <c r="P472" s="21"/>
      <c r="Q472" s="34"/>
      <c r="R472" s="31"/>
      <c r="S472" s="31"/>
      <c r="T472" s="31"/>
      <c r="U472" s="21"/>
      <c r="V472" s="34"/>
      <c r="W472" s="31"/>
      <c r="X472" s="31"/>
      <c r="Y472" s="31"/>
      <c r="Z472" s="21"/>
      <c r="AA472" s="34"/>
      <c r="AC472" s="49" t="str">
        <f>関東予選!J$30</f>
        <v/>
      </c>
      <c r="AF472" s="11"/>
    </row>
    <row r="473" spans="1:32" ht="21.75" customHeight="1">
      <c r="A473" s="24" t="str">
        <f>基本登録!$A$18</f>
        <v>２</v>
      </c>
      <c r="B473" s="179" t="str">
        <f>IF(AC473="","",VLOOKUP(AC473,関東予選!$J:$O,4,FALSE))</f>
        <v/>
      </c>
      <c r="C473" s="180"/>
      <c r="D473" s="180"/>
      <c r="E473" s="180"/>
      <c r="F473" s="181"/>
      <c r="G473" s="26" t="str">
        <f>IF(AC473="","",VLOOKUP(AC473,関東予選!$J:$O,5,FALSE))</f>
        <v/>
      </c>
      <c r="H473" s="31"/>
      <c r="I473" s="31"/>
      <c r="J473" s="31"/>
      <c r="K473" s="21"/>
      <c r="L473" s="34"/>
      <c r="M473" s="31"/>
      <c r="N473" s="31"/>
      <c r="O473" s="31"/>
      <c r="P473" s="21"/>
      <c r="Q473" s="34"/>
      <c r="R473" s="31"/>
      <c r="S473" s="31"/>
      <c r="T473" s="31"/>
      <c r="U473" s="21"/>
      <c r="V473" s="34"/>
      <c r="W473" s="31"/>
      <c r="X473" s="31"/>
      <c r="Y473" s="31"/>
      <c r="Z473" s="21"/>
      <c r="AA473" s="34"/>
      <c r="AC473" s="49"/>
      <c r="AF473" s="11"/>
    </row>
    <row r="474" spans="1:32" ht="21.75" customHeight="1">
      <c r="A474" s="24" t="str">
        <f>基本登録!$A$19</f>
        <v>３</v>
      </c>
      <c r="B474" s="179" t="str">
        <f>IF(AC474="","",VLOOKUP(AC474,関東予選!$J:$O,4,FALSE))</f>
        <v/>
      </c>
      <c r="C474" s="180"/>
      <c r="D474" s="180"/>
      <c r="E474" s="180"/>
      <c r="F474" s="181"/>
      <c r="G474" s="26" t="str">
        <f>IF(AC474="","",VLOOKUP(AC474,関東予選!$J:$O,5,FALSE))</f>
        <v/>
      </c>
      <c r="H474" s="31"/>
      <c r="I474" s="31"/>
      <c r="J474" s="31"/>
      <c r="K474" s="21"/>
      <c r="L474" s="34"/>
      <c r="M474" s="31"/>
      <c r="N474" s="31"/>
      <c r="O474" s="31"/>
      <c r="P474" s="21"/>
      <c r="Q474" s="34"/>
      <c r="R474" s="31"/>
      <c r="S474" s="31"/>
      <c r="T474" s="31"/>
      <c r="U474" s="21"/>
      <c r="V474" s="34"/>
      <c r="W474" s="31"/>
      <c r="X474" s="31"/>
      <c r="Y474" s="31"/>
      <c r="Z474" s="21"/>
      <c r="AA474" s="34"/>
      <c r="AC474" s="49"/>
      <c r="AF474" s="11"/>
    </row>
    <row r="475" spans="1:32" ht="21.75" customHeight="1">
      <c r="A475" s="24" t="str">
        <f>基本登録!$A$20</f>
        <v>４</v>
      </c>
      <c r="B475" s="179" t="str">
        <f>IF(AC475="","",VLOOKUP(AC475,関東予選!$J:$O,4,FALSE))</f>
        <v/>
      </c>
      <c r="C475" s="180"/>
      <c r="D475" s="180"/>
      <c r="E475" s="180"/>
      <c r="F475" s="181"/>
      <c r="G475" s="26" t="str">
        <f>IF(AC475="","",VLOOKUP(AC475,関東予選!$J:$O,5,FALSE))</f>
        <v/>
      </c>
      <c r="H475" s="31"/>
      <c r="I475" s="31"/>
      <c r="J475" s="31"/>
      <c r="K475" s="21"/>
      <c r="L475" s="34"/>
      <c r="M475" s="31"/>
      <c r="N475" s="31"/>
      <c r="O475" s="31"/>
      <c r="P475" s="21"/>
      <c r="Q475" s="34"/>
      <c r="R475" s="31"/>
      <c r="S475" s="31"/>
      <c r="T475" s="31"/>
      <c r="U475" s="21"/>
      <c r="V475" s="34"/>
      <c r="W475" s="31"/>
      <c r="X475" s="31"/>
      <c r="Y475" s="31"/>
      <c r="Z475" s="21"/>
      <c r="AA475" s="34"/>
      <c r="AC475" s="49"/>
      <c r="AF475" s="11"/>
    </row>
    <row r="476" spans="1:32" ht="21.75" customHeight="1">
      <c r="A476" s="24" t="str">
        <f>基本登録!$A$21</f>
        <v>５</v>
      </c>
      <c r="B476" s="179" t="str">
        <f>IF(AC476="","",VLOOKUP(AC476,関東予選!$J:$O,4,FALSE))</f>
        <v/>
      </c>
      <c r="C476" s="180"/>
      <c r="D476" s="180"/>
      <c r="E476" s="180"/>
      <c r="F476" s="181"/>
      <c r="G476" s="26" t="str">
        <f>IF(AC476="","",VLOOKUP(AC476,関東予選!$J:$O,5,FALSE))</f>
        <v/>
      </c>
      <c r="H476" s="31"/>
      <c r="I476" s="31"/>
      <c r="J476" s="31"/>
      <c r="K476" s="21"/>
      <c r="L476" s="34"/>
      <c r="M476" s="31"/>
      <c r="N476" s="31"/>
      <c r="O476" s="31"/>
      <c r="P476" s="21"/>
      <c r="Q476" s="34"/>
      <c r="R476" s="31"/>
      <c r="S476" s="31"/>
      <c r="T476" s="31"/>
      <c r="U476" s="21"/>
      <c r="V476" s="34"/>
      <c r="W476" s="31"/>
      <c r="X476" s="31"/>
      <c r="Y476" s="31"/>
      <c r="Z476" s="21"/>
      <c r="AA476" s="34"/>
      <c r="AC476" s="49"/>
      <c r="AF476" s="11"/>
    </row>
    <row r="477" spans="1:32" ht="21.75" customHeight="1">
      <c r="A477" s="24" t="str">
        <f>基本登録!$A$22</f>
        <v>補</v>
      </c>
      <c r="B477" s="179" t="str">
        <f>IF(AC477="","",VLOOKUP(AC477,関東予選!$J:$O,4,FALSE))</f>
        <v/>
      </c>
      <c r="C477" s="180"/>
      <c r="D477" s="180"/>
      <c r="E477" s="180"/>
      <c r="F477" s="181"/>
      <c r="G477" s="26" t="str">
        <f>IF(AC477="","",VLOOKUP(AC477,関東予選!$J:$O,5,FALSE))</f>
        <v/>
      </c>
      <c r="H477" s="24"/>
      <c r="I477" s="24"/>
      <c r="J477" s="24"/>
      <c r="K477" s="33"/>
      <c r="L477" s="34"/>
      <c r="M477" s="24"/>
      <c r="N477" s="24"/>
      <c r="O477" s="24"/>
      <c r="P477" s="33"/>
      <c r="Q477" s="34"/>
      <c r="R477" s="24"/>
      <c r="S477" s="24"/>
      <c r="T477" s="24"/>
      <c r="U477" s="33"/>
      <c r="V477" s="34"/>
      <c r="W477" s="24"/>
      <c r="X477" s="24"/>
      <c r="Y477" s="24"/>
      <c r="Z477" s="33"/>
      <c r="AA477" s="34"/>
      <c r="AC477" s="49"/>
      <c r="AF477" s="11"/>
    </row>
    <row r="478" spans="1:32" ht="19.5" customHeight="1">
      <c r="A478" s="169"/>
      <c r="B478" s="170"/>
      <c r="C478" s="170"/>
      <c r="D478" s="170"/>
      <c r="E478" s="170"/>
      <c r="F478" s="170"/>
      <c r="G478" s="171"/>
      <c r="H478" s="172" t="s">
        <v>132</v>
      </c>
      <c r="I478" s="173"/>
      <c r="J478" s="173"/>
      <c r="K478" s="173"/>
      <c r="L478" s="34"/>
      <c r="M478" s="172" t="s">
        <v>132</v>
      </c>
      <c r="N478" s="173"/>
      <c r="O478" s="173"/>
      <c r="P478" s="173"/>
      <c r="Q478" s="34"/>
      <c r="R478" s="172" t="s">
        <v>132</v>
      </c>
      <c r="S478" s="173"/>
      <c r="T478" s="173"/>
      <c r="U478" s="173"/>
      <c r="V478" s="34"/>
      <c r="W478" s="172" t="s">
        <v>132</v>
      </c>
      <c r="X478" s="173"/>
      <c r="Y478" s="173"/>
      <c r="Z478" s="173"/>
      <c r="AA478" s="34"/>
      <c r="AC478" s="49"/>
      <c r="AF478" s="11"/>
    </row>
    <row r="479" spans="1:32" ht="24.75" customHeight="1">
      <c r="A479" s="174"/>
      <c r="B479" s="175"/>
      <c r="C479" s="175"/>
      <c r="D479" s="175"/>
      <c r="E479" s="175"/>
      <c r="F479" s="175"/>
      <c r="G479" s="176"/>
      <c r="H479" s="169"/>
      <c r="I479" s="177"/>
      <c r="J479" s="177"/>
      <c r="K479" s="177"/>
      <c r="L479" s="178"/>
      <c r="M479" s="169"/>
      <c r="N479" s="177"/>
      <c r="O479" s="177"/>
      <c r="P479" s="177"/>
      <c r="Q479" s="178"/>
      <c r="R479" s="169"/>
      <c r="S479" s="177"/>
      <c r="T479" s="177"/>
      <c r="U479" s="177"/>
      <c r="V479" s="178"/>
      <c r="W479" s="169"/>
      <c r="X479" s="177"/>
      <c r="Y479" s="177"/>
      <c r="Z479" s="177"/>
      <c r="AA479" s="178"/>
      <c r="AC479" s="49"/>
      <c r="AF479" s="11"/>
    </row>
    <row r="480" spans="1:32" ht="4.5" customHeight="1">
      <c r="A480" s="165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AC480" s="49"/>
      <c r="AF480" s="11"/>
    </row>
    <row r="481" spans="1:32">
      <c r="A481" s="167" t="s">
        <v>136</v>
      </c>
      <c r="B481" s="167"/>
      <c r="C481" s="47" t="str">
        <f>基本登録!$A$23</f>
        <v>①（　）内の大会の個人の部は一人１枚使用すること（関東予選・総合体育大会・個人選手権大会）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4"/>
      <c r="R481" s="45"/>
      <c r="S481" s="44"/>
      <c r="T481" s="44"/>
      <c r="U481" s="40"/>
      <c r="V481" s="40"/>
      <c r="W481" s="40"/>
      <c r="X481" s="40"/>
      <c r="Y481" s="40"/>
      <c r="Z481" s="40"/>
      <c r="AA481" s="40"/>
    </row>
    <row r="482" spans="1:32">
      <c r="A482" s="43"/>
      <c r="B482" s="43"/>
      <c r="C482" s="47" t="str">
        <f>基本登録!$A$24</f>
        <v>②顧問の捺印のないものは無効</v>
      </c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6"/>
      <c r="R482" s="44"/>
      <c r="S482" s="44"/>
      <c r="T482" s="44"/>
      <c r="U482" s="168" t="s">
        <v>139</v>
      </c>
      <c r="V482" s="168"/>
      <c r="W482" s="168"/>
      <c r="X482" s="168"/>
      <c r="Y482" s="168"/>
      <c r="Z482" s="168"/>
      <c r="AA482" s="168"/>
    </row>
    <row r="483" spans="1:32" s="37" customFormat="1">
      <c r="A483" s="41"/>
      <c r="B483" s="41"/>
      <c r="C483" s="42" t="str">
        <f>基本登録!$A$25</f>
        <v>③A4用紙に印刷すること（A4用紙1枚につき立順票は二部出力。切り取って使用すること）</v>
      </c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168"/>
      <c r="V483" s="168"/>
      <c r="W483" s="168"/>
      <c r="X483" s="168"/>
      <c r="Y483" s="168"/>
      <c r="Z483" s="168"/>
      <c r="AA483" s="168"/>
      <c r="AC483" s="50"/>
    </row>
    <row r="484" spans="1:32" ht="34.5" customHeight="1">
      <c r="AC484" s="49"/>
      <c r="AF484" s="11"/>
    </row>
    <row r="485" spans="1:32" ht="24.75" customHeight="1">
      <c r="A485" s="240" t="s">
        <v>119</v>
      </c>
      <c r="B485" s="240"/>
      <c r="C485" s="240"/>
      <c r="D485" s="201" t="str">
        <f ca="1">基本登録!$B$8</f>
        <v>令和8年度　関東大会東京都予選　立順票</v>
      </c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190" t="s">
        <v>120</v>
      </c>
      <c r="Y485" s="191"/>
      <c r="Z485" s="191"/>
      <c r="AA485" s="192"/>
      <c r="AC485" s="49"/>
      <c r="AF485" s="11"/>
    </row>
    <row r="486" spans="1:32" ht="26.25" customHeight="1">
      <c r="A486" s="241"/>
      <c r="B486" s="241"/>
      <c r="C486" s="24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2" t="str">
        <f>IF(VLOOKUP(AC493,関東予選!$J:$O,2,FALSE)="","",VLOOKUP(AC493,関東予選!$J:$O,2,FALSE))</f>
        <v/>
      </c>
      <c r="Y486" s="203"/>
      <c r="Z486" s="203"/>
      <c r="AA486" s="204"/>
      <c r="AC486" s="49"/>
      <c r="AF486" s="11"/>
    </row>
    <row r="487" spans="1:32" ht="27" customHeight="1">
      <c r="A487" s="169" t="s">
        <v>121</v>
      </c>
      <c r="B487" s="177"/>
      <c r="C487" s="178"/>
      <c r="D487" s="208"/>
      <c r="E487" s="30" t="s">
        <v>122</v>
      </c>
      <c r="F487" s="208"/>
      <c r="G487" s="190" t="s">
        <v>123</v>
      </c>
      <c r="H487" s="191"/>
      <c r="I487" s="192"/>
      <c r="J487" s="213" t="str">
        <f>基本登録!$B$2</f>
        <v>基本登録シートの学校番号に入力して下さい</v>
      </c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X487" s="205"/>
      <c r="Y487" s="206"/>
      <c r="Z487" s="206"/>
      <c r="AA487" s="207"/>
      <c r="AC487" s="49"/>
      <c r="AF487" s="11"/>
    </row>
    <row r="488" spans="1:32" ht="9.75" customHeight="1">
      <c r="A488" s="214">
        <f>基本登録!$B$1</f>
        <v>0</v>
      </c>
      <c r="B488" s="215"/>
      <c r="C488" s="216"/>
      <c r="D488" s="209"/>
      <c r="E488" s="223" t="s">
        <v>109</v>
      </c>
      <c r="F488" s="211"/>
      <c r="G488" s="226" t="s">
        <v>124</v>
      </c>
      <c r="H488" s="227"/>
      <c r="I488" s="228"/>
      <c r="J488" s="213">
        <f>基本登録!$B$3</f>
        <v>0</v>
      </c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36"/>
      <c r="X488" s="36"/>
      <c r="AC488" s="49"/>
      <c r="AF488" s="11"/>
    </row>
    <row r="489" spans="1:32" ht="16.5" customHeight="1">
      <c r="A489" s="217"/>
      <c r="B489" s="218"/>
      <c r="C489" s="219"/>
      <c r="D489" s="209"/>
      <c r="E489" s="224"/>
      <c r="F489" s="211"/>
      <c r="G489" s="229"/>
      <c r="H489" s="230"/>
      <c r="I489" s="231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X489" s="182" t="s">
        <v>125</v>
      </c>
      <c r="Y489" s="184" t="s">
        <v>126</v>
      </c>
      <c r="Z489" s="185"/>
      <c r="AA489" s="186"/>
      <c r="AC489" s="49"/>
      <c r="AF489" s="11"/>
    </row>
    <row r="490" spans="1:32" ht="27" customHeight="1">
      <c r="A490" s="220"/>
      <c r="B490" s="221"/>
      <c r="C490" s="222"/>
      <c r="D490" s="210"/>
      <c r="E490" s="225"/>
      <c r="F490" s="212"/>
      <c r="G490" s="190" t="s">
        <v>127</v>
      </c>
      <c r="H490" s="191"/>
      <c r="I490" s="192"/>
      <c r="J490" s="28"/>
      <c r="K490" s="29"/>
      <c r="L490" s="29"/>
      <c r="M490" s="29"/>
      <c r="N490" s="29"/>
      <c r="O490" s="29"/>
      <c r="P490" s="22"/>
      <c r="Q490" s="22"/>
      <c r="R490" s="22" t="s">
        <v>128</v>
      </c>
      <c r="S490" s="193" t="str">
        <f t="shared" ref="S490" si="15">AC493</f>
        <v/>
      </c>
      <c r="T490" s="194"/>
      <c r="U490" s="194"/>
      <c r="V490" s="23" t="s">
        <v>129</v>
      </c>
      <c r="X490" s="183"/>
      <c r="Y490" s="187"/>
      <c r="Z490" s="188"/>
      <c r="AA490" s="189"/>
      <c r="AC490" s="49"/>
      <c r="AF490" s="11"/>
    </row>
    <row r="491" spans="1:32" ht="4.5" customHeight="1">
      <c r="AC491" s="49"/>
      <c r="AF491" s="11"/>
    </row>
    <row r="492" spans="1:32" ht="21.75" customHeight="1">
      <c r="A492" s="24" t="s">
        <v>130</v>
      </c>
      <c r="B492" s="174" t="s">
        <v>131</v>
      </c>
      <c r="C492" s="195"/>
      <c r="D492" s="195"/>
      <c r="E492" s="195"/>
      <c r="F492" s="176"/>
      <c r="G492" s="32" t="s">
        <v>102</v>
      </c>
      <c r="H492" s="196" t="str">
        <f ca="1">IFERROR(VLOOKUP(D485,基本登録!$B$8:$I$14,5,FALSE),"")</f>
        <v>1次予選（個人予選）</v>
      </c>
      <c r="I492" s="197"/>
      <c r="J492" s="197"/>
      <c r="K492" s="197"/>
      <c r="L492" s="198"/>
      <c r="M492" s="196" t="str">
        <f ca="1">IFERROR(VLOOKUP(D485,基本登録!$B$8:$I$14,6,FALSE),"")</f>
        <v>2次予選（個人決勝）</v>
      </c>
      <c r="N492" s="197"/>
      <c r="O492" s="197"/>
      <c r="P492" s="197"/>
      <c r="Q492" s="198"/>
      <c r="R492" s="196" t="str">
        <f ca="1">IFERROR(IF(VLOOKUP(D485,基本登録!$B$8:$I$14,7,FALSE)="","",VLOOKUP(D485,基本登録!$B$8:$I$14,7,FALSE)),"")</f>
        <v/>
      </c>
      <c r="S492" s="197"/>
      <c r="T492" s="197"/>
      <c r="U492" s="197"/>
      <c r="V492" s="198"/>
      <c r="W492" s="196" t="str">
        <f ca="1">IFERROR(IF(VLOOKUP(D485,基本登録!$B$8:$I$14,8,FALSE)="","",VLOOKUP(D485,基本登録!$B$8:$I$14,8,FALSE)),"")</f>
        <v/>
      </c>
      <c r="X492" s="197"/>
      <c r="Y492" s="197"/>
      <c r="Z492" s="197"/>
      <c r="AA492" s="198"/>
      <c r="AC492" s="49"/>
      <c r="AF492" s="11"/>
    </row>
    <row r="493" spans="1:32" ht="21.75" customHeight="1">
      <c r="A493" s="25" t="str">
        <f>基本登録!$A$17</f>
        <v>１</v>
      </c>
      <c r="B493" s="179" t="str">
        <f>IF(AC493="","",VLOOKUP(AC493,関東予選!$J:$O,4,FALSE))</f>
        <v/>
      </c>
      <c r="C493" s="180"/>
      <c r="D493" s="180"/>
      <c r="E493" s="180"/>
      <c r="F493" s="181"/>
      <c r="G493" s="26" t="str">
        <f>IF(AC493="","",VLOOKUP(AC493,関東予選!$J:$O,5,FALSE))</f>
        <v/>
      </c>
      <c r="H493" s="31"/>
      <c r="I493" s="31"/>
      <c r="J493" s="31"/>
      <c r="K493" s="21"/>
      <c r="L493" s="34"/>
      <c r="M493" s="31"/>
      <c r="N493" s="31"/>
      <c r="O493" s="31"/>
      <c r="P493" s="21"/>
      <c r="Q493" s="34"/>
      <c r="R493" s="31"/>
      <c r="S493" s="31"/>
      <c r="T493" s="31"/>
      <c r="U493" s="21"/>
      <c r="V493" s="34"/>
      <c r="W493" s="31"/>
      <c r="X493" s="31"/>
      <c r="Y493" s="31"/>
      <c r="Z493" s="21"/>
      <c r="AA493" s="34"/>
      <c r="AC493" s="49" t="str">
        <f>関東予選!J$31</f>
        <v/>
      </c>
      <c r="AF493" s="11"/>
    </row>
    <row r="494" spans="1:32" ht="21.75" customHeight="1">
      <c r="A494" s="24" t="str">
        <f>基本登録!$A$18</f>
        <v>２</v>
      </c>
      <c r="B494" s="179" t="str">
        <f>IF(AC494="","",VLOOKUP(AC494,関東予選!$J:$O,4,FALSE))</f>
        <v/>
      </c>
      <c r="C494" s="180"/>
      <c r="D494" s="180"/>
      <c r="E494" s="180"/>
      <c r="F494" s="181"/>
      <c r="G494" s="26" t="str">
        <f>IF(AC494="","",VLOOKUP(AC494,関東予選!$J:$O,5,FALSE))</f>
        <v/>
      </c>
      <c r="H494" s="31"/>
      <c r="I494" s="31"/>
      <c r="J494" s="31"/>
      <c r="K494" s="21"/>
      <c r="L494" s="34"/>
      <c r="M494" s="31"/>
      <c r="N494" s="31"/>
      <c r="O494" s="31"/>
      <c r="P494" s="21"/>
      <c r="Q494" s="34"/>
      <c r="R494" s="31"/>
      <c r="S494" s="31"/>
      <c r="T494" s="31"/>
      <c r="U494" s="21"/>
      <c r="V494" s="34"/>
      <c r="W494" s="31"/>
      <c r="X494" s="31"/>
      <c r="Y494" s="31"/>
      <c r="Z494" s="21"/>
      <c r="AA494" s="34"/>
      <c r="AC494" s="49"/>
      <c r="AF494" s="11"/>
    </row>
    <row r="495" spans="1:32" ht="21.75" customHeight="1">
      <c r="A495" s="24" t="str">
        <f>基本登録!$A$19</f>
        <v>３</v>
      </c>
      <c r="B495" s="179" t="str">
        <f>IF(AC495="","",VLOOKUP(AC495,関東予選!$J:$O,4,FALSE))</f>
        <v/>
      </c>
      <c r="C495" s="180"/>
      <c r="D495" s="180"/>
      <c r="E495" s="180"/>
      <c r="F495" s="181"/>
      <c r="G495" s="26" t="str">
        <f>IF(AC495="","",VLOOKUP(AC495,関東予選!$J:$O,5,FALSE))</f>
        <v/>
      </c>
      <c r="H495" s="31"/>
      <c r="I495" s="31"/>
      <c r="J495" s="31"/>
      <c r="K495" s="21"/>
      <c r="L495" s="34"/>
      <c r="M495" s="31"/>
      <c r="N495" s="31"/>
      <c r="O495" s="31"/>
      <c r="P495" s="21"/>
      <c r="Q495" s="34"/>
      <c r="R495" s="31"/>
      <c r="S495" s="31"/>
      <c r="T495" s="31"/>
      <c r="U495" s="21"/>
      <c r="V495" s="34"/>
      <c r="W495" s="31"/>
      <c r="X495" s="31"/>
      <c r="Y495" s="31"/>
      <c r="Z495" s="21"/>
      <c r="AA495" s="34"/>
      <c r="AC495" s="49"/>
      <c r="AF495" s="11"/>
    </row>
    <row r="496" spans="1:32" ht="21.75" customHeight="1">
      <c r="A496" s="24" t="str">
        <f>基本登録!$A$20</f>
        <v>４</v>
      </c>
      <c r="B496" s="179" t="str">
        <f>IF(AC496="","",VLOOKUP(AC496,関東予選!$J:$O,4,FALSE))</f>
        <v/>
      </c>
      <c r="C496" s="180"/>
      <c r="D496" s="180"/>
      <c r="E496" s="180"/>
      <c r="F496" s="181"/>
      <c r="G496" s="26" t="str">
        <f>IF(AC496="","",VLOOKUP(AC496,関東予選!$J:$O,5,FALSE))</f>
        <v/>
      </c>
      <c r="H496" s="31"/>
      <c r="I496" s="31"/>
      <c r="J496" s="31"/>
      <c r="K496" s="21"/>
      <c r="L496" s="34"/>
      <c r="M496" s="31"/>
      <c r="N496" s="31"/>
      <c r="O496" s="31"/>
      <c r="P496" s="21"/>
      <c r="Q496" s="34"/>
      <c r="R496" s="31"/>
      <c r="S496" s="31"/>
      <c r="T496" s="31"/>
      <c r="U496" s="21"/>
      <c r="V496" s="34"/>
      <c r="W496" s="31"/>
      <c r="X496" s="31"/>
      <c r="Y496" s="31"/>
      <c r="Z496" s="21"/>
      <c r="AA496" s="34"/>
      <c r="AC496" s="49"/>
      <c r="AF496" s="11"/>
    </row>
    <row r="497" spans="1:32" ht="21.75" customHeight="1">
      <c r="A497" s="24" t="str">
        <f>基本登録!$A$21</f>
        <v>５</v>
      </c>
      <c r="B497" s="179" t="str">
        <f>IF(AC497="","",VLOOKUP(AC497,関東予選!$J:$O,4,FALSE))</f>
        <v/>
      </c>
      <c r="C497" s="180"/>
      <c r="D497" s="180"/>
      <c r="E497" s="180"/>
      <c r="F497" s="181"/>
      <c r="G497" s="26" t="str">
        <f>IF(AC497="","",VLOOKUP(AC497,関東予選!$J:$O,5,FALSE))</f>
        <v/>
      </c>
      <c r="H497" s="31"/>
      <c r="I497" s="31"/>
      <c r="J497" s="31"/>
      <c r="K497" s="21"/>
      <c r="L497" s="34"/>
      <c r="M497" s="31"/>
      <c r="N497" s="31"/>
      <c r="O497" s="31"/>
      <c r="P497" s="21"/>
      <c r="Q497" s="34"/>
      <c r="R497" s="31"/>
      <c r="S497" s="31"/>
      <c r="T497" s="31"/>
      <c r="U497" s="21"/>
      <c r="V497" s="34"/>
      <c r="W497" s="31"/>
      <c r="X497" s="31"/>
      <c r="Y497" s="31"/>
      <c r="Z497" s="21"/>
      <c r="AA497" s="34"/>
      <c r="AC497" s="49"/>
      <c r="AF497" s="11"/>
    </row>
    <row r="498" spans="1:32" ht="21.75" customHeight="1">
      <c r="A498" s="24" t="str">
        <f>基本登録!$A$22</f>
        <v>補</v>
      </c>
      <c r="B498" s="179" t="str">
        <f>IF(AC498="","",VLOOKUP(AC498,関東予選!$J:$O,4,FALSE))</f>
        <v/>
      </c>
      <c r="C498" s="180"/>
      <c r="D498" s="180"/>
      <c r="E498" s="180"/>
      <c r="F498" s="181"/>
      <c r="G498" s="26" t="str">
        <f>IF(AC498="","",VLOOKUP(AC498,関東予選!$J:$O,5,FALSE))</f>
        <v/>
      </c>
      <c r="H498" s="24"/>
      <c r="I498" s="24"/>
      <c r="J498" s="24"/>
      <c r="K498" s="33"/>
      <c r="L498" s="34"/>
      <c r="M498" s="24"/>
      <c r="N498" s="24"/>
      <c r="O498" s="24"/>
      <c r="P498" s="33"/>
      <c r="Q498" s="34"/>
      <c r="R498" s="24"/>
      <c r="S498" s="24"/>
      <c r="T498" s="24"/>
      <c r="U498" s="33"/>
      <c r="V498" s="34"/>
      <c r="W498" s="24"/>
      <c r="X498" s="24"/>
      <c r="Y498" s="24"/>
      <c r="Z498" s="33"/>
      <c r="AA498" s="34"/>
      <c r="AC498" s="49"/>
      <c r="AF498" s="11"/>
    </row>
    <row r="499" spans="1:32" ht="19.5" customHeight="1">
      <c r="A499" s="169"/>
      <c r="B499" s="170"/>
      <c r="C499" s="170"/>
      <c r="D499" s="170"/>
      <c r="E499" s="170"/>
      <c r="F499" s="170"/>
      <c r="G499" s="171"/>
      <c r="H499" s="172" t="s">
        <v>132</v>
      </c>
      <c r="I499" s="173"/>
      <c r="J499" s="173"/>
      <c r="K499" s="173"/>
      <c r="L499" s="34"/>
      <c r="M499" s="172" t="s">
        <v>132</v>
      </c>
      <c r="N499" s="173"/>
      <c r="O499" s="173"/>
      <c r="P499" s="173"/>
      <c r="Q499" s="34"/>
      <c r="R499" s="172" t="s">
        <v>132</v>
      </c>
      <c r="S499" s="173"/>
      <c r="T499" s="173"/>
      <c r="U499" s="173"/>
      <c r="V499" s="34"/>
      <c r="W499" s="172" t="s">
        <v>132</v>
      </c>
      <c r="X499" s="173"/>
      <c r="Y499" s="173"/>
      <c r="Z499" s="173"/>
      <c r="AA499" s="34"/>
      <c r="AC499" s="49"/>
      <c r="AF499" s="11"/>
    </row>
    <row r="500" spans="1:32" ht="24.75" customHeight="1">
      <c r="A500" s="174"/>
      <c r="B500" s="175"/>
      <c r="C500" s="175"/>
      <c r="D500" s="175"/>
      <c r="E500" s="175"/>
      <c r="F500" s="175"/>
      <c r="G500" s="176"/>
      <c r="H500" s="169"/>
      <c r="I500" s="177"/>
      <c r="J500" s="177"/>
      <c r="K500" s="177"/>
      <c r="L500" s="178"/>
      <c r="M500" s="169"/>
      <c r="N500" s="177"/>
      <c r="O500" s="177"/>
      <c r="P500" s="177"/>
      <c r="Q500" s="178"/>
      <c r="R500" s="169"/>
      <c r="S500" s="177"/>
      <c r="T500" s="177"/>
      <c r="U500" s="177"/>
      <c r="V500" s="178"/>
      <c r="W500" s="169"/>
      <c r="X500" s="177"/>
      <c r="Y500" s="177"/>
      <c r="Z500" s="177"/>
      <c r="AA500" s="178"/>
      <c r="AC500" s="49"/>
      <c r="AF500" s="11"/>
    </row>
    <row r="501" spans="1:32" ht="4.5" customHeight="1">
      <c r="A501" s="165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AC501" s="49"/>
      <c r="AF501" s="11"/>
    </row>
    <row r="502" spans="1:32">
      <c r="A502" s="167" t="s">
        <v>136</v>
      </c>
      <c r="B502" s="167"/>
      <c r="C502" s="47" t="str">
        <f>基本登録!$A$23</f>
        <v>①（　）内の大会の個人の部は一人１枚使用すること（関東予選・総合体育大会・個人選手権大会）</v>
      </c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4"/>
      <c r="R502" s="45"/>
      <c r="S502" s="44"/>
      <c r="T502" s="44"/>
      <c r="U502" s="40"/>
      <c r="V502" s="40"/>
      <c r="W502" s="40"/>
      <c r="X502" s="40"/>
      <c r="Y502" s="40"/>
      <c r="Z502" s="40"/>
      <c r="AA502" s="40"/>
    </row>
    <row r="503" spans="1:32">
      <c r="A503" s="43"/>
      <c r="B503" s="43"/>
      <c r="C503" s="47" t="str">
        <f>基本登録!$A$24</f>
        <v>②顧問の捺印のないものは無効</v>
      </c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6"/>
      <c r="R503" s="44"/>
      <c r="S503" s="44"/>
      <c r="T503" s="44"/>
      <c r="U503" s="168" t="s">
        <v>139</v>
      </c>
      <c r="V503" s="168"/>
      <c r="W503" s="168"/>
      <c r="X503" s="168"/>
      <c r="Y503" s="168"/>
      <c r="Z503" s="168"/>
      <c r="AA503" s="168"/>
    </row>
    <row r="504" spans="1:32" s="37" customFormat="1">
      <c r="A504" s="41"/>
      <c r="B504" s="41"/>
      <c r="C504" s="42" t="str">
        <f>基本登録!$A$25</f>
        <v>③A4用紙に印刷すること（A4用紙1枚につき立順票は二部出力。切り取って使用すること）</v>
      </c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168"/>
      <c r="V504" s="168"/>
      <c r="W504" s="168"/>
      <c r="X504" s="168"/>
      <c r="Y504" s="168"/>
      <c r="Z504" s="168"/>
      <c r="AA504" s="168"/>
      <c r="AC504" s="50"/>
    </row>
    <row r="505" spans="1:32" ht="34.5" customHeight="1">
      <c r="AC505" s="49"/>
      <c r="AF505" s="11"/>
    </row>
    <row r="506" spans="1:32" ht="24.75" customHeight="1">
      <c r="A506" s="240" t="s">
        <v>119</v>
      </c>
      <c r="B506" s="240"/>
      <c r="C506" s="240"/>
      <c r="D506" s="201" t="str">
        <f ca="1">基本登録!$B$8</f>
        <v>令和8年度　関東大会東京都予選　立順票</v>
      </c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90" t="s">
        <v>120</v>
      </c>
      <c r="Y506" s="191"/>
      <c r="Z506" s="191"/>
      <c r="AA506" s="192"/>
      <c r="AC506" s="49"/>
      <c r="AF506" s="11"/>
    </row>
    <row r="507" spans="1:32" ht="26.25" customHeight="1">
      <c r="A507" s="241"/>
      <c r="B507" s="241"/>
      <c r="C507" s="24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2" t="str">
        <f>IF(VLOOKUP(AC514,関東予選!$J:$O,2,FALSE)="","",VLOOKUP(AC514,関東予選!$J:$O,2,FALSE))</f>
        <v/>
      </c>
      <c r="Y507" s="203"/>
      <c r="Z507" s="203"/>
      <c r="AA507" s="204"/>
      <c r="AC507" s="49"/>
      <c r="AF507" s="11"/>
    </row>
    <row r="508" spans="1:32" ht="27" customHeight="1">
      <c r="A508" s="169" t="s">
        <v>121</v>
      </c>
      <c r="B508" s="177"/>
      <c r="C508" s="178"/>
      <c r="D508" s="208"/>
      <c r="E508" s="30" t="s">
        <v>122</v>
      </c>
      <c r="F508" s="208"/>
      <c r="G508" s="190" t="s">
        <v>123</v>
      </c>
      <c r="H508" s="191"/>
      <c r="I508" s="192"/>
      <c r="J508" s="213" t="str">
        <f>基本登録!$B$2</f>
        <v>基本登録シートの学校番号に入力して下さい</v>
      </c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X508" s="205"/>
      <c r="Y508" s="206"/>
      <c r="Z508" s="206"/>
      <c r="AA508" s="207"/>
      <c r="AC508" s="49"/>
      <c r="AF508" s="11"/>
    </row>
    <row r="509" spans="1:32" ht="9.75" customHeight="1">
      <c r="A509" s="214">
        <f>基本登録!$B$1</f>
        <v>0</v>
      </c>
      <c r="B509" s="215"/>
      <c r="C509" s="216"/>
      <c r="D509" s="209"/>
      <c r="E509" s="223" t="s">
        <v>109</v>
      </c>
      <c r="F509" s="211"/>
      <c r="G509" s="226" t="s">
        <v>124</v>
      </c>
      <c r="H509" s="227"/>
      <c r="I509" s="228"/>
      <c r="J509" s="213">
        <f>基本登録!$B$3</f>
        <v>0</v>
      </c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36"/>
      <c r="X509" s="36"/>
      <c r="AC509" s="49"/>
      <c r="AF509" s="11"/>
    </row>
    <row r="510" spans="1:32" ht="16.5" customHeight="1">
      <c r="A510" s="217"/>
      <c r="B510" s="218"/>
      <c r="C510" s="219"/>
      <c r="D510" s="209"/>
      <c r="E510" s="224"/>
      <c r="F510" s="211"/>
      <c r="G510" s="229"/>
      <c r="H510" s="230"/>
      <c r="I510" s="231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X510" s="182" t="s">
        <v>125</v>
      </c>
      <c r="Y510" s="184" t="s">
        <v>126</v>
      </c>
      <c r="Z510" s="185"/>
      <c r="AA510" s="186"/>
      <c r="AC510" s="49"/>
      <c r="AF510" s="11"/>
    </row>
    <row r="511" spans="1:32" ht="27" customHeight="1">
      <c r="A511" s="220"/>
      <c r="B511" s="221"/>
      <c r="C511" s="222"/>
      <c r="D511" s="210"/>
      <c r="E511" s="225"/>
      <c r="F511" s="212"/>
      <c r="G511" s="190" t="s">
        <v>127</v>
      </c>
      <c r="H511" s="191"/>
      <c r="I511" s="192"/>
      <c r="J511" s="28"/>
      <c r="K511" s="29"/>
      <c r="L511" s="29"/>
      <c r="M511" s="29"/>
      <c r="N511" s="29"/>
      <c r="O511" s="29"/>
      <c r="P511" s="22"/>
      <c r="Q511" s="22"/>
      <c r="R511" s="22" t="s">
        <v>128</v>
      </c>
      <c r="S511" s="193" t="str">
        <f t="shared" ref="S511" si="16">AC514</f>
        <v/>
      </c>
      <c r="T511" s="194"/>
      <c r="U511" s="194"/>
      <c r="V511" s="23" t="s">
        <v>129</v>
      </c>
      <c r="X511" s="183"/>
      <c r="Y511" s="187"/>
      <c r="Z511" s="188"/>
      <c r="AA511" s="189"/>
      <c r="AC511" s="49"/>
      <c r="AF511" s="11"/>
    </row>
    <row r="512" spans="1:32" ht="4.5" customHeight="1">
      <c r="AC512" s="49"/>
      <c r="AF512" s="11"/>
    </row>
    <row r="513" spans="1:32" ht="21.75" customHeight="1">
      <c r="A513" s="24" t="s">
        <v>130</v>
      </c>
      <c r="B513" s="174" t="s">
        <v>131</v>
      </c>
      <c r="C513" s="195"/>
      <c r="D513" s="195"/>
      <c r="E513" s="195"/>
      <c r="F513" s="176"/>
      <c r="G513" s="32" t="s">
        <v>102</v>
      </c>
      <c r="H513" s="196" t="str">
        <f ca="1">IFERROR(VLOOKUP(D506,基本登録!$B$8:$I$14,5,FALSE),"")</f>
        <v>1次予選（個人予選）</v>
      </c>
      <c r="I513" s="197"/>
      <c r="J513" s="197"/>
      <c r="K513" s="197"/>
      <c r="L513" s="198"/>
      <c r="M513" s="196" t="str">
        <f ca="1">IFERROR(VLOOKUP(D506,基本登録!$B$8:$I$14,6,FALSE),"")</f>
        <v>2次予選（個人決勝）</v>
      </c>
      <c r="N513" s="197"/>
      <c r="O513" s="197"/>
      <c r="P513" s="197"/>
      <c r="Q513" s="198"/>
      <c r="R513" s="196" t="str">
        <f ca="1">IFERROR(IF(VLOOKUP(D506,基本登録!$B$8:$I$14,7,FALSE)="","",VLOOKUP(D506,基本登録!$B$8:$I$14,7,FALSE)),"")</f>
        <v/>
      </c>
      <c r="S513" s="197"/>
      <c r="T513" s="197"/>
      <c r="U513" s="197"/>
      <c r="V513" s="198"/>
      <c r="W513" s="196" t="str">
        <f ca="1">IFERROR(IF(VLOOKUP(D506,基本登録!$B$8:$I$14,8,FALSE)="","",VLOOKUP(D506,基本登録!$B$8:$I$14,8,FALSE)),"")</f>
        <v/>
      </c>
      <c r="X513" s="197"/>
      <c r="Y513" s="197"/>
      <c r="Z513" s="197"/>
      <c r="AA513" s="198"/>
      <c r="AC513" s="49"/>
      <c r="AF513" s="11"/>
    </row>
    <row r="514" spans="1:32" ht="21.75" customHeight="1">
      <c r="A514" s="25" t="str">
        <f>基本登録!$A$17</f>
        <v>１</v>
      </c>
      <c r="B514" s="179" t="str">
        <f>IF(AC514="","",VLOOKUP(AC514,関東予選!$J:$O,4,FALSE))</f>
        <v/>
      </c>
      <c r="C514" s="180"/>
      <c r="D514" s="180"/>
      <c r="E514" s="180"/>
      <c r="F514" s="181"/>
      <c r="G514" s="26" t="str">
        <f>IF(AC514="","",VLOOKUP(AC514,関東予選!$J:$O,5,FALSE))</f>
        <v/>
      </c>
      <c r="H514" s="31"/>
      <c r="I514" s="31"/>
      <c r="J514" s="31"/>
      <c r="K514" s="21"/>
      <c r="L514" s="34"/>
      <c r="M514" s="31"/>
      <c r="N514" s="31"/>
      <c r="O514" s="31"/>
      <c r="P514" s="21"/>
      <c r="Q514" s="34"/>
      <c r="R514" s="31"/>
      <c r="S514" s="31"/>
      <c r="T514" s="31"/>
      <c r="U514" s="21"/>
      <c r="V514" s="34"/>
      <c r="W514" s="31"/>
      <c r="X514" s="31"/>
      <c r="Y514" s="31"/>
      <c r="Z514" s="21"/>
      <c r="AA514" s="34"/>
      <c r="AC514" s="49" t="str">
        <f>関東予選!J$32</f>
        <v/>
      </c>
      <c r="AF514" s="11"/>
    </row>
    <row r="515" spans="1:32" ht="21.75" customHeight="1">
      <c r="A515" s="24" t="str">
        <f>基本登録!$A$18</f>
        <v>２</v>
      </c>
      <c r="B515" s="179" t="str">
        <f>IF(AC515="","",VLOOKUP(AC515,関東予選!$J:$O,4,FALSE))</f>
        <v/>
      </c>
      <c r="C515" s="180"/>
      <c r="D515" s="180"/>
      <c r="E515" s="180"/>
      <c r="F515" s="181"/>
      <c r="G515" s="26" t="str">
        <f>IF(AC515="","",VLOOKUP(AC515,関東予選!$J:$O,5,FALSE))</f>
        <v/>
      </c>
      <c r="H515" s="31"/>
      <c r="I515" s="31"/>
      <c r="J515" s="31"/>
      <c r="K515" s="21"/>
      <c r="L515" s="34"/>
      <c r="M515" s="31"/>
      <c r="N515" s="31"/>
      <c r="O515" s="31"/>
      <c r="P515" s="21"/>
      <c r="Q515" s="34"/>
      <c r="R515" s="31"/>
      <c r="S515" s="31"/>
      <c r="T515" s="31"/>
      <c r="U515" s="21"/>
      <c r="V515" s="34"/>
      <c r="W515" s="31"/>
      <c r="X515" s="31"/>
      <c r="Y515" s="31"/>
      <c r="Z515" s="21"/>
      <c r="AA515" s="34"/>
      <c r="AC515" s="49"/>
      <c r="AF515" s="11"/>
    </row>
    <row r="516" spans="1:32" ht="21.75" customHeight="1">
      <c r="A516" s="24" t="str">
        <f>基本登録!$A$19</f>
        <v>３</v>
      </c>
      <c r="B516" s="179" t="str">
        <f>IF(AC516="","",VLOOKUP(AC516,関東予選!$J:$O,4,FALSE))</f>
        <v/>
      </c>
      <c r="C516" s="180"/>
      <c r="D516" s="180"/>
      <c r="E516" s="180"/>
      <c r="F516" s="181"/>
      <c r="G516" s="26" t="str">
        <f>IF(AC516="","",VLOOKUP(AC516,関東予選!$J:$O,5,FALSE))</f>
        <v/>
      </c>
      <c r="H516" s="31"/>
      <c r="I516" s="31"/>
      <c r="J516" s="31"/>
      <c r="K516" s="21"/>
      <c r="L516" s="34"/>
      <c r="M516" s="31"/>
      <c r="N516" s="31"/>
      <c r="O516" s="31"/>
      <c r="P516" s="21"/>
      <c r="Q516" s="34"/>
      <c r="R516" s="31"/>
      <c r="S516" s="31"/>
      <c r="T516" s="31"/>
      <c r="U516" s="21"/>
      <c r="V516" s="34"/>
      <c r="W516" s="31"/>
      <c r="X516" s="31"/>
      <c r="Y516" s="31"/>
      <c r="Z516" s="21"/>
      <c r="AA516" s="34"/>
      <c r="AC516" s="49"/>
      <c r="AF516" s="11"/>
    </row>
    <row r="517" spans="1:32" ht="21.75" customHeight="1">
      <c r="A517" s="24" t="str">
        <f>基本登録!$A$20</f>
        <v>４</v>
      </c>
      <c r="B517" s="179" t="str">
        <f>IF(AC517="","",VLOOKUP(AC517,関東予選!$J:$O,4,FALSE))</f>
        <v/>
      </c>
      <c r="C517" s="180"/>
      <c r="D517" s="180"/>
      <c r="E517" s="180"/>
      <c r="F517" s="181"/>
      <c r="G517" s="26" t="str">
        <f>IF(AC517="","",VLOOKUP(AC517,関東予選!$J:$O,5,FALSE))</f>
        <v/>
      </c>
      <c r="H517" s="31"/>
      <c r="I517" s="31"/>
      <c r="J517" s="31"/>
      <c r="K517" s="21"/>
      <c r="L517" s="34"/>
      <c r="M517" s="31"/>
      <c r="N517" s="31"/>
      <c r="O517" s="31"/>
      <c r="P517" s="21"/>
      <c r="Q517" s="34"/>
      <c r="R517" s="31"/>
      <c r="S517" s="31"/>
      <c r="T517" s="31"/>
      <c r="U517" s="21"/>
      <c r="V517" s="34"/>
      <c r="W517" s="31"/>
      <c r="X517" s="31"/>
      <c r="Y517" s="31"/>
      <c r="Z517" s="21"/>
      <c r="AA517" s="34"/>
      <c r="AC517" s="49"/>
      <c r="AF517" s="11"/>
    </row>
    <row r="518" spans="1:32" ht="21.75" customHeight="1">
      <c r="A518" s="24" t="str">
        <f>基本登録!$A$21</f>
        <v>５</v>
      </c>
      <c r="B518" s="179" t="str">
        <f>IF(AC518="","",VLOOKUP(AC518,関東予選!$J:$O,4,FALSE))</f>
        <v/>
      </c>
      <c r="C518" s="180"/>
      <c r="D518" s="180"/>
      <c r="E518" s="180"/>
      <c r="F518" s="181"/>
      <c r="G518" s="26" t="str">
        <f>IF(AC518="","",VLOOKUP(AC518,関東予選!$J:$O,5,FALSE))</f>
        <v/>
      </c>
      <c r="H518" s="31"/>
      <c r="I518" s="31"/>
      <c r="J518" s="31"/>
      <c r="K518" s="21"/>
      <c r="L518" s="34"/>
      <c r="M518" s="31"/>
      <c r="N518" s="31"/>
      <c r="O518" s="31"/>
      <c r="P518" s="21"/>
      <c r="Q518" s="34"/>
      <c r="R518" s="31"/>
      <c r="S518" s="31"/>
      <c r="T518" s="31"/>
      <c r="U518" s="21"/>
      <c r="V518" s="34"/>
      <c r="W518" s="31"/>
      <c r="X518" s="31"/>
      <c r="Y518" s="31"/>
      <c r="Z518" s="21"/>
      <c r="AA518" s="34"/>
      <c r="AC518" s="49"/>
      <c r="AF518" s="11"/>
    </row>
    <row r="519" spans="1:32" ht="21.75" customHeight="1">
      <c r="A519" s="24" t="str">
        <f>基本登録!$A$22</f>
        <v>補</v>
      </c>
      <c r="B519" s="179" t="str">
        <f>IF(AC519="","",VLOOKUP(AC519,関東予選!$J:$O,4,FALSE))</f>
        <v/>
      </c>
      <c r="C519" s="180"/>
      <c r="D519" s="180"/>
      <c r="E519" s="180"/>
      <c r="F519" s="181"/>
      <c r="G519" s="26" t="str">
        <f>IF(AC519="","",VLOOKUP(AC519,関東予選!$J:$O,5,FALSE))</f>
        <v/>
      </c>
      <c r="H519" s="24"/>
      <c r="I519" s="24"/>
      <c r="J519" s="24"/>
      <c r="K519" s="33"/>
      <c r="L519" s="34"/>
      <c r="M519" s="24"/>
      <c r="N519" s="24"/>
      <c r="O519" s="24"/>
      <c r="P519" s="33"/>
      <c r="Q519" s="34"/>
      <c r="R519" s="24"/>
      <c r="S519" s="24"/>
      <c r="T519" s="24"/>
      <c r="U519" s="33"/>
      <c r="V519" s="34"/>
      <c r="W519" s="24"/>
      <c r="X519" s="24"/>
      <c r="Y519" s="24"/>
      <c r="Z519" s="33"/>
      <c r="AA519" s="34"/>
      <c r="AC519" s="49"/>
      <c r="AF519" s="11"/>
    </row>
    <row r="520" spans="1:32" ht="19.5" customHeight="1">
      <c r="A520" s="169"/>
      <c r="B520" s="170"/>
      <c r="C520" s="170"/>
      <c r="D520" s="170"/>
      <c r="E520" s="170"/>
      <c r="F520" s="170"/>
      <c r="G520" s="171"/>
      <c r="H520" s="172" t="s">
        <v>132</v>
      </c>
      <c r="I520" s="173"/>
      <c r="J520" s="173"/>
      <c r="K520" s="173"/>
      <c r="L520" s="34"/>
      <c r="M520" s="172" t="s">
        <v>132</v>
      </c>
      <c r="N520" s="173"/>
      <c r="O520" s="173"/>
      <c r="P520" s="173"/>
      <c r="Q520" s="34"/>
      <c r="R520" s="172" t="s">
        <v>132</v>
      </c>
      <c r="S520" s="173"/>
      <c r="T520" s="173"/>
      <c r="U520" s="173"/>
      <c r="V520" s="34"/>
      <c r="W520" s="172" t="s">
        <v>132</v>
      </c>
      <c r="X520" s="173"/>
      <c r="Y520" s="173"/>
      <c r="Z520" s="173"/>
      <c r="AA520" s="34"/>
      <c r="AC520" s="49"/>
      <c r="AF520" s="11"/>
    </row>
    <row r="521" spans="1:32" ht="24.75" customHeight="1">
      <c r="A521" s="174"/>
      <c r="B521" s="175"/>
      <c r="C521" s="175"/>
      <c r="D521" s="175"/>
      <c r="E521" s="175"/>
      <c r="F521" s="175"/>
      <c r="G521" s="176"/>
      <c r="H521" s="169"/>
      <c r="I521" s="177"/>
      <c r="J521" s="177"/>
      <c r="K521" s="177"/>
      <c r="L521" s="178"/>
      <c r="M521" s="169"/>
      <c r="N521" s="177"/>
      <c r="O521" s="177"/>
      <c r="P521" s="177"/>
      <c r="Q521" s="178"/>
      <c r="R521" s="169"/>
      <c r="S521" s="177"/>
      <c r="T521" s="177"/>
      <c r="U521" s="177"/>
      <c r="V521" s="178"/>
      <c r="W521" s="169"/>
      <c r="X521" s="177"/>
      <c r="Y521" s="177"/>
      <c r="Z521" s="177"/>
      <c r="AA521" s="178"/>
      <c r="AC521" s="49"/>
      <c r="AF521" s="11"/>
    </row>
    <row r="522" spans="1:32" ht="4.5" customHeight="1">
      <c r="A522" s="165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AC522" s="49"/>
      <c r="AF522" s="11"/>
    </row>
    <row r="523" spans="1:32">
      <c r="A523" s="167" t="s">
        <v>136</v>
      </c>
      <c r="B523" s="167"/>
      <c r="C523" s="47" t="str">
        <f>基本登録!$A$23</f>
        <v>①（　）内の大会の個人の部は一人１枚使用すること（関東予選・総合体育大会・個人選手権大会）</v>
      </c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4"/>
      <c r="R523" s="45"/>
      <c r="S523" s="44"/>
      <c r="T523" s="44"/>
      <c r="U523" s="40"/>
      <c r="V523" s="40"/>
      <c r="W523" s="40"/>
      <c r="X523" s="40"/>
      <c r="Y523" s="40"/>
      <c r="Z523" s="40"/>
      <c r="AA523" s="40"/>
    </row>
    <row r="524" spans="1:32">
      <c r="A524" s="43"/>
      <c r="B524" s="43"/>
      <c r="C524" s="47" t="str">
        <f>基本登録!$A$24</f>
        <v>②顧問の捺印のないものは無効</v>
      </c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6"/>
      <c r="R524" s="44"/>
      <c r="S524" s="44"/>
      <c r="T524" s="44"/>
      <c r="U524" s="168" t="s">
        <v>139</v>
      </c>
      <c r="V524" s="168"/>
      <c r="W524" s="168"/>
      <c r="X524" s="168"/>
      <c r="Y524" s="168"/>
      <c r="Z524" s="168"/>
      <c r="AA524" s="168"/>
    </row>
    <row r="525" spans="1:32" s="37" customFormat="1">
      <c r="A525" s="41"/>
      <c r="B525" s="41"/>
      <c r="C525" s="42" t="str">
        <f>基本登録!$A$25</f>
        <v>③A4用紙に印刷すること（A4用紙1枚につき立順票は二部出力。切り取って使用すること）</v>
      </c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168"/>
      <c r="V525" s="168"/>
      <c r="W525" s="168"/>
      <c r="X525" s="168"/>
      <c r="Y525" s="168"/>
      <c r="Z525" s="168"/>
      <c r="AA525" s="168"/>
      <c r="AC525" s="50"/>
    </row>
    <row r="526" spans="1:32" ht="34.5" customHeight="1">
      <c r="AC526" s="49"/>
      <c r="AF526" s="11"/>
    </row>
    <row r="527" spans="1:32" ht="24.75" customHeight="1">
      <c r="A527" s="240" t="s">
        <v>119</v>
      </c>
      <c r="B527" s="240"/>
      <c r="C527" s="240"/>
      <c r="D527" s="201" t="str">
        <f ca="1">基本登録!$B$8</f>
        <v>令和8年度　関東大会東京都予選　立順票</v>
      </c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190" t="s">
        <v>120</v>
      </c>
      <c r="Y527" s="191"/>
      <c r="Z527" s="191"/>
      <c r="AA527" s="192"/>
      <c r="AC527" s="49"/>
      <c r="AF527" s="11"/>
    </row>
    <row r="528" spans="1:32" ht="26.25" customHeight="1">
      <c r="A528" s="241"/>
      <c r="B528" s="241"/>
      <c r="C528" s="24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2" t="str">
        <f>IF(VLOOKUP(AC535,関東予選!$J:$O,2,FALSE)="","",VLOOKUP(AC535,関東予選!$J:$O,2,FALSE))</f>
        <v/>
      </c>
      <c r="Y528" s="203"/>
      <c r="Z528" s="203"/>
      <c r="AA528" s="204"/>
      <c r="AC528" s="49"/>
      <c r="AF528" s="11"/>
    </row>
    <row r="529" spans="1:32" ht="27" customHeight="1">
      <c r="A529" s="169" t="s">
        <v>121</v>
      </c>
      <c r="B529" s="177"/>
      <c r="C529" s="178"/>
      <c r="D529" s="208"/>
      <c r="E529" s="30" t="s">
        <v>122</v>
      </c>
      <c r="F529" s="208"/>
      <c r="G529" s="190" t="s">
        <v>123</v>
      </c>
      <c r="H529" s="191"/>
      <c r="I529" s="192"/>
      <c r="J529" s="213" t="str">
        <f>基本登録!$B$2</f>
        <v>基本登録シートの学校番号に入力して下さい</v>
      </c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X529" s="205"/>
      <c r="Y529" s="206"/>
      <c r="Z529" s="206"/>
      <c r="AA529" s="207"/>
      <c r="AC529" s="49"/>
      <c r="AF529" s="11"/>
    </row>
    <row r="530" spans="1:32" ht="9.75" customHeight="1">
      <c r="A530" s="214">
        <f>基本登録!$B$1</f>
        <v>0</v>
      </c>
      <c r="B530" s="215"/>
      <c r="C530" s="216"/>
      <c r="D530" s="209"/>
      <c r="E530" s="223" t="s">
        <v>109</v>
      </c>
      <c r="F530" s="211"/>
      <c r="G530" s="226" t="s">
        <v>124</v>
      </c>
      <c r="H530" s="227"/>
      <c r="I530" s="228"/>
      <c r="J530" s="213">
        <f>基本登録!$B$3</f>
        <v>0</v>
      </c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36"/>
      <c r="X530" s="36"/>
      <c r="AC530" s="49"/>
      <c r="AF530" s="11"/>
    </row>
    <row r="531" spans="1:32" ht="16.5" customHeight="1">
      <c r="A531" s="217"/>
      <c r="B531" s="218"/>
      <c r="C531" s="219"/>
      <c r="D531" s="209"/>
      <c r="E531" s="224"/>
      <c r="F531" s="211"/>
      <c r="G531" s="229"/>
      <c r="H531" s="230"/>
      <c r="I531" s="231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X531" s="182" t="s">
        <v>125</v>
      </c>
      <c r="Y531" s="184" t="s">
        <v>126</v>
      </c>
      <c r="Z531" s="185"/>
      <c r="AA531" s="186"/>
      <c r="AC531" s="49"/>
      <c r="AF531" s="11"/>
    </row>
    <row r="532" spans="1:32" ht="27" customHeight="1">
      <c r="A532" s="220"/>
      <c r="B532" s="221"/>
      <c r="C532" s="222"/>
      <c r="D532" s="210"/>
      <c r="E532" s="225"/>
      <c r="F532" s="212"/>
      <c r="G532" s="190" t="s">
        <v>127</v>
      </c>
      <c r="H532" s="191"/>
      <c r="I532" s="192"/>
      <c r="J532" s="28"/>
      <c r="K532" s="29"/>
      <c r="L532" s="29"/>
      <c r="M532" s="29"/>
      <c r="N532" s="29"/>
      <c r="O532" s="29"/>
      <c r="P532" s="22"/>
      <c r="Q532" s="22"/>
      <c r="R532" s="22" t="s">
        <v>128</v>
      </c>
      <c r="S532" s="193" t="str">
        <f t="shared" ref="S532" si="17">AC535</f>
        <v/>
      </c>
      <c r="T532" s="194"/>
      <c r="U532" s="194"/>
      <c r="V532" s="23" t="s">
        <v>129</v>
      </c>
      <c r="X532" s="183"/>
      <c r="Y532" s="187"/>
      <c r="Z532" s="188"/>
      <c r="AA532" s="189"/>
      <c r="AC532" s="49"/>
      <c r="AF532" s="11"/>
    </row>
    <row r="533" spans="1:32" ht="4.5" customHeight="1">
      <c r="AC533" s="49"/>
      <c r="AF533" s="11"/>
    </row>
    <row r="534" spans="1:32" ht="21.75" customHeight="1">
      <c r="A534" s="24" t="s">
        <v>130</v>
      </c>
      <c r="B534" s="174" t="s">
        <v>131</v>
      </c>
      <c r="C534" s="195"/>
      <c r="D534" s="195"/>
      <c r="E534" s="195"/>
      <c r="F534" s="176"/>
      <c r="G534" s="32" t="s">
        <v>102</v>
      </c>
      <c r="H534" s="196" t="str">
        <f ca="1">IFERROR(VLOOKUP(D527,基本登録!$B$8:$I$14,5,FALSE),"")</f>
        <v>1次予選（個人予選）</v>
      </c>
      <c r="I534" s="197"/>
      <c r="J534" s="197"/>
      <c r="K534" s="197"/>
      <c r="L534" s="198"/>
      <c r="M534" s="196" t="str">
        <f ca="1">IFERROR(VLOOKUP(D527,基本登録!$B$8:$I$14,6,FALSE),"")</f>
        <v>2次予選（個人決勝）</v>
      </c>
      <c r="N534" s="197"/>
      <c r="O534" s="197"/>
      <c r="P534" s="197"/>
      <c r="Q534" s="198"/>
      <c r="R534" s="196" t="str">
        <f ca="1">IFERROR(IF(VLOOKUP(D527,基本登録!$B$8:$I$14,7,FALSE)="","",VLOOKUP(D527,基本登録!$B$8:$I$14,7,FALSE)),"")</f>
        <v/>
      </c>
      <c r="S534" s="197"/>
      <c r="T534" s="197"/>
      <c r="U534" s="197"/>
      <c r="V534" s="198"/>
      <c r="W534" s="196" t="str">
        <f ca="1">IFERROR(IF(VLOOKUP(D527,基本登録!$B$8:$I$14,8,FALSE)="","",VLOOKUP(D527,基本登録!$B$8:$I$14,8,FALSE)),"")</f>
        <v/>
      </c>
      <c r="X534" s="197"/>
      <c r="Y534" s="197"/>
      <c r="Z534" s="197"/>
      <c r="AA534" s="198"/>
      <c r="AC534" s="49"/>
      <c r="AF534" s="11"/>
    </row>
    <row r="535" spans="1:32" ht="21.75" customHeight="1">
      <c r="A535" s="25" t="str">
        <f>基本登録!$A$17</f>
        <v>１</v>
      </c>
      <c r="B535" s="179" t="str">
        <f>IF(AC535="","",VLOOKUP(AC535,関東予選!$J:$O,4,FALSE))</f>
        <v/>
      </c>
      <c r="C535" s="180"/>
      <c r="D535" s="180"/>
      <c r="E535" s="180"/>
      <c r="F535" s="181"/>
      <c r="G535" s="26" t="str">
        <f>IF(AC535="","",VLOOKUP(AC535,関東予選!$J:$O,5,FALSE))</f>
        <v/>
      </c>
      <c r="H535" s="31"/>
      <c r="I535" s="31"/>
      <c r="J535" s="31"/>
      <c r="K535" s="21"/>
      <c r="L535" s="34"/>
      <c r="M535" s="31"/>
      <c r="N535" s="31"/>
      <c r="O535" s="31"/>
      <c r="P535" s="21"/>
      <c r="Q535" s="34"/>
      <c r="R535" s="31"/>
      <c r="S535" s="31"/>
      <c r="T535" s="31"/>
      <c r="U535" s="21"/>
      <c r="V535" s="34"/>
      <c r="W535" s="31"/>
      <c r="X535" s="31"/>
      <c r="Y535" s="31"/>
      <c r="Z535" s="21"/>
      <c r="AA535" s="34"/>
      <c r="AC535" s="49" t="str">
        <f>関東予選!J$33</f>
        <v/>
      </c>
      <c r="AF535" s="11"/>
    </row>
    <row r="536" spans="1:32" ht="21.75" customHeight="1">
      <c r="A536" s="24" t="str">
        <f>基本登録!$A$18</f>
        <v>２</v>
      </c>
      <c r="B536" s="179" t="str">
        <f>IF(AC536="","",VLOOKUP(AC536,関東予選!$J:$O,4,FALSE))</f>
        <v/>
      </c>
      <c r="C536" s="180"/>
      <c r="D536" s="180"/>
      <c r="E536" s="180"/>
      <c r="F536" s="181"/>
      <c r="G536" s="26" t="str">
        <f>IF(AC536="","",VLOOKUP(AC536,関東予選!$J:$O,5,FALSE))</f>
        <v/>
      </c>
      <c r="H536" s="31"/>
      <c r="I536" s="31"/>
      <c r="J536" s="31"/>
      <c r="K536" s="21"/>
      <c r="L536" s="34"/>
      <c r="M536" s="31"/>
      <c r="N536" s="31"/>
      <c r="O536" s="31"/>
      <c r="P536" s="21"/>
      <c r="Q536" s="34"/>
      <c r="R536" s="31"/>
      <c r="S536" s="31"/>
      <c r="T536" s="31"/>
      <c r="U536" s="21"/>
      <c r="V536" s="34"/>
      <c r="W536" s="31"/>
      <c r="X536" s="31"/>
      <c r="Y536" s="31"/>
      <c r="Z536" s="21"/>
      <c r="AA536" s="34"/>
      <c r="AC536" s="49"/>
      <c r="AF536" s="11"/>
    </row>
    <row r="537" spans="1:32" ht="21.75" customHeight="1">
      <c r="A537" s="24" t="str">
        <f>基本登録!$A$19</f>
        <v>３</v>
      </c>
      <c r="B537" s="179" t="str">
        <f>IF(AC537="","",VLOOKUP(AC537,関東予選!$J:$O,4,FALSE))</f>
        <v/>
      </c>
      <c r="C537" s="180"/>
      <c r="D537" s="180"/>
      <c r="E537" s="180"/>
      <c r="F537" s="181"/>
      <c r="G537" s="26" t="str">
        <f>IF(AC537="","",VLOOKUP(AC537,関東予選!$J:$O,5,FALSE))</f>
        <v/>
      </c>
      <c r="H537" s="31"/>
      <c r="I537" s="31"/>
      <c r="J537" s="31"/>
      <c r="K537" s="21"/>
      <c r="L537" s="34"/>
      <c r="M537" s="31"/>
      <c r="N537" s="31"/>
      <c r="O537" s="31"/>
      <c r="P537" s="21"/>
      <c r="Q537" s="34"/>
      <c r="R537" s="31"/>
      <c r="S537" s="31"/>
      <c r="T537" s="31"/>
      <c r="U537" s="21"/>
      <c r="V537" s="34"/>
      <c r="W537" s="31"/>
      <c r="X537" s="31"/>
      <c r="Y537" s="31"/>
      <c r="Z537" s="21"/>
      <c r="AA537" s="34"/>
      <c r="AC537" s="49"/>
      <c r="AF537" s="11"/>
    </row>
    <row r="538" spans="1:32" ht="21.75" customHeight="1">
      <c r="A538" s="24" t="str">
        <f>基本登録!$A$20</f>
        <v>４</v>
      </c>
      <c r="B538" s="179" t="str">
        <f>IF(AC538="","",VLOOKUP(AC538,関東予選!$J:$O,4,FALSE))</f>
        <v/>
      </c>
      <c r="C538" s="180"/>
      <c r="D538" s="180"/>
      <c r="E538" s="180"/>
      <c r="F538" s="181"/>
      <c r="G538" s="26" t="str">
        <f>IF(AC538="","",VLOOKUP(AC538,関東予選!$J:$O,5,FALSE))</f>
        <v/>
      </c>
      <c r="H538" s="31"/>
      <c r="I538" s="31"/>
      <c r="J538" s="31"/>
      <c r="K538" s="21"/>
      <c r="L538" s="34"/>
      <c r="M538" s="31"/>
      <c r="N538" s="31"/>
      <c r="O538" s="31"/>
      <c r="P538" s="21"/>
      <c r="Q538" s="34"/>
      <c r="R538" s="31"/>
      <c r="S538" s="31"/>
      <c r="T538" s="31"/>
      <c r="U538" s="21"/>
      <c r="V538" s="34"/>
      <c r="W538" s="31"/>
      <c r="X538" s="31"/>
      <c r="Y538" s="31"/>
      <c r="Z538" s="21"/>
      <c r="AA538" s="34"/>
      <c r="AC538" s="49"/>
      <c r="AF538" s="11"/>
    </row>
    <row r="539" spans="1:32" ht="21.75" customHeight="1">
      <c r="A539" s="24" t="str">
        <f>基本登録!$A$21</f>
        <v>５</v>
      </c>
      <c r="B539" s="179" t="str">
        <f>IF(AC539="","",VLOOKUP(AC539,関東予選!$J:$O,4,FALSE))</f>
        <v/>
      </c>
      <c r="C539" s="180"/>
      <c r="D539" s="180"/>
      <c r="E539" s="180"/>
      <c r="F539" s="181"/>
      <c r="G539" s="26" t="str">
        <f>IF(AC539="","",VLOOKUP(AC539,関東予選!$J:$O,5,FALSE))</f>
        <v/>
      </c>
      <c r="H539" s="31"/>
      <c r="I539" s="31"/>
      <c r="J539" s="31"/>
      <c r="K539" s="21"/>
      <c r="L539" s="34"/>
      <c r="M539" s="31"/>
      <c r="N539" s="31"/>
      <c r="O539" s="31"/>
      <c r="P539" s="21"/>
      <c r="Q539" s="34"/>
      <c r="R539" s="31"/>
      <c r="S539" s="31"/>
      <c r="T539" s="31"/>
      <c r="U539" s="21"/>
      <c r="V539" s="34"/>
      <c r="W539" s="31"/>
      <c r="X539" s="31"/>
      <c r="Y539" s="31"/>
      <c r="Z539" s="21"/>
      <c r="AA539" s="34"/>
      <c r="AC539" s="49"/>
      <c r="AF539" s="11"/>
    </row>
    <row r="540" spans="1:32" ht="21.75" customHeight="1">
      <c r="A540" s="24" t="str">
        <f>基本登録!$A$22</f>
        <v>補</v>
      </c>
      <c r="B540" s="179" t="str">
        <f>IF(AC540="","",VLOOKUP(AC540,関東予選!$J:$O,4,FALSE))</f>
        <v/>
      </c>
      <c r="C540" s="180"/>
      <c r="D540" s="180"/>
      <c r="E540" s="180"/>
      <c r="F540" s="181"/>
      <c r="G540" s="26" t="str">
        <f>IF(AC540="","",VLOOKUP(AC540,関東予選!$J:$O,5,FALSE))</f>
        <v/>
      </c>
      <c r="H540" s="24"/>
      <c r="I540" s="24"/>
      <c r="J540" s="24"/>
      <c r="K540" s="33"/>
      <c r="L540" s="34"/>
      <c r="M540" s="24"/>
      <c r="N540" s="24"/>
      <c r="O540" s="24"/>
      <c r="P540" s="33"/>
      <c r="Q540" s="34"/>
      <c r="R540" s="24"/>
      <c r="S540" s="24"/>
      <c r="T540" s="24"/>
      <c r="U540" s="33"/>
      <c r="V540" s="34"/>
      <c r="W540" s="24"/>
      <c r="X540" s="24"/>
      <c r="Y540" s="24"/>
      <c r="Z540" s="33"/>
      <c r="AA540" s="34"/>
      <c r="AC540" s="49"/>
      <c r="AF540" s="11"/>
    </row>
    <row r="541" spans="1:32" ht="19.5" customHeight="1">
      <c r="A541" s="169"/>
      <c r="B541" s="170"/>
      <c r="C541" s="170"/>
      <c r="D541" s="170"/>
      <c r="E541" s="170"/>
      <c r="F541" s="170"/>
      <c r="G541" s="171"/>
      <c r="H541" s="172" t="s">
        <v>132</v>
      </c>
      <c r="I541" s="173"/>
      <c r="J541" s="173"/>
      <c r="K541" s="173"/>
      <c r="L541" s="34"/>
      <c r="M541" s="172" t="s">
        <v>132</v>
      </c>
      <c r="N541" s="173"/>
      <c r="O541" s="173"/>
      <c r="P541" s="173"/>
      <c r="Q541" s="34"/>
      <c r="R541" s="172" t="s">
        <v>132</v>
      </c>
      <c r="S541" s="173"/>
      <c r="T541" s="173"/>
      <c r="U541" s="173"/>
      <c r="V541" s="34"/>
      <c r="W541" s="172" t="s">
        <v>132</v>
      </c>
      <c r="X541" s="173"/>
      <c r="Y541" s="173"/>
      <c r="Z541" s="173"/>
      <c r="AA541" s="34"/>
      <c r="AC541" s="49"/>
      <c r="AF541" s="11"/>
    </row>
    <row r="542" spans="1:32" ht="24.75" customHeight="1">
      <c r="A542" s="174"/>
      <c r="B542" s="175"/>
      <c r="C542" s="175"/>
      <c r="D542" s="175"/>
      <c r="E542" s="175"/>
      <c r="F542" s="175"/>
      <c r="G542" s="176"/>
      <c r="H542" s="169"/>
      <c r="I542" s="177"/>
      <c r="J542" s="177"/>
      <c r="K542" s="177"/>
      <c r="L542" s="178"/>
      <c r="M542" s="169"/>
      <c r="N542" s="177"/>
      <c r="O542" s="177"/>
      <c r="P542" s="177"/>
      <c r="Q542" s="178"/>
      <c r="R542" s="169"/>
      <c r="S542" s="177"/>
      <c r="T542" s="177"/>
      <c r="U542" s="177"/>
      <c r="V542" s="178"/>
      <c r="W542" s="169"/>
      <c r="X542" s="177"/>
      <c r="Y542" s="177"/>
      <c r="Z542" s="177"/>
      <c r="AA542" s="178"/>
      <c r="AC542" s="49"/>
      <c r="AF542" s="11"/>
    </row>
    <row r="543" spans="1:32" ht="4.5" customHeight="1">
      <c r="A543" s="165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AC543" s="49"/>
      <c r="AF543" s="11"/>
    </row>
    <row r="544" spans="1:32">
      <c r="A544" s="167" t="s">
        <v>136</v>
      </c>
      <c r="B544" s="167"/>
      <c r="C544" s="47" t="str">
        <f>基本登録!$A$23</f>
        <v>①（　）内の大会の個人の部は一人１枚使用すること（関東予選・総合体育大会・個人選手権大会）</v>
      </c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4"/>
      <c r="R544" s="45"/>
      <c r="S544" s="44"/>
      <c r="T544" s="44"/>
      <c r="U544" s="40"/>
      <c r="V544" s="40"/>
      <c r="W544" s="40"/>
      <c r="X544" s="40"/>
      <c r="Y544" s="40"/>
      <c r="Z544" s="40"/>
      <c r="AA544" s="40"/>
    </row>
    <row r="545" spans="1:32">
      <c r="A545" s="43"/>
      <c r="B545" s="43"/>
      <c r="C545" s="47" t="str">
        <f>基本登録!$A$24</f>
        <v>②顧問の捺印のないものは無効</v>
      </c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6"/>
      <c r="R545" s="44"/>
      <c r="S545" s="44"/>
      <c r="T545" s="44"/>
      <c r="U545" s="168" t="s">
        <v>139</v>
      </c>
      <c r="V545" s="168"/>
      <c r="W545" s="168"/>
      <c r="X545" s="168"/>
      <c r="Y545" s="168"/>
      <c r="Z545" s="168"/>
      <c r="AA545" s="168"/>
    </row>
    <row r="546" spans="1:32" s="37" customFormat="1">
      <c r="A546" s="41"/>
      <c r="B546" s="41"/>
      <c r="C546" s="42" t="str">
        <f>基本登録!$A$25</f>
        <v>③A4用紙に印刷すること（A4用紙1枚につき立順票は二部出力。切り取って使用すること）</v>
      </c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168"/>
      <c r="V546" s="168"/>
      <c r="W546" s="168"/>
      <c r="X546" s="168"/>
      <c r="Y546" s="168"/>
      <c r="Z546" s="168"/>
      <c r="AA546" s="168"/>
      <c r="AC546" s="50"/>
    </row>
    <row r="547" spans="1:32" ht="34.5" customHeight="1">
      <c r="AC547" s="49"/>
      <c r="AF547" s="11"/>
    </row>
    <row r="548" spans="1:32" ht="24.75" customHeight="1">
      <c r="A548" s="240" t="s">
        <v>119</v>
      </c>
      <c r="B548" s="240"/>
      <c r="C548" s="240"/>
      <c r="D548" s="201" t="str">
        <f ca="1">基本登録!$B$8</f>
        <v>令和8年度　関東大会東京都予選　立順票</v>
      </c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190" t="s">
        <v>120</v>
      </c>
      <c r="Y548" s="191"/>
      <c r="Z548" s="191"/>
      <c r="AA548" s="192"/>
      <c r="AC548" s="49"/>
      <c r="AF548" s="11"/>
    </row>
    <row r="549" spans="1:32" ht="26.25" customHeight="1">
      <c r="A549" s="241"/>
      <c r="B549" s="241"/>
      <c r="C549" s="24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2" t="str">
        <f>IF(VLOOKUP(AC556,関東予選!$J:$O,2,FALSE)="","",VLOOKUP(AC556,関東予選!$J:$O,2,FALSE))</f>
        <v/>
      </c>
      <c r="Y549" s="203"/>
      <c r="Z549" s="203"/>
      <c r="AA549" s="204"/>
      <c r="AC549" s="49"/>
      <c r="AF549" s="11"/>
    </row>
    <row r="550" spans="1:32" ht="27" customHeight="1">
      <c r="A550" s="169" t="s">
        <v>121</v>
      </c>
      <c r="B550" s="177"/>
      <c r="C550" s="178"/>
      <c r="D550" s="208"/>
      <c r="E550" s="30" t="s">
        <v>122</v>
      </c>
      <c r="F550" s="208"/>
      <c r="G550" s="190" t="s">
        <v>123</v>
      </c>
      <c r="H550" s="191"/>
      <c r="I550" s="192"/>
      <c r="J550" s="213" t="str">
        <f>基本登録!$B$2</f>
        <v>基本登録シートの学校番号に入力して下さい</v>
      </c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X550" s="205"/>
      <c r="Y550" s="206"/>
      <c r="Z550" s="206"/>
      <c r="AA550" s="207"/>
      <c r="AC550" s="49"/>
      <c r="AF550" s="11"/>
    </row>
    <row r="551" spans="1:32" ht="9.75" customHeight="1">
      <c r="A551" s="214">
        <f>基本登録!$B$1</f>
        <v>0</v>
      </c>
      <c r="B551" s="215"/>
      <c r="C551" s="216"/>
      <c r="D551" s="209"/>
      <c r="E551" s="223" t="s">
        <v>109</v>
      </c>
      <c r="F551" s="211"/>
      <c r="G551" s="226" t="s">
        <v>124</v>
      </c>
      <c r="H551" s="227"/>
      <c r="I551" s="228"/>
      <c r="J551" s="213">
        <f>基本登録!$B$3</f>
        <v>0</v>
      </c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36"/>
      <c r="X551" s="36"/>
      <c r="AC551" s="49"/>
      <c r="AF551" s="11"/>
    </row>
    <row r="552" spans="1:32" ht="16.5" customHeight="1">
      <c r="A552" s="217"/>
      <c r="B552" s="218"/>
      <c r="C552" s="219"/>
      <c r="D552" s="209"/>
      <c r="E552" s="224"/>
      <c r="F552" s="211"/>
      <c r="G552" s="229"/>
      <c r="H552" s="230"/>
      <c r="I552" s="231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X552" s="182" t="s">
        <v>125</v>
      </c>
      <c r="Y552" s="184" t="s">
        <v>126</v>
      </c>
      <c r="Z552" s="185"/>
      <c r="AA552" s="186"/>
      <c r="AC552" s="49"/>
      <c r="AF552" s="11"/>
    </row>
    <row r="553" spans="1:32" ht="27" customHeight="1">
      <c r="A553" s="220"/>
      <c r="B553" s="221"/>
      <c r="C553" s="222"/>
      <c r="D553" s="210"/>
      <c r="E553" s="225"/>
      <c r="F553" s="212"/>
      <c r="G553" s="190" t="s">
        <v>127</v>
      </c>
      <c r="H553" s="191"/>
      <c r="I553" s="192"/>
      <c r="J553" s="28"/>
      <c r="K553" s="29"/>
      <c r="L553" s="29"/>
      <c r="M553" s="29"/>
      <c r="N553" s="29"/>
      <c r="O553" s="29"/>
      <c r="P553" s="22"/>
      <c r="Q553" s="22"/>
      <c r="R553" s="22" t="s">
        <v>128</v>
      </c>
      <c r="S553" s="193" t="str">
        <f t="shared" ref="S553" si="18">AC556</f>
        <v/>
      </c>
      <c r="T553" s="194"/>
      <c r="U553" s="194"/>
      <c r="V553" s="23" t="s">
        <v>129</v>
      </c>
      <c r="X553" s="183"/>
      <c r="Y553" s="187"/>
      <c r="Z553" s="188"/>
      <c r="AA553" s="189"/>
      <c r="AC553" s="49"/>
      <c r="AF553" s="11"/>
    </row>
    <row r="554" spans="1:32" ht="4.5" customHeight="1">
      <c r="AC554" s="49"/>
      <c r="AF554" s="11"/>
    </row>
    <row r="555" spans="1:32" ht="21.75" customHeight="1">
      <c r="A555" s="24" t="s">
        <v>130</v>
      </c>
      <c r="B555" s="174" t="s">
        <v>131</v>
      </c>
      <c r="C555" s="195"/>
      <c r="D555" s="195"/>
      <c r="E555" s="195"/>
      <c r="F555" s="176"/>
      <c r="G555" s="32" t="s">
        <v>102</v>
      </c>
      <c r="H555" s="196" t="str">
        <f ca="1">IFERROR(VLOOKUP(D548,基本登録!$B$8:$I$14,5,FALSE),"")</f>
        <v>1次予選（個人予選）</v>
      </c>
      <c r="I555" s="197"/>
      <c r="J555" s="197"/>
      <c r="K555" s="197"/>
      <c r="L555" s="198"/>
      <c r="M555" s="196" t="str">
        <f ca="1">IFERROR(VLOOKUP(D548,基本登録!$B$8:$I$14,6,FALSE),"")</f>
        <v>2次予選（個人決勝）</v>
      </c>
      <c r="N555" s="197"/>
      <c r="O555" s="197"/>
      <c r="P555" s="197"/>
      <c r="Q555" s="198"/>
      <c r="R555" s="196" t="str">
        <f ca="1">IFERROR(IF(VLOOKUP(D548,基本登録!$B$8:$I$14,7,FALSE)="","",VLOOKUP(D548,基本登録!$B$8:$I$14,7,FALSE)),"")</f>
        <v/>
      </c>
      <c r="S555" s="197"/>
      <c r="T555" s="197"/>
      <c r="U555" s="197"/>
      <c r="V555" s="198"/>
      <c r="W555" s="196" t="str">
        <f ca="1">IFERROR(IF(VLOOKUP(D548,基本登録!$B$8:$I$14,8,FALSE)="","",VLOOKUP(D548,基本登録!$B$8:$I$14,8,FALSE)),"")</f>
        <v/>
      </c>
      <c r="X555" s="197"/>
      <c r="Y555" s="197"/>
      <c r="Z555" s="197"/>
      <c r="AA555" s="198"/>
      <c r="AC555" s="49"/>
      <c r="AF555" s="11"/>
    </row>
    <row r="556" spans="1:32" ht="21.75" customHeight="1">
      <c r="A556" s="25" t="str">
        <f>基本登録!$A$17</f>
        <v>１</v>
      </c>
      <c r="B556" s="179" t="str">
        <f>IF(AC556="","",VLOOKUP(AC556,関東予選!$J:$O,4,FALSE))</f>
        <v/>
      </c>
      <c r="C556" s="180"/>
      <c r="D556" s="180"/>
      <c r="E556" s="180"/>
      <c r="F556" s="181"/>
      <c r="G556" s="26" t="str">
        <f>IF(AC556="","",VLOOKUP(AC556,関東予選!$J:$O,5,FALSE))</f>
        <v/>
      </c>
      <c r="H556" s="31"/>
      <c r="I556" s="31"/>
      <c r="J556" s="31"/>
      <c r="K556" s="21"/>
      <c r="L556" s="34"/>
      <c r="M556" s="31"/>
      <c r="N556" s="31"/>
      <c r="O556" s="31"/>
      <c r="P556" s="21"/>
      <c r="Q556" s="34"/>
      <c r="R556" s="31"/>
      <c r="S556" s="31"/>
      <c r="T556" s="31"/>
      <c r="U556" s="21"/>
      <c r="V556" s="34"/>
      <c r="W556" s="31"/>
      <c r="X556" s="31"/>
      <c r="Y556" s="31"/>
      <c r="Z556" s="21"/>
      <c r="AA556" s="34"/>
      <c r="AC556" s="49" t="str">
        <f>関東予選!J$34</f>
        <v/>
      </c>
      <c r="AF556" s="11"/>
    </row>
    <row r="557" spans="1:32" ht="21.75" customHeight="1">
      <c r="A557" s="24" t="str">
        <f>基本登録!$A$18</f>
        <v>２</v>
      </c>
      <c r="B557" s="179" t="str">
        <f>IF(AC557="","",VLOOKUP(AC557,関東予選!$J:$O,4,FALSE))</f>
        <v/>
      </c>
      <c r="C557" s="180"/>
      <c r="D557" s="180"/>
      <c r="E557" s="180"/>
      <c r="F557" s="181"/>
      <c r="G557" s="26" t="str">
        <f>IF(AC557="","",VLOOKUP(AC557,関東予選!$J:$O,5,FALSE))</f>
        <v/>
      </c>
      <c r="H557" s="31"/>
      <c r="I557" s="31"/>
      <c r="J557" s="31"/>
      <c r="K557" s="21"/>
      <c r="L557" s="34"/>
      <c r="M557" s="31"/>
      <c r="N557" s="31"/>
      <c r="O557" s="31"/>
      <c r="P557" s="21"/>
      <c r="Q557" s="34"/>
      <c r="R557" s="31"/>
      <c r="S557" s="31"/>
      <c r="T557" s="31"/>
      <c r="U557" s="21"/>
      <c r="V557" s="34"/>
      <c r="W557" s="31"/>
      <c r="X557" s="31"/>
      <c r="Y557" s="31"/>
      <c r="Z557" s="21"/>
      <c r="AA557" s="34"/>
      <c r="AC557" s="49"/>
      <c r="AF557" s="11"/>
    </row>
    <row r="558" spans="1:32" ht="21.75" customHeight="1">
      <c r="A558" s="24" t="str">
        <f>基本登録!$A$19</f>
        <v>３</v>
      </c>
      <c r="B558" s="179" t="str">
        <f>IF(AC558="","",VLOOKUP(AC558,関東予選!$J:$O,4,FALSE))</f>
        <v/>
      </c>
      <c r="C558" s="180"/>
      <c r="D558" s="180"/>
      <c r="E558" s="180"/>
      <c r="F558" s="181"/>
      <c r="G558" s="26" t="str">
        <f>IF(AC558="","",VLOOKUP(AC558,関東予選!$J:$O,5,FALSE))</f>
        <v/>
      </c>
      <c r="H558" s="31"/>
      <c r="I558" s="31"/>
      <c r="J558" s="31"/>
      <c r="K558" s="21"/>
      <c r="L558" s="34"/>
      <c r="M558" s="31"/>
      <c r="N558" s="31"/>
      <c r="O558" s="31"/>
      <c r="P558" s="21"/>
      <c r="Q558" s="34"/>
      <c r="R558" s="31"/>
      <c r="S558" s="31"/>
      <c r="T558" s="31"/>
      <c r="U558" s="21"/>
      <c r="V558" s="34"/>
      <c r="W558" s="31"/>
      <c r="X558" s="31"/>
      <c r="Y558" s="31"/>
      <c r="Z558" s="21"/>
      <c r="AA558" s="34"/>
      <c r="AC558" s="49"/>
      <c r="AF558" s="11"/>
    </row>
    <row r="559" spans="1:32" ht="21.75" customHeight="1">
      <c r="A559" s="24" t="str">
        <f>基本登録!$A$20</f>
        <v>４</v>
      </c>
      <c r="B559" s="179" t="str">
        <f>IF(AC559="","",VLOOKUP(AC559,関東予選!$J:$O,4,FALSE))</f>
        <v/>
      </c>
      <c r="C559" s="180"/>
      <c r="D559" s="180"/>
      <c r="E559" s="180"/>
      <c r="F559" s="181"/>
      <c r="G559" s="26" t="str">
        <f>IF(AC559="","",VLOOKUP(AC559,関東予選!$J:$O,5,FALSE))</f>
        <v/>
      </c>
      <c r="H559" s="31"/>
      <c r="I559" s="31"/>
      <c r="J559" s="31"/>
      <c r="K559" s="21"/>
      <c r="L559" s="34"/>
      <c r="M559" s="31"/>
      <c r="N559" s="31"/>
      <c r="O559" s="31"/>
      <c r="P559" s="21"/>
      <c r="Q559" s="34"/>
      <c r="R559" s="31"/>
      <c r="S559" s="31"/>
      <c r="T559" s="31"/>
      <c r="U559" s="21"/>
      <c r="V559" s="34"/>
      <c r="W559" s="31"/>
      <c r="X559" s="31"/>
      <c r="Y559" s="31"/>
      <c r="Z559" s="21"/>
      <c r="AA559" s="34"/>
      <c r="AC559" s="49"/>
      <c r="AF559" s="11"/>
    </row>
    <row r="560" spans="1:32" ht="21.75" customHeight="1">
      <c r="A560" s="24" t="str">
        <f>基本登録!$A$21</f>
        <v>５</v>
      </c>
      <c r="B560" s="179" t="str">
        <f>IF(AC560="","",VLOOKUP(AC560,関東予選!$J:$O,4,FALSE))</f>
        <v/>
      </c>
      <c r="C560" s="180"/>
      <c r="D560" s="180"/>
      <c r="E560" s="180"/>
      <c r="F560" s="181"/>
      <c r="G560" s="26" t="str">
        <f>IF(AC560="","",VLOOKUP(AC560,関東予選!$J:$O,5,FALSE))</f>
        <v/>
      </c>
      <c r="H560" s="31"/>
      <c r="I560" s="31"/>
      <c r="J560" s="31"/>
      <c r="K560" s="21"/>
      <c r="L560" s="34"/>
      <c r="M560" s="31"/>
      <c r="N560" s="31"/>
      <c r="O560" s="31"/>
      <c r="P560" s="21"/>
      <c r="Q560" s="34"/>
      <c r="R560" s="31"/>
      <c r="S560" s="31"/>
      <c r="T560" s="31"/>
      <c r="U560" s="21"/>
      <c r="V560" s="34"/>
      <c r="W560" s="31"/>
      <c r="X560" s="31"/>
      <c r="Y560" s="31"/>
      <c r="Z560" s="21"/>
      <c r="AA560" s="34"/>
      <c r="AC560" s="49"/>
      <c r="AF560" s="11"/>
    </row>
    <row r="561" spans="1:32" ht="21.75" customHeight="1">
      <c r="A561" s="24" t="str">
        <f>基本登録!$A$22</f>
        <v>補</v>
      </c>
      <c r="B561" s="179" t="str">
        <f>IF(AC561="","",VLOOKUP(AC561,関東予選!$J:$O,4,FALSE))</f>
        <v/>
      </c>
      <c r="C561" s="180"/>
      <c r="D561" s="180"/>
      <c r="E561" s="180"/>
      <c r="F561" s="181"/>
      <c r="G561" s="26" t="str">
        <f>IF(AC561="","",VLOOKUP(AC561,関東予選!$J:$O,5,FALSE))</f>
        <v/>
      </c>
      <c r="H561" s="24"/>
      <c r="I561" s="24"/>
      <c r="J561" s="24"/>
      <c r="K561" s="33"/>
      <c r="L561" s="34"/>
      <c r="M561" s="24"/>
      <c r="N561" s="24"/>
      <c r="O561" s="24"/>
      <c r="P561" s="33"/>
      <c r="Q561" s="34"/>
      <c r="R561" s="24"/>
      <c r="S561" s="24"/>
      <c r="T561" s="24"/>
      <c r="U561" s="33"/>
      <c r="V561" s="34"/>
      <c r="W561" s="24"/>
      <c r="X561" s="24"/>
      <c r="Y561" s="24"/>
      <c r="Z561" s="33"/>
      <c r="AA561" s="34"/>
      <c r="AC561" s="49"/>
      <c r="AF561" s="11"/>
    </row>
    <row r="562" spans="1:32" ht="19.5" customHeight="1">
      <c r="A562" s="169"/>
      <c r="B562" s="170"/>
      <c r="C562" s="170"/>
      <c r="D562" s="170"/>
      <c r="E562" s="170"/>
      <c r="F562" s="170"/>
      <c r="G562" s="171"/>
      <c r="H562" s="172" t="s">
        <v>132</v>
      </c>
      <c r="I562" s="173"/>
      <c r="J562" s="173"/>
      <c r="K562" s="173"/>
      <c r="L562" s="34"/>
      <c r="M562" s="172" t="s">
        <v>132</v>
      </c>
      <c r="N562" s="173"/>
      <c r="O562" s="173"/>
      <c r="P562" s="173"/>
      <c r="Q562" s="34"/>
      <c r="R562" s="172" t="s">
        <v>132</v>
      </c>
      <c r="S562" s="173"/>
      <c r="T562" s="173"/>
      <c r="U562" s="173"/>
      <c r="V562" s="34"/>
      <c r="W562" s="172" t="s">
        <v>132</v>
      </c>
      <c r="X562" s="173"/>
      <c r="Y562" s="173"/>
      <c r="Z562" s="173"/>
      <c r="AA562" s="34"/>
      <c r="AC562" s="49"/>
      <c r="AF562" s="11"/>
    </row>
    <row r="563" spans="1:32" ht="24.75" customHeight="1">
      <c r="A563" s="174"/>
      <c r="B563" s="175"/>
      <c r="C563" s="175"/>
      <c r="D563" s="175"/>
      <c r="E563" s="175"/>
      <c r="F563" s="175"/>
      <c r="G563" s="176"/>
      <c r="H563" s="169"/>
      <c r="I563" s="177"/>
      <c r="J563" s="177"/>
      <c r="K563" s="177"/>
      <c r="L563" s="178"/>
      <c r="M563" s="169"/>
      <c r="N563" s="177"/>
      <c r="O563" s="177"/>
      <c r="P563" s="177"/>
      <c r="Q563" s="178"/>
      <c r="R563" s="169"/>
      <c r="S563" s="177"/>
      <c r="T563" s="177"/>
      <c r="U563" s="177"/>
      <c r="V563" s="178"/>
      <c r="W563" s="169"/>
      <c r="X563" s="177"/>
      <c r="Y563" s="177"/>
      <c r="Z563" s="177"/>
      <c r="AA563" s="178"/>
      <c r="AC563" s="49"/>
      <c r="AF563" s="11"/>
    </row>
    <row r="564" spans="1:32" ht="4.5" customHeight="1">
      <c r="A564" s="165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AC564" s="49"/>
      <c r="AF564" s="11"/>
    </row>
    <row r="565" spans="1:32">
      <c r="A565" s="167" t="s">
        <v>136</v>
      </c>
      <c r="B565" s="167"/>
      <c r="C565" s="47" t="str">
        <f>基本登録!$A$23</f>
        <v>①（　）内の大会の個人の部は一人１枚使用すること（関東予選・総合体育大会・個人選手権大会）</v>
      </c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4"/>
      <c r="R565" s="45"/>
      <c r="S565" s="44"/>
      <c r="T565" s="44"/>
      <c r="U565" s="40"/>
      <c r="V565" s="40"/>
      <c r="W565" s="40"/>
      <c r="X565" s="40"/>
      <c r="Y565" s="40"/>
      <c r="Z565" s="40"/>
      <c r="AA565" s="40"/>
    </row>
    <row r="566" spans="1:32">
      <c r="A566" s="43"/>
      <c r="B566" s="43"/>
      <c r="C566" s="47" t="str">
        <f>基本登録!$A$24</f>
        <v>②顧問の捺印のないものは無効</v>
      </c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6"/>
      <c r="R566" s="44"/>
      <c r="S566" s="44"/>
      <c r="T566" s="44"/>
      <c r="U566" s="168" t="s">
        <v>139</v>
      </c>
      <c r="V566" s="168"/>
      <c r="W566" s="168"/>
      <c r="X566" s="168"/>
      <c r="Y566" s="168"/>
      <c r="Z566" s="168"/>
      <c r="AA566" s="168"/>
    </row>
    <row r="567" spans="1:32" s="37" customFormat="1">
      <c r="A567" s="41"/>
      <c r="B567" s="41"/>
      <c r="C567" s="42" t="str">
        <f>基本登録!$A$25</f>
        <v>③A4用紙に印刷すること（A4用紙1枚につき立順票は二部出力。切り取って使用すること）</v>
      </c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168"/>
      <c r="V567" s="168"/>
      <c r="W567" s="168"/>
      <c r="X567" s="168"/>
      <c r="Y567" s="168"/>
      <c r="Z567" s="168"/>
      <c r="AA567" s="168"/>
      <c r="AC567" s="50"/>
    </row>
    <row r="568" spans="1:32" ht="34.5" customHeight="1">
      <c r="AC568" s="49"/>
      <c r="AF568" s="11"/>
    </row>
    <row r="569" spans="1:32" ht="24.75" customHeight="1">
      <c r="A569" s="240" t="s">
        <v>119</v>
      </c>
      <c r="B569" s="240"/>
      <c r="C569" s="240"/>
      <c r="D569" s="201" t="str">
        <f ca="1">基本登録!$B$8</f>
        <v>令和8年度　関東大会東京都予選　立順票</v>
      </c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190" t="s">
        <v>120</v>
      </c>
      <c r="Y569" s="191"/>
      <c r="Z569" s="191"/>
      <c r="AA569" s="192"/>
      <c r="AC569" s="49"/>
      <c r="AF569" s="11"/>
    </row>
    <row r="570" spans="1:32" ht="26.25" customHeight="1">
      <c r="A570" s="241"/>
      <c r="B570" s="241"/>
      <c r="C570" s="24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2" t="str">
        <f>IF(VLOOKUP(AC577,関東予選!$J:$O,2,FALSE)="","",VLOOKUP(AC577,関東予選!$J:$O,2,FALSE))</f>
        <v/>
      </c>
      <c r="Y570" s="203"/>
      <c r="Z570" s="203"/>
      <c r="AA570" s="204"/>
      <c r="AC570" s="49"/>
      <c r="AF570" s="11"/>
    </row>
    <row r="571" spans="1:32" ht="27" customHeight="1">
      <c r="A571" s="169" t="s">
        <v>121</v>
      </c>
      <c r="B571" s="177"/>
      <c r="C571" s="178"/>
      <c r="D571" s="208"/>
      <c r="E571" s="30" t="s">
        <v>122</v>
      </c>
      <c r="F571" s="208"/>
      <c r="G571" s="190" t="s">
        <v>123</v>
      </c>
      <c r="H571" s="191"/>
      <c r="I571" s="192"/>
      <c r="J571" s="213" t="str">
        <f>基本登録!$B$2</f>
        <v>基本登録シートの学校番号に入力して下さい</v>
      </c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X571" s="205"/>
      <c r="Y571" s="206"/>
      <c r="Z571" s="206"/>
      <c r="AA571" s="207"/>
      <c r="AC571" s="49"/>
      <c r="AF571" s="11"/>
    </row>
    <row r="572" spans="1:32" ht="9.75" customHeight="1">
      <c r="A572" s="214">
        <f>基本登録!$B$1</f>
        <v>0</v>
      </c>
      <c r="B572" s="215"/>
      <c r="C572" s="216"/>
      <c r="D572" s="209"/>
      <c r="E572" s="223" t="s">
        <v>109</v>
      </c>
      <c r="F572" s="211"/>
      <c r="G572" s="226" t="s">
        <v>124</v>
      </c>
      <c r="H572" s="227"/>
      <c r="I572" s="228"/>
      <c r="J572" s="213">
        <f>基本登録!$B$3</f>
        <v>0</v>
      </c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36"/>
      <c r="X572" s="36"/>
      <c r="AC572" s="49"/>
      <c r="AF572" s="11"/>
    </row>
    <row r="573" spans="1:32" ht="16.5" customHeight="1">
      <c r="A573" s="217"/>
      <c r="B573" s="218"/>
      <c r="C573" s="219"/>
      <c r="D573" s="209"/>
      <c r="E573" s="224"/>
      <c r="F573" s="211"/>
      <c r="G573" s="229"/>
      <c r="H573" s="230"/>
      <c r="I573" s="231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X573" s="182" t="s">
        <v>125</v>
      </c>
      <c r="Y573" s="184" t="s">
        <v>126</v>
      </c>
      <c r="Z573" s="185"/>
      <c r="AA573" s="186"/>
      <c r="AC573" s="49"/>
      <c r="AF573" s="11"/>
    </row>
    <row r="574" spans="1:32" ht="27" customHeight="1">
      <c r="A574" s="220"/>
      <c r="B574" s="221"/>
      <c r="C574" s="222"/>
      <c r="D574" s="210"/>
      <c r="E574" s="225"/>
      <c r="F574" s="212"/>
      <c r="G574" s="190" t="s">
        <v>127</v>
      </c>
      <c r="H574" s="191"/>
      <c r="I574" s="192"/>
      <c r="J574" s="28"/>
      <c r="K574" s="29"/>
      <c r="L574" s="29"/>
      <c r="M574" s="29"/>
      <c r="N574" s="29"/>
      <c r="O574" s="29"/>
      <c r="P574" s="22"/>
      <c r="Q574" s="22"/>
      <c r="R574" s="22" t="s">
        <v>128</v>
      </c>
      <c r="S574" s="193" t="str">
        <f t="shared" ref="S574" si="19">AC577</f>
        <v/>
      </c>
      <c r="T574" s="194"/>
      <c r="U574" s="194"/>
      <c r="V574" s="23" t="s">
        <v>129</v>
      </c>
      <c r="X574" s="183"/>
      <c r="Y574" s="187"/>
      <c r="Z574" s="188"/>
      <c r="AA574" s="189"/>
      <c r="AC574" s="49"/>
      <c r="AF574" s="11"/>
    </row>
    <row r="575" spans="1:32" ht="4.5" customHeight="1">
      <c r="AC575" s="49"/>
      <c r="AF575" s="11"/>
    </row>
    <row r="576" spans="1:32" ht="21.75" customHeight="1">
      <c r="A576" s="24" t="s">
        <v>130</v>
      </c>
      <c r="B576" s="174" t="s">
        <v>131</v>
      </c>
      <c r="C576" s="195"/>
      <c r="D576" s="195"/>
      <c r="E576" s="195"/>
      <c r="F576" s="176"/>
      <c r="G576" s="32" t="s">
        <v>102</v>
      </c>
      <c r="H576" s="196" t="str">
        <f ca="1">IFERROR(VLOOKUP(D569,基本登録!$B$8:$I$14,5,FALSE),"")</f>
        <v>1次予選（個人予選）</v>
      </c>
      <c r="I576" s="197"/>
      <c r="J576" s="197"/>
      <c r="K576" s="197"/>
      <c r="L576" s="198"/>
      <c r="M576" s="196" t="str">
        <f ca="1">IFERROR(VLOOKUP(D569,基本登録!$B$8:$I$14,6,FALSE),"")</f>
        <v>2次予選（個人決勝）</v>
      </c>
      <c r="N576" s="197"/>
      <c r="O576" s="197"/>
      <c r="P576" s="197"/>
      <c r="Q576" s="198"/>
      <c r="R576" s="196" t="str">
        <f ca="1">IFERROR(IF(VLOOKUP(D569,基本登録!$B$8:$I$14,7,FALSE)="","",VLOOKUP(D569,基本登録!$B$8:$I$14,7,FALSE)),"")</f>
        <v/>
      </c>
      <c r="S576" s="197"/>
      <c r="T576" s="197"/>
      <c r="U576" s="197"/>
      <c r="V576" s="198"/>
      <c r="W576" s="196" t="str">
        <f ca="1">IFERROR(IF(VLOOKUP(D569,基本登録!$B$8:$I$14,8,FALSE)="","",VLOOKUP(D569,基本登録!$B$8:$I$14,8,FALSE)),"")</f>
        <v/>
      </c>
      <c r="X576" s="197"/>
      <c r="Y576" s="197"/>
      <c r="Z576" s="197"/>
      <c r="AA576" s="198"/>
      <c r="AC576" s="49"/>
      <c r="AF576" s="11"/>
    </row>
    <row r="577" spans="1:32" ht="21.75" customHeight="1">
      <c r="A577" s="25" t="str">
        <f>基本登録!$A$17</f>
        <v>１</v>
      </c>
      <c r="B577" s="179" t="str">
        <f>IF(AC577="","",VLOOKUP(AC577,関東予選!$J:$O,4,FALSE))</f>
        <v/>
      </c>
      <c r="C577" s="180"/>
      <c r="D577" s="180"/>
      <c r="E577" s="180"/>
      <c r="F577" s="181"/>
      <c r="G577" s="26" t="str">
        <f>IF(AC577="","",VLOOKUP(AC577,関東予選!$J:$O,5,FALSE))</f>
        <v/>
      </c>
      <c r="H577" s="31"/>
      <c r="I577" s="31"/>
      <c r="J577" s="31"/>
      <c r="K577" s="21"/>
      <c r="L577" s="34"/>
      <c r="M577" s="31"/>
      <c r="N577" s="31"/>
      <c r="O577" s="31"/>
      <c r="P577" s="21"/>
      <c r="Q577" s="34"/>
      <c r="R577" s="31"/>
      <c r="S577" s="31"/>
      <c r="T577" s="31"/>
      <c r="U577" s="21"/>
      <c r="V577" s="34"/>
      <c r="W577" s="31"/>
      <c r="X577" s="31"/>
      <c r="Y577" s="31"/>
      <c r="Z577" s="21"/>
      <c r="AA577" s="34"/>
      <c r="AC577" s="49" t="str">
        <f>関東予選!J$35</f>
        <v/>
      </c>
      <c r="AF577" s="11"/>
    </row>
    <row r="578" spans="1:32" ht="21.75" customHeight="1">
      <c r="A578" s="24" t="str">
        <f>基本登録!$A$18</f>
        <v>２</v>
      </c>
      <c r="B578" s="179" t="str">
        <f>IF(AC578="","",VLOOKUP(AC578,関東予選!$J:$O,4,FALSE))</f>
        <v/>
      </c>
      <c r="C578" s="180"/>
      <c r="D578" s="180"/>
      <c r="E578" s="180"/>
      <c r="F578" s="181"/>
      <c r="G578" s="26" t="str">
        <f>IF(AC578="","",VLOOKUP(AC578,関東予選!$J:$O,5,FALSE))</f>
        <v/>
      </c>
      <c r="H578" s="31"/>
      <c r="I578" s="31"/>
      <c r="J578" s="31"/>
      <c r="K578" s="21"/>
      <c r="L578" s="34"/>
      <c r="M578" s="31"/>
      <c r="N578" s="31"/>
      <c r="O578" s="31"/>
      <c r="P578" s="21"/>
      <c r="Q578" s="34"/>
      <c r="R578" s="31"/>
      <c r="S578" s="31"/>
      <c r="T578" s="31"/>
      <c r="U578" s="21"/>
      <c r="V578" s="34"/>
      <c r="W578" s="31"/>
      <c r="X578" s="31"/>
      <c r="Y578" s="31"/>
      <c r="Z578" s="21"/>
      <c r="AA578" s="34"/>
      <c r="AC578" s="49"/>
      <c r="AF578" s="11"/>
    </row>
    <row r="579" spans="1:32" ht="21.75" customHeight="1">
      <c r="A579" s="24" t="str">
        <f>基本登録!$A$19</f>
        <v>３</v>
      </c>
      <c r="B579" s="179" t="str">
        <f>IF(AC579="","",VLOOKUP(AC579,関東予選!$J:$O,4,FALSE))</f>
        <v/>
      </c>
      <c r="C579" s="180"/>
      <c r="D579" s="180"/>
      <c r="E579" s="180"/>
      <c r="F579" s="181"/>
      <c r="G579" s="26" t="str">
        <f>IF(AC579="","",VLOOKUP(AC579,関東予選!$J:$O,5,FALSE))</f>
        <v/>
      </c>
      <c r="H579" s="31"/>
      <c r="I579" s="31"/>
      <c r="J579" s="31"/>
      <c r="K579" s="21"/>
      <c r="L579" s="34"/>
      <c r="M579" s="31"/>
      <c r="N579" s="31"/>
      <c r="O579" s="31"/>
      <c r="P579" s="21"/>
      <c r="Q579" s="34"/>
      <c r="R579" s="31"/>
      <c r="S579" s="31"/>
      <c r="T579" s="31"/>
      <c r="U579" s="21"/>
      <c r="V579" s="34"/>
      <c r="W579" s="31"/>
      <c r="X579" s="31"/>
      <c r="Y579" s="31"/>
      <c r="Z579" s="21"/>
      <c r="AA579" s="34"/>
      <c r="AC579" s="49"/>
      <c r="AF579" s="11"/>
    </row>
    <row r="580" spans="1:32" ht="21.75" customHeight="1">
      <c r="A580" s="24" t="str">
        <f>基本登録!$A$20</f>
        <v>４</v>
      </c>
      <c r="B580" s="179" t="str">
        <f>IF(AC580="","",VLOOKUP(AC580,関東予選!$J:$O,4,FALSE))</f>
        <v/>
      </c>
      <c r="C580" s="180"/>
      <c r="D580" s="180"/>
      <c r="E580" s="180"/>
      <c r="F580" s="181"/>
      <c r="G580" s="26" t="str">
        <f>IF(AC580="","",VLOOKUP(AC580,関東予選!$J:$O,5,FALSE))</f>
        <v/>
      </c>
      <c r="H580" s="31"/>
      <c r="I580" s="31"/>
      <c r="J580" s="31"/>
      <c r="K580" s="21"/>
      <c r="L580" s="34"/>
      <c r="M580" s="31"/>
      <c r="N580" s="31"/>
      <c r="O580" s="31"/>
      <c r="P580" s="21"/>
      <c r="Q580" s="34"/>
      <c r="R580" s="31"/>
      <c r="S580" s="31"/>
      <c r="T580" s="31"/>
      <c r="U580" s="21"/>
      <c r="V580" s="34"/>
      <c r="W580" s="31"/>
      <c r="X580" s="31"/>
      <c r="Y580" s="31"/>
      <c r="Z580" s="21"/>
      <c r="AA580" s="34"/>
      <c r="AC580" s="49"/>
      <c r="AF580" s="11"/>
    </row>
    <row r="581" spans="1:32" ht="21.75" customHeight="1">
      <c r="A581" s="24" t="str">
        <f>基本登録!$A$21</f>
        <v>５</v>
      </c>
      <c r="B581" s="179" t="str">
        <f>IF(AC581="","",VLOOKUP(AC581,関東予選!$J:$O,4,FALSE))</f>
        <v/>
      </c>
      <c r="C581" s="180"/>
      <c r="D581" s="180"/>
      <c r="E581" s="180"/>
      <c r="F581" s="181"/>
      <c r="G581" s="26" t="str">
        <f>IF(AC581="","",VLOOKUP(AC581,関東予選!$J:$O,5,FALSE))</f>
        <v/>
      </c>
      <c r="H581" s="31"/>
      <c r="I581" s="31"/>
      <c r="J581" s="31"/>
      <c r="K581" s="21"/>
      <c r="L581" s="34"/>
      <c r="M581" s="31"/>
      <c r="N581" s="31"/>
      <c r="O581" s="31"/>
      <c r="P581" s="21"/>
      <c r="Q581" s="34"/>
      <c r="R581" s="31"/>
      <c r="S581" s="31"/>
      <c r="T581" s="31"/>
      <c r="U581" s="21"/>
      <c r="V581" s="34"/>
      <c r="W581" s="31"/>
      <c r="X581" s="31"/>
      <c r="Y581" s="31"/>
      <c r="Z581" s="21"/>
      <c r="AA581" s="34"/>
      <c r="AC581" s="49"/>
      <c r="AF581" s="11"/>
    </row>
    <row r="582" spans="1:32" ht="21.75" customHeight="1">
      <c r="A582" s="24" t="str">
        <f>基本登録!$A$22</f>
        <v>補</v>
      </c>
      <c r="B582" s="179" t="str">
        <f>IF(AC582="","",VLOOKUP(AC582,関東予選!$J:$O,4,FALSE))</f>
        <v/>
      </c>
      <c r="C582" s="180"/>
      <c r="D582" s="180"/>
      <c r="E582" s="180"/>
      <c r="F582" s="181"/>
      <c r="G582" s="26" t="str">
        <f>IF(AC582="","",VLOOKUP(AC582,関東予選!$J:$O,5,FALSE))</f>
        <v/>
      </c>
      <c r="H582" s="24"/>
      <c r="I582" s="24"/>
      <c r="J582" s="24"/>
      <c r="K582" s="33"/>
      <c r="L582" s="34"/>
      <c r="M582" s="24"/>
      <c r="N582" s="24"/>
      <c r="O582" s="24"/>
      <c r="P582" s="33"/>
      <c r="Q582" s="34"/>
      <c r="R582" s="24"/>
      <c r="S582" s="24"/>
      <c r="T582" s="24"/>
      <c r="U582" s="33"/>
      <c r="V582" s="34"/>
      <c r="W582" s="24"/>
      <c r="X582" s="24"/>
      <c r="Y582" s="24"/>
      <c r="Z582" s="33"/>
      <c r="AA582" s="34"/>
      <c r="AC582" s="49"/>
      <c r="AF582" s="11"/>
    </row>
    <row r="583" spans="1:32" ht="19.5" customHeight="1">
      <c r="A583" s="169"/>
      <c r="B583" s="170"/>
      <c r="C583" s="170"/>
      <c r="D583" s="170"/>
      <c r="E583" s="170"/>
      <c r="F583" s="170"/>
      <c r="G583" s="171"/>
      <c r="H583" s="172" t="s">
        <v>132</v>
      </c>
      <c r="I583" s="173"/>
      <c r="J583" s="173"/>
      <c r="K583" s="173"/>
      <c r="L583" s="34"/>
      <c r="M583" s="172" t="s">
        <v>132</v>
      </c>
      <c r="N583" s="173"/>
      <c r="O583" s="173"/>
      <c r="P583" s="173"/>
      <c r="Q583" s="34"/>
      <c r="R583" s="172" t="s">
        <v>132</v>
      </c>
      <c r="S583" s="173"/>
      <c r="T583" s="173"/>
      <c r="U583" s="173"/>
      <c r="V583" s="34"/>
      <c r="W583" s="172" t="s">
        <v>132</v>
      </c>
      <c r="X583" s="173"/>
      <c r="Y583" s="173"/>
      <c r="Z583" s="173"/>
      <c r="AA583" s="34"/>
      <c r="AC583" s="49"/>
      <c r="AF583" s="11"/>
    </row>
    <row r="584" spans="1:32" ht="24.75" customHeight="1">
      <c r="A584" s="174"/>
      <c r="B584" s="175"/>
      <c r="C584" s="175"/>
      <c r="D584" s="175"/>
      <c r="E584" s="175"/>
      <c r="F584" s="175"/>
      <c r="G584" s="176"/>
      <c r="H584" s="169"/>
      <c r="I584" s="177"/>
      <c r="J584" s="177"/>
      <c r="K584" s="177"/>
      <c r="L584" s="178"/>
      <c r="M584" s="169"/>
      <c r="N584" s="177"/>
      <c r="O584" s="177"/>
      <c r="P584" s="177"/>
      <c r="Q584" s="178"/>
      <c r="R584" s="169"/>
      <c r="S584" s="177"/>
      <c r="T584" s="177"/>
      <c r="U584" s="177"/>
      <c r="V584" s="178"/>
      <c r="W584" s="169"/>
      <c r="X584" s="177"/>
      <c r="Y584" s="177"/>
      <c r="Z584" s="177"/>
      <c r="AA584" s="178"/>
      <c r="AC584" s="49"/>
      <c r="AF584" s="11"/>
    </row>
    <row r="585" spans="1:32" ht="4.5" customHeight="1">
      <c r="A585" s="165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AC585" s="49"/>
      <c r="AF585" s="11"/>
    </row>
    <row r="586" spans="1:32">
      <c r="A586" s="167" t="s">
        <v>136</v>
      </c>
      <c r="B586" s="167"/>
      <c r="C586" s="47" t="str">
        <f>基本登録!$A$23</f>
        <v>①（　）内の大会の個人の部は一人１枚使用すること（関東予選・総合体育大会・個人選手権大会）</v>
      </c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4"/>
      <c r="R586" s="45"/>
      <c r="S586" s="44"/>
      <c r="T586" s="44"/>
      <c r="U586" s="40"/>
      <c r="V586" s="40"/>
      <c r="W586" s="40"/>
      <c r="X586" s="40"/>
      <c r="Y586" s="40"/>
      <c r="Z586" s="40"/>
      <c r="AA586" s="40"/>
    </row>
    <row r="587" spans="1:32">
      <c r="A587" s="43"/>
      <c r="B587" s="43"/>
      <c r="C587" s="47" t="str">
        <f>基本登録!$A$24</f>
        <v>②顧問の捺印のないものは無効</v>
      </c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6"/>
      <c r="R587" s="44"/>
      <c r="S587" s="44"/>
      <c r="T587" s="44"/>
      <c r="U587" s="168" t="s">
        <v>139</v>
      </c>
      <c r="V587" s="168"/>
      <c r="W587" s="168"/>
      <c r="X587" s="168"/>
      <c r="Y587" s="168"/>
      <c r="Z587" s="168"/>
      <c r="AA587" s="168"/>
    </row>
    <row r="588" spans="1:32" s="37" customFormat="1">
      <c r="A588" s="41"/>
      <c r="B588" s="41"/>
      <c r="C588" s="42" t="str">
        <f>基本登録!$A$25</f>
        <v>③A4用紙に印刷すること（A4用紙1枚につき立順票は二部出力。切り取って使用すること）</v>
      </c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168"/>
      <c r="V588" s="168"/>
      <c r="W588" s="168"/>
      <c r="X588" s="168"/>
      <c r="Y588" s="168"/>
      <c r="Z588" s="168"/>
      <c r="AA588" s="168"/>
      <c r="AC588" s="50"/>
    </row>
    <row r="589" spans="1:32" ht="34.5" customHeight="1">
      <c r="AC589" s="49"/>
      <c r="AF589" s="11"/>
    </row>
    <row r="590" spans="1:32" ht="24.75" customHeight="1">
      <c r="A590" s="240" t="s">
        <v>119</v>
      </c>
      <c r="B590" s="240"/>
      <c r="C590" s="240"/>
      <c r="D590" s="201" t="str">
        <f ca="1">基本登録!$B$8</f>
        <v>令和8年度　関東大会東京都予選　立順票</v>
      </c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190" t="s">
        <v>120</v>
      </c>
      <c r="Y590" s="191"/>
      <c r="Z590" s="191"/>
      <c r="AA590" s="192"/>
      <c r="AC590" s="49"/>
      <c r="AF590" s="11"/>
    </row>
    <row r="591" spans="1:32" ht="26.25" customHeight="1">
      <c r="A591" s="241"/>
      <c r="B591" s="241"/>
      <c r="C591" s="24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2" t="str">
        <f>IF(VLOOKUP(AC598,関東予選!$J:$O,2,FALSE)="","",VLOOKUP(AC598,関東予選!$J:$O,2,FALSE))</f>
        <v/>
      </c>
      <c r="Y591" s="203"/>
      <c r="Z591" s="203"/>
      <c r="AA591" s="204"/>
      <c r="AC591" s="49"/>
      <c r="AF591" s="11"/>
    </row>
    <row r="592" spans="1:32" ht="27" customHeight="1">
      <c r="A592" s="169" t="s">
        <v>121</v>
      </c>
      <c r="B592" s="177"/>
      <c r="C592" s="178"/>
      <c r="D592" s="208"/>
      <c r="E592" s="30" t="s">
        <v>122</v>
      </c>
      <c r="F592" s="208"/>
      <c r="G592" s="190" t="s">
        <v>123</v>
      </c>
      <c r="H592" s="191"/>
      <c r="I592" s="192"/>
      <c r="J592" s="213" t="str">
        <f>基本登録!$B$2</f>
        <v>基本登録シートの学校番号に入力して下さい</v>
      </c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X592" s="205"/>
      <c r="Y592" s="206"/>
      <c r="Z592" s="206"/>
      <c r="AA592" s="207"/>
      <c r="AC592" s="49"/>
      <c r="AF592" s="11"/>
    </row>
    <row r="593" spans="1:32" ht="9.75" customHeight="1">
      <c r="A593" s="214">
        <f>基本登録!$B$1</f>
        <v>0</v>
      </c>
      <c r="B593" s="215"/>
      <c r="C593" s="216"/>
      <c r="D593" s="209"/>
      <c r="E593" s="223" t="s">
        <v>109</v>
      </c>
      <c r="F593" s="211"/>
      <c r="G593" s="226" t="s">
        <v>124</v>
      </c>
      <c r="H593" s="227"/>
      <c r="I593" s="228"/>
      <c r="J593" s="213">
        <f>基本登録!$B$3</f>
        <v>0</v>
      </c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36"/>
      <c r="X593" s="36"/>
      <c r="AC593" s="49"/>
      <c r="AF593" s="11"/>
    </row>
    <row r="594" spans="1:32" ht="16.5" customHeight="1">
      <c r="A594" s="217"/>
      <c r="B594" s="218"/>
      <c r="C594" s="219"/>
      <c r="D594" s="209"/>
      <c r="E594" s="224"/>
      <c r="F594" s="211"/>
      <c r="G594" s="229"/>
      <c r="H594" s="230"/>
      <c r="I594" s="231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X594" s="182" t="s">
        <v>125</v>
      </c>
      <c r="Y594" s="184" t="s">
        <v>126</v>
      </c>
      <c r="Z594" s="185"/>
      <c r="AA594" s="186"/>
      <c r="AC594" s="49"/>
      <c r="AF594" s="11"/>
    </row>
    <row r="595" spans="1:32" ht="27" customHeight="1">
      <c r="A595" s="220"/>
      <c r="B595" s="221"/>
      <c r="C595" s="222"/>
      <c r="D595" s="210"/>
      <c r="E595" s="225"/>
      <c r="F595" s="212"/>
      <c r="G595" s="190" t="s">
        <v>127</v>
      </c>
      <c r="H595" s="191"/>
      <c r="I595" s="192"/>
      <c r="J595" s="28"/>
      <c r="K595" s="29"/>
      <c r="L595" s="29"/>
      <c r="M595" s="29"/>
      <c r="N595" s="29"/>
      <c r="O595" s="29"/>
      <c r="P595" s="22"/>
      <c r="Q595" s="22"/>
      <c r="R595" s="22" t="s">
        <v>128</v>
      </c>
      <c r="S595" s="193" t="str">
        <f t="shared" ref="S595" si="20">AC598</f>
        <v/>
      </c>
      <c r="T595" s="194"/>
      <c r="U595" s="194"/>
      <c r="V595" s="23" t="s">
        <v>129</v>
      </c>
      <c r="X595" s="183"/>
      <c r="Y595" s="187"/>
      <c r="Z595" s="188"/>
      <c r="AA595" s="189"/>
      <c r="AC595" s="49"/>
      <c r="AF595" s="11"/>
    </row>
    <row r="596" spans="1:32" ht="4.5" customHeight="1">
      <c r="AC596" s="49"/>
      <c r="AF596" s="11"/>
    </row>
    <row r="597" spans="1:32" ht="21.75" customHeight="1">
      <c r="A597" s="24" t="s">
        <v>130</v>
      </c>
      <c r="B597" s="174" t="s">
        <v>131</v>
      </c>
      <c r="C597" s="195"/>
      <c r="D597" s="195"/>
      <c r="E597" s="195"/>
      <c r="F597" s="176"/>
      <c r="G597" s="32" t="s">
        <v>102</v>
      </c>
      <c r="H597" s="196" t="str">
        <f ca="1">IFERROR(VLOOKUP(D590,基本登録!$B$8:$I$14,5,FALSE),"")</f>
        <v>1次予選（個人予選）</v>
      </c>
      <c r="I597" s="197"/>
      <c r="J597" s="197"/>
      <c r="K597" s="197"/>
      <c r="L597" s="198"/>
      <c r="M597" s="196" t="str">
        <f ca="1">IFERROR(VLOOKUP(D590,基本登録!$B$8:$I$14,6,FALSE),"")</f>
        <v>2次予選（個人決勝）</v>
      </c>
      <c r="N597" s="197"/>
      <c r="O597" s="197"/>
      <c r="P597" s="197"/>
      <c r="Q597" s="198"/>
      <c r="R597" s="196" t="str">
        <f ca="1">IFERROR(IF(VLOOKUP(D590,基本登録!$B$8:$I$14,7,FALSE)="","",VLOOKUP(D590,基本登録!$B$8:$I$14,7,FALSE)),"")</f>
        <v/>
      </c>
      <c r="S597" s="197"/>
      <c r="T597" s="197"/>
      <c r="U597" s="197"/>
      <c r="V597" s="198"/>
      <c r="W597" s="196" t="str">
        <f ca="1">IFERROR(IF(VLOOKUP(D590,基本登録!$B$8:$I$14,8,FALSE)="","",VLOOKUP(D590,基本登録!$B$8:$I$14,8,FALSE)),"")</f>
        <v/>
      </c>
      <c r="X597" s="197"/>
      <c r="Y597" s="197"/>
      <c r="Z597" s="197"/>
      <c r="AA597" s="198"/>
      <c r="AC597" s="49"/>
      <c r="AF597" s="11"/>
    </row>
    <row r="598" spans="1:32" ht="21.75" customHeight="1">
      <c r="A598" s="25" t="str">
        <f>基本登録!$A$17</f>
        <v>１</v>
      </c>
      <c r="B598" s="179" t="str">
        <f>IF(AC598="","",VLOOKUP(AC598,関東予選!$J:$O,4,FALSE))</f>
        <v/>
      </c>
      <c r="C598" s="180"/>
      <c r="D598" s="180"/>
      <c r="E598" s="180"/>
      <c r="F598" s="181"/>
      <c r="G598" s="26" t="str">
        <f>IF(AC598="","",VLOOKUP(AC598,関東予選!$J:$O,5,FALSE))</f>
        <v/>
      </c>
      <c r="H598" s="31"/>
      <c r="I598" s="31"/>
      <c r="J598" s="31"/>
      <c r="K598" s="21"/>
      <c r="L598" s="34"/>
      <c r="M598" s="31"/>
      <c r="N598" s="31"/>
      <c r="O598" s="31"/>
      <c r="P598" s="21"/>
      <c r="Q598" s="34"/>
      <c r="R598" s="31"/>
      <c r="S598" s="31"/>
      <c r="T598" s="31"/>
      <c r="U598" s="21"/>
      <c r="V598" s="34"/>
      <c r="W598" s="31"/>
      <c r="X598" s="31"/>
      <c r="Y598" s="31"/>
      <c r="Z598" s="21"/>
      <c r="AA598" s="34"/>
      <c r="AC598" s="49" t="str">
        <f>関東予選!J$36</f>
        <v/>
      </c>
      <c r="AF598" s="11"/>
    </row>
    <row r="599" spans="1:32" ht="21.75" customHeight="1">
      <c r="A599" s="24" t="str">
        <f>基本登録!$A$18</f>
        <v>２</v>
      </c>
      <c r="B599" s="179" t="str">
        <f>IF(AC599="","",VLOOKUP(AC599,関東予選!$J:$O,4,FALSE))</f>
        <v/>
      </c>
      <c r="C599" s="180"/>
      <c r="D599" s="180"/>
      <c r="E599" s="180"/>
      <c r="F599" s="181"/>
      <c r="G599" s="26" t="str">
        <f>IF(AC599="","",VLOOKUP(AC599,関東予選!$J:$O,5,FALSE))</f>
        <v/>
      </c>
      <c r="H599" s="31"/>
      <c r="I599" s="31"/>
      <c r="J599" s="31"/>
      <c r="K599" s="21"/>
      <c r="L599" s="34"/>
      <c r="M599" s="31"/>
      <c r="N599" s="31"/>
      <c r="O599" s="31"/>
      <c r="P599" s="21"/>
      <c r="Q599" s="34"/>
      <c r="R599" s="31"/>
      <c r="S599" s="31"/>
      <c r="T599" s="31"/>
      <c r="U599" s="21"/>
      <c r="V599" s="34"/>
      <c r="W599" s="31"/>
      <c r="X599" s="31"/>
      <c r="Y599" s="31"/>
      <c r="Z599" s="21"/>
      <c r="AA599" s="34"/>
      <c r="AC599" s="49"/>
      <c r="AF599" s="11"/>
    </row>
    <row r="600" spans="1:32" ht="21.75" customHeight="1">
      <c r="A600" s="24" t="str">
        <f>基本登録!$A$19</f>
        <v>３</v>
      </c>
      <c r="B600" s="179" t="str">
        <f>IF(AC600="","",VLOOKUP(AC600,関東予選!$J:$O,4,FALSE))</f>
        <v/>
      </c>
      <c r="C600" s="180"/>
      <c r="D600" s="180"/>
      <c r="E600" s="180"/>
      <c r="F600" s="181"/>
      <c r="G600" s="26" t="str">
        <f>IF(AC600="","",VLOOKUP(AC600,関東予選!$J:$O,5,FALSE))</f>
        <v/>
      </c>
      <c r="H600" s="31"/>
      <c r="I600" s="31"/>
      <c r="J600" s="31"/>
      <c r="K600" s="21"/>
      <c r="L600" s="34"/>
      <c r="M600" s="31"/>
      <c r="N600" s="31"/>
      <c r="O600" s="31"/>
      <c r="P600" s="21"/>
      <c r="Q600" s="34"/>
      <c r="R600" s="31"/>
      <c r="S600" s="31"/>
      <c r="T600" s="31"/>
      <c r="U600" s="21"/>
      <c r="V600" s="34"/>
      <c r="W600" s="31"/>
      <c r="X600" s="31"/>
      <c r="Y600" s="31"/>
      <c r="Z600" s="21"/>
      <c r="AA600" s="34"/>
      <c r="AC600" s="49"/>
      <c r="AF600" s="11"/>
    </row>
    <row r="601" spans="1:32" ht="21.75" customHeight="1">
      <c r="A601" s="24" t="str">
        <f>基本登録!$A$20</f>
        <v>４</v>
      </c>
      <c r="B601" s="179" t="str">
        <f>IF(AC601="","",VLOOKUP(AC601,関東予選!$J:$O,4,FALSE))</f>
        <v/>
      </c>
      <c r="C601" s="180"/>
      <c r="D601" s="180"/>
      <c r="E601" s="180"/>
      <c r="F601" s="181"/>
      <c r="G601" s="26" t="str">
        <f>IF(AC601="","",VLOOKUP(AC601,関東予選!$J:$O,5,FALSE))</f>
        <v/>
      </c>
      <c r="H601" s="31"/>
      <c r="I601" s="31"/>
      <c r="J601" s="31"/>
      <c r="K601" s="21"/>
      <c r="L601" s="34"/>
      <c r="M601" s="31"/>
      <c r="N601" s="31"/>
      <c r="O601" s="31"/>
      <c r="P601" s="21"/>
      <c r="Q601" s="34"/>
      <c r="R601" s="31"/>
      <c r="S601" s="31"/>
      <c r="T601" s="31"/>
      <c r="U601" s="21"/>
      <c r="V601" s="34"/>
      <c r="W601" s="31"/>
      <c r="X601" s="31"/>
      <c r="Y601" s="31"/>
      <c r="Z601" s="21"/>
      <c r="AA601" s="34"/>
      <c r="AC601" s="49"/>
      <c r="AF601" s="11"/>
    </row>
    <row r="602" spans="1:32" ht="21.75" customHeight="1">
      <c r="A602" s="24" t="str">
        <f>基本登録!$A$21</f>
        <v>５</v>
      </c>
      <c r="B602" s="179" t="str">
        <f>IF(AC602="","",VLOOKUP(AC602,関東予選!$J:$O,4,FALSE))</f>
        <v/>
      </c>
      <c r="C602" s="180"/>
      <c r="D602" s="180"/>
      <c r="E602" s="180"/>
      <c r="F602" s="181"/>
      <c r="G602" s="26" t="str">
        <f>IF(AC602="","",VLOOKUP(AC602,関東予選!$J:$O,5,FALSE))</f>
        <v/>
      </c>
      <c r="H602" s="31"/>
      <c r="I602" s="31"/>
      <c r="J602" s="31"/>
      <c r="K602" s="21"/>
      <c r="L602" s="34"/>
      <c r="M602" s="31"/>
      <c r="N602" s="31"/>
      <c r="O602" s="31"/>
      <c r="P602" s="21"/>
      <c r="Q602" s="34"/>
      <c r="R602" s="31"/>
      <c r="S602" s="31"/>
      <c r="T602" s="31"/>
      <c r="U602" s="21"/>
      <c r="V602" s="34"/>
      <c r="W602" s="31"/>
      <c r="X602" s="31"/>
      <c r="Y602" s="31"/>
      <c r="Z602" s="21"/>
      <c r="AA602" s="34"/>
      <c r="AC602" s="49"/>
      <c r="AF602" s="11"/>
    </row>
    <row r="603" spans="1:32" ht="21.75" customHeight="1">
      <c r="A603" s="24" t="str">
        <f>基本登録!$A$22</f>
        <v>補</v>
      </c>
      <c r="B603" s="179" t="str">
        <f>IF(AC603="","",VLOOKUP(AC603,関東予選!$J:$O,4,FALSE))</f>
        <v/>
      </c>
      <c r="C603" s="180"/>
      <c r="D603" s="180"/>
      <c r="E603" s="180"/>
      <c r="F603" s="181"/>
      <c r="G603" s="26" t="str">
        <f>IF(AC603="","",VLOOKUP(AC603,関東予選!$J:$O,5,FALSE))</f>
        <v/>
      </c>
      <c r="H603" s="24"/>
      <c r="I603" s="24"/>
      <c r="J603" s="24"/>
      <c r="K603" s="33"/>
      <c r="L603" s="34"/>
      <c r="M603" s="24"/>
      <c r="N603" s="24"/>
      <c r="O603" s="24"/>
      <c r="P603" s="33"/>
      <c r="Q603" s="34"/>
      <c r="R603" s="24"/>
      <c r="S603" s="24"/>
      <c r="T603" s="24"/>
      <c r="U603" s="33"/>
      <c r="V603" s="34"/>
      <c r="W603" s="24"/>
      <c r="X603" s="24"/>
      <c r="Y603" s="24"/>
      <c r="Z603" s="33"/>
      <c r="AA603" s="34"/>
      <c r="AC603" s="49"/>
      <c r="AF603" s="11"/>
    </row>
    <row r="604" spans="1:32" ht="19.5" customHeight="1">
      <c r="A604" s="169"/>
      <c r="B604" s="170"/>
      <c r="C604" s="170"/>
      <c r="D604" s="170"/>
      <c r="E604" s="170"/>
      <c r="F604" s="170"/>
      <c r="G604" s="171"/>
      <c r="H604" s="172" t="s">
        <v>132</v>
      </c>
      <c r="I604" s="173"/>
      <c r="J604" s="173"/>
      <c r="K604" s="173"/>
      <c r="L604" s="34"/>
      <c r="M604" s="172" t="s">
        <v>132</v>
      </c>
      <c r="N604" s="173"/>
      <c r="O604" s="173"/>
      <c r="P604" s="173"/>
      <c r="Q604" s="34"/>
      <c r="R604" s="172" t="s">
        <v>132</v>
      </c>
      <c r="S604" s="173"/>
      <c r="T604" s="173"/>
      <c r="U604" s="173"/>
      <c r="V604" s="34"/>
      <c r="W604" s="172" t="s">
        <v>132</v>
      </c>
      <c r="X604" s="173"/>
      <c r="Y604" s="173"/>
      <c r="Z604" s="173"/>
      <c r="AA604" s="34"/>
      <c r="AC604" s="49"/>
      <c r="AF604" s="11"/>
    </row>
    <row r="605" spans="1:32" ht="24.75" customHeight="1">
      <c r="A605" s="174"/>
      <c r="B605" s="175"/>
      <c r="C605" s="175"/>
      <c r="D605" s="175"/>
      <c r="E605" s="175"/>
      <c r="F605" s="175"/>
      <c r="G605" s="176"/>
      <c r="H605" s="169"/>
      <c r="I605" s="177"/>
      <c r="J605" s="177"/>
      <c r="K605" s="177"/>
      <c r="L605" s="178"/>
      <c r="M605" s="169"/>
      <c r="N605" s="177"/>
      <c r="O605" s="177"/>
      <c r="P605" s="177"/>
      <c r="Q605" s="178"/>
      <c r="R605" s="169"/>
      <c r="S605" s="177"/>
      <c r="T605" s="177"/>
      <c r="U605" s="177"/>
      <c r="V605" s="178"/>
      <c r="W605" s="169"/>
      <c r="X605" s="177"/>
      <c r="Y605" s="177"/>
      <c r="Z605" s="177"/>
      <c r="AA605" s="178"/>
      <c r="AC605" s="49"/>
      <c r="AF605" s="11"/>
    </row>
    <row r="606" spans="1:32" ht="4.5" customHeight="1">
      <c r="A606" s="165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AC606" s="49"/>
      <c r="AF606" s="11"/>
    </row>
    <row r="607" spans="1:32">
      <c r="A607" s="167" t="s">
        <v>136</v>
      </c>
      <c r="B607" s="167"/>
      <c r="C607" s="47" t="str">
        <f>基本登録!$A$23</f>
        <v>①（　）内の大会の個人の部は一人１枚使用すること（関東予選・総合体育大会・個人選手権大会）</v>
      </c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4"/>
      <c r="R607" s="45"/>
      <c r="S607" s="44"/>
      <c r="T607" s="44"/>
      <c r="U607" s="40"/>
      <c r="V607" s="40"/>
      <c r="W607" s="40"/>
      <c r="X607" s="40"/>
      <c r="Y607" s="40"/>
      <c r="Z607" s="40"/>
      <c r="AA607" s="40"/>
    </row>
    <row r="608" spans="1:32">
      <c r="A608" s="43"/>
      <c r="B608" s="43"/>
      <c r="C608" s="47" t="str">
        <f>基本登録!$A$24</f>
        <v>②顧問の捺印のないものは無効</v>
      </c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6"/>
      <c r="R608" s="44"/>
      <c r="S608" s="44"/>
      <c r="T608" s="44"/>
      <c r="U608" s="168" t="s">
        <v>139</v>
      </c>
      <c r="V608" s="168"/>
      <c r="W608" s="168"/>
      <c r="X608" s="168"/>
      <c r="Y608" s="168"/>
      <c r="Z608" s="168"/>
      <c r="AA608" s="168"/>
    </row>
    <row r="609" spans="1:32" s="37" customFormat="1">
      <c r="A609" s="41"/>
      <c r="B609" s="41"/>
      <c r="C609" s="42" t="str">
        <f>基本登録!$A$25</f>
        <v>③A4用紙に印刷すること（A4用紙1枚につき立順票は二部出力。切り取って使用すること）</v>
      </c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168"/>
      <c r="V609" s="168"/>
      <c r="W609" s="168"/>
      <c r="X609" s="168"/>
      <c r="Y609" s="168"/>
      <c r="Z609" s="168"/>
      <c r="AA609" s="168"/>
      <c r="AC609" s="50"/>
    </row>
    <row r="610" spans="1:32" ht="34.5" customHeight="1">
      <c r="AC610" s="49"/>
      <c r="AF610" s="11"/>
    </row>
    <row r="611" spans="1:32" ht="24.75" customHeight="1">
      <c r="A611" s="240" t="s">
        <v>119</v>
      </c>
      <c r="B611" s="240"/>
      <c r="C611" s="240"/>
      <c r="D611" s="201" t="str">
        <f ca="1">基本登録!$B$8</f>
        <v>令和8年度　関東大会東京都予選　立順票</v>
      </c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190" t="s">
        <v>120</v>
      </c>
      <c r="Y611" s="191"/>
      <c r="Z611" s="191"/>
      <c r="AA611" s="192"/>
      <c r="AC611" s="49"/>
      <c r="AF611" s="11"/>
    </row>
    <row r="612" spans="1:32" ht="26.25" customHeight="1">
      <c r="A612" s="241"/>
      <c r="B612" s="241"/>
      <c r="C612" s="24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2" t="str">
        <f>IF(VLOOKUP(AC619,関東予選!$J:$O,2,FALSE)="","",VLOOKUP(AC619,関東予選!$J:$O,2,FALSE))</f>
        <v/>
      </c>
      <c r="Y612" s="203"/>
      <c r="Z612" s="203"/>
      <c r="AA612" s="204"/>
      <c r="AC612" s="49"/>
      <c r="AF612" s="11"/>
    </row>
    <row r="613" spans="1:32" ht="27" customHeight="1">
      <c r="A613" s="169" t="s">
        <v>121</v>
      </c>
      <c r="B613" s="177"/>
      <c r="C613" s="178"/>
      <c r="D613" s="208"/>
      <c r="E613" s="30" t="s">
        <v>122</v>
      </c>
      <c r="F613" s="208"/>
      <c r="G613" s="190" t="s">
        <v>123</v>
      </c>
      <c r="H613" s="191"/>
      <c r="I613" s="192"/>
      <c r="J613" s="213" t="str">
        <f>基本登録!$B$2</f>
        <v>基本登録シートの学校番号に入力して下さい</v>
      </c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X613" s="205"/>
      <c r="Y613" s="206"/>
      <c r="Z613" s="206"/>
      <c r="AA613" s="207"/>
      <c r="AC613" s="49"/>
      <c r="AF613" s="11"/>
    </row>
    <row r="614" spans="1:32" ht="9.75" customHeight="1">
      <c r="A614" s="214">
        <f>基本登録!$B$1</f>
        <v>0</v>
      </c>
      <c r="B614" s="215"/>
      <c r="C614" s="216"/>
      <c r="D614" s="209"/>
      <c r="E614" s="223" t="s">
        <v>109</v>
      </c>
      <c r="F614" s="211"/>
      <c r="G614" s="226" t="s">
        <v>124</v>
      </c>
      <c r="H614" s="227"/>
      <c r="I614" s="228"/>
      <c r="J614" s="213">
        <f>基本登録!$B$3</f>
        <v>0</v>
      </c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36"/>
      <c r="X614" s="36"/>
      <c r="AC614" s="49"/>
      <c r="AF614" s="11"/>
    </row>
    <row r="615" spans="1:32" ht="16.5" customHeight="1">
      <c r="A615" s="217"/>
      <c r="B615" s="218"/>
      <c r="C615" s="219"/>
      <c r="D615" s="209"/>
      <c r="E615" s="224"/>
      <c r="F615" s="211"/>
      <c r="G615" s="229"/>
      <c r="H615" s="230"/>
      <c r="I615" s="231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X615" s="182" t="s">
        <v>125</v>
      </c>
      <c r="Y615" s="184" t="s">
        <v>126</v>
      </c>
      <c r="Z615" s="185"/>
      <c r="AA615" s="186"/>
      <c r="AC615" s="49"/>
      <c r="AF615" s="11"/>
    </row>
    <row r="616" spans="1:32" ht="27" customHeight="1">
      <c r="A616" s="220"/>
      <c r="B616" s="221"/>
      <c r="C616" s="222"/>
      <c r="D616" s="210"/>
      <c r="E616" s="225"/>
      <c r="F616" s="212"/>
      <c r="G616" s="190" t="s">
        <v>127</v>
      </c>
      <c r="H616" s="191"/>
      <c r="I616" s="192"/>
      <c r="J616" s="28"/>
      <c r="K616" s="29"/>
      <c r="L616" s="29"/>
      <c r="M616" s="29"/>
      <c r="N616" s="29"/>
      <c r="O616" s="29"/>
      <c r="P616" s="22"/>
      <c r="Q616" s="22"/>
      <c r="R616" s="22" t="s">
        <v>128</v>
      </c>
      <c r="S616" s="193" t="str">
        <f t="shared" ref="S616" si="21">AC619</f>
        <v/>
      </c>
      <c r="T616" s="194"/>
      <c r="U616" s="194"/>
      <c r="V616" s="23" t="s">
        <v>129</v>
      </c>
      <c r="X616" s="183"/>
      <c r="Y616" s="187"/>
      <c r="Z616" s="188"/>
      <c r="AA616" s="189"/>
      <c r="AC616" s="49"/>
      <c r="AF616" s="11"/>
    </row>
    <row r="617" spans="1:32" ht="4.5" customHeight="1">
      <c r="AC617" s="49"/>
      <c r="AF617" s="11"/>
    </row>
    <row r="618" spans="1:32" ht="21.75" customHeight="1">
      <c r="A618" s="24" t="s">
        <v>130</v>
      </c>
      <c r="B618" s="174" t="s">
        <v>131</v>
      </c>
      <c r="C618" s="195"/>
      <c r="D618" s="195"/>
      <c r="E618" s="195"/>
      <c r="F618" s="176"/>
      <c r="G618" s="32" t="s">
        <v>102</v>
      </c>
      <c r="H618" s="196" t="str">
        <f ca="1">IFERROR(VLOOKUP(D611,基本登録!$B$8:$I$14,5,FALSE),"")</f>
        <v>1次予選（個人予選）</v>
      </c>
      <c r="I618" s="197"/>
      <c r="J618" s="197"/>
      <c r="K618" s="197"/>
      <c r="L618" s="198"/>
      <c r="M618" s="196" t="str">
        <f ca="1">IFERROR(VLOOKUP(D611,基本登録!$B$8:$I$14,6,FALSE),"")</f>
        <v>2次予選（個人決勝）</v>
      </c>
      <c r="N618" s="197"/>
      <c r="O618" s="197"/>
      <c r="P618" s="197"/>
      <c r="Q618" s="198"/>
      <c r="R618" s="196" t="str">
        <f ca="1">IFERROR(IF(VLOOKUP(D611,基本登録!$B$8:$I$14,7,FALSE)="","",VLOOKUP(D611,基本登録!$B$8:$I$14,7,FALSE)),"")</f>
        <v/>
      </c>
      <c r="S618" s="197"/>
      <c r="T618" s="197"/>
      <c r="U618" s="197"/>
      <c r="V618" s="198"/>
      <c r="W618" s="196" t="str">
        <f ca="1">IFERROR(IF(VLOOKUP(D611,基本登録!$B$8:$I$14,8,FALSE)="","",VLOOKUP(D611,基本登録!$B$8:$I$14,8,FALSE)),"")</f>
        <v/>
      </c>
      <c r="X618" s="197"/>
      <c r="Y618" s="197"/>
      <c r="Z618" s="197"/>
      <c r="AA618" s="198"/>
      <c r="AC618" s="49"/>
      <c r="AF618" s="11"/>
    </row>
    <row r="619" spans="1:32" ht="21.75" customHeight="1">
      <c r="A619" s="25" t="str">
        <f>基本登録!$A$17</f>
        <v>１</v>
      </c>
      <c r="B619" s="179" t="str">
        <f>IF(AC619="","",VLOOKUP(AC619,関東予選!$J:$O,4,FALSE))</f>
        <v/>
      </c>
      <c r="C619" s="180"/>
      <c r="D619" s="180"/>
      <c r="E619" s="180"/>
      <c r="F619" s="181"/>
      <c r="G619" s="26" t="str">
        <f>IF(AC619="","",VLOOKUP(AC619,関東予選!$J:$O,5,FALSE))</f>
        <v/>
      </c>
      <c r="H619" s="31"/>
      <c r="I619" s="31"/>
      <c r="J619" s="31"/>
      <c r="K619" s="21"/>
      <c r="L619" s="34"/>
      <c r="M619" s="31"/>
      <c r="N619" s="31"/>
      <c r="O619" s="31"/>
      <c r="P619" s="21"/>
      <c r="Q619" s="34"/>
      <c r="R619" s="31"/>
      <c r="S619" s="31"/>
      <c r="T619" s="31"/>
      <c r="U619" s="21"/>
      <c r="V619" s="34"/>
      <c r="W619" s="31"/>
      <c r="X619" s="31"/>
      <c r="Y619" s="31"/>
      <c r="Z619" s="21"/>
      <c r="AA619" s="34"/>
      <c r="AC619" s="49" t="str">
        <f>関東予選!J$37</f>
        <v/>
      </c>
      <c r="AF619" s="11"/>
    </row>
    <row r="620" spans="1:32" ht="21.75" customHeight="1">
      <c r="A620" s="24" t="str">
        <f>基本登録!$A$18</f>
        <v>２</v>
      </c>
      <c r="B620" s="179" t="str">
        <f>IF(AC620="","",VLOOKUP(AC620,関東予選!$J:$O,4,FALSE))</f>
        <v/>
      </c>
      <c r="C620" s="180"/>
      <c r="D620" s="180"/>
      <c r="E620" s="180"/>
      <c r="F620" s="181"/>
      <c r="G620" s="26" t="str">
        <f>IF(AC620="","",VLOOKUP(AC620,関東予選!$J:$O,5,FALSE))</f>
        <v/>
      </c>
      <c r="H620" s="31"/>
      <c r="I620" s="31"/>
      <c r="J620" s="31"/>
      <c r="K620" s="21"/>
      <c r="L620" s="34"/>
      <c r="M620" s="31"/>
      <c r="N620" s="31"/>
      <c r="O620" s="31"/>
      <c r="P620" s="21"/>
      <c r="Q620" s="34"/>
      <c r="R620" s="31"/>
      <c r="S620" s="31"/>
      <c r="T620" s="31"/>
      <c r="U620" s="21"/>
      <c r="V620" s="34"/>
      <c r="W620" s="31"/>
      <c r="X620" s="31"/>
      <c r="Y620" s="31"/>
      <c r="Z620" s="21"/>
      <c r="AA620" s="34"/>
      <c r="AC620" s="49"/>
      <c r="AF620" s="11"/>
    </row>
    <row r="621" spans="1:32" ht="21.75" customHeight="1">
      <c r="A621" s="24" t="str">
        <f>基本登録!$A$19</f>
        <v>３</v>
      </c>
      <c r="B621" s="179" t="str">
        <f>IF(AC621="","",VLOOKUP(AC621,関東予選!$J:$O,4,FALSE))</f>
        <v/>
      </c>
      <c r="C621" s="180"/>
      <c r="D621" s="180"/>
      <c r="E621" s="180"/>
      <c r="F621" s="181"/>
      <c r="G621" s="26" t="str">
        <f>IF(AC621="","",VLOOKUP(AC621,関東予選!$J:$O,5,FALSE))</f>
        <v/>
      </c>
      <c r="H621" s="31"/>
      <c r="I621" s="31"/>
      <c r="J621" s="31"/>
      <c r="K621" s="21"/>
      <c r="L621" s="34"/>
      <c r="M621" s="31"/>
      <c r="N621" s="31"/>
      <c r="O621" s="31"/>
      <c r="P621" s="21"/>
      <c r="Q621" s="34"/>
      <c r="R621" s="31"/>
      <c r="S621" s="31"/>
      <c r="T621" s="31"/>
      <c r="U621" s="21"/>
      <c r="V621" s="34"/>
      <c r="W621" s="31"/>
      <c r="X621" s="31"/>
      <c r="Y621" s="31"/>
      <c r="Z621" s="21"/>
      <c r="AA621" s="34"/>
      <c r="AC621" s="49"/>
      <c r="AF621" s="11"/>
    </row>
    <row r="622" spans="1:32" ht="21.75" customHeight="1">
      <c r="A622" s="24" t="str">
        <f>基本登録!$A$20</f>
        <v>４</v>
      </c>
      <c r="B622" s="179" t="str">
        <f>IF(AC622="","",VLOOKUP(AC622,関東予選!$J:$O,4,FALSE))</f>
        <v/>
      </c>
      <c r="C622" s="180"/>
      <c r="D622" s="180"/>
      <c r="E622" s="180"/>
      <c r="F622" s="181"/>
      <c r="G622" s="26" t="str">
        <f>IF(AC622="","",VLOOKUP(AC622,関東予選!$J:$O,5,FALSE))</f>
        <v/>
      </c>
      <c r="H622" s="31"/>
      <c r="I622" s="31"/>
      <c r="J622" s="31"/>
      <c r="K622" s="21"/>
      <c r="L622" s="34"/>
      <c r="M622" s="31"/>
      <c r="N622" s="31"/>
      <c r="O622" s="31"/>
      <c r="P622" s="21"/>
      <c r="Q622" s="34"/>
      <c r="R622" s="31"/>
      <c r="S622" s="31"/>
      <c r="T622" s="31"/>
      <c r="U622" s="21"/>
      <c r="V622" s="34"/>
      <c r="W622" s="31"/>
      <c r="X622" s="31"/>
      <c r="Y622" s="31"/>
      <c r="Z622" s="21"/>
      <c r="AA622" s="34"/>
      <c r="AC622" s="49"/>
      <c r="AF622" s="11"/>
    </row>
    <row r="623" spans="1:32" ht="21.75" customHeight="1">
      <c r="A623" s="24" t="str">
        <f>基本登録!$A$21</f>
        <v>５</v>
      </c>
      <c r="B623" s="179" t="str">
        <f>IF(AC623="","",VLOOKUP(AC623,関東予選!$J:$O,4,FALSE))</f>
        <v/>
      </c>
      <c r="C623" s="180"/>
      <c r="D623" s="180"/>
      <c r="E623" s="180"/>
      <c r="F623" s="181"/>
      <c r="G623" s="26" t="str">
        <f>IF(AC623="","",VLOOKUP(AC623,関東予選!$J:$O,5,FALSE))</f>
        <v/>
      </c>
      <c r="H623" s="31"/>
      <c r="I623" s="31"/>
      <c r="J623" s="31"/>
      <c r="K623" s="21"/>
      <c r="L623" s="34"/>
      <c r="M623" s="31"/>
      <c r="N623" s="31"/>
      <c r="O623" s="31"/>
      <c r="P623" s="21"/>
      <c r="Q623" s="34"/>
      <c r="R623" s="31"/>
      <c r="S623" s="31"/>
      <c r="T623" s="31"/>
      <c r="U623" s="21"/>
      <c r="V623" s="34"/>
      <c r="W623" s="31"/>
      <c r="X623" s="31"/>
      <c r="Y623" s="31"/>
      <c r="Z623" s="21"/>
      <c r="AA623" s="34"/>
      <c r="AC623" s="49"/>
      <c r="AF623" s="11"/>
    </row>
    <row r="624" spans="1:32" ht="21.75" customHeight="1">
      <c r="A624" s="24" t="str">
        <f>基本登録!$A$22</f>
        <v>補</v>
      </c>
      <c r="B624" s="179" t="str">
        <f>IF(AC624="","",VLOOKUP(AC624,関東予選!$J:$O,4,FALSE))</f>
        <v/>
      </c>
      <c r="C624" s="180"/>
      <c r="D624" s="180"/>
      <c r="E624" s="180"/>
      <c r="F624" s="181"/>
      <c r="G624" s="26" t="str">
        <f>IF(AC624="","",VLOOKUP(AC624,関東予選!$J:$O,5,FALSE))</f>
        <v/>
      </c>
      <c r="H624" s="24"/>
      <c r="I624" s="24"/>
      <c r="J624" s="24"/>
      <c r="K624" s="33"/>
      <c r="L624" s="34"/>
      <c r="M624" s="24"/>
      <c r="N624" s="24"/>
      <c r="O624" s="24"/>
      <c r="P624" s="33"/>
      <c r="Q624" s="34"/>
      <c r="R624" s="24"/>
      <c r="S624" s="24"/>
      <c r="T624" s="24"/>
      <c r="U624" s="33"/>
      <c r="V624" s="34"/>
      <c r="W624" s="24"/>
      <c r="X624" s="24"/>
      <c r="Y624" s="24"/>
      <c r="Z624" s="33"/>
      <c r="AA624" s="34"/>
      <c r="AC624" s="49"/>
      <c r="AF624" s="11"/>
    </row>
    <row r="625" spans="1:32" ht="19.5" customHeight="1">
      <c r="A625" s="169"/>
      <c r="B625" s="170"/>
      <c r="C625" s="170"/>
      <c r="D625" s="170"/>
      <c r="E625" s="170"/>
      <c r="F625" s="170"/>
      <c r="G625" s="171"/>
      <c r="H625" s="172" t="s">
        <v>132</v>
      </c>
      <c r="I625" s="173"/>
      <c r="J625" s="173"/>
      <c r="K625" s="173"/>
      <c r="L625" s="34"/>
      <c r="M625" s="172" t="s">
        <v>132</v>
      </c>
      <c r="N625" s="173"/>
      <c r="O625" s="173"/>
      <c r="P625" s="173"/>
      <c r="Q625" s="34"/>
      <c r="R625" s="172" t="s">
        <v>132</v>
      </c>
      <c r="S625" s="173"/>
      <c r="T625" s="173"/>
      <c r="U625" s="173"/>
      <c r="V625" s="34"/>
      <c r="W625" s="172" t="s">
        <v>132</v>
      </c>
      <c r="X625" s="173"/>
      <c r="Y625" s="173"/>
      <c r="Z625" s="173"/>
      <c r="AA625" s="34"/>
      <c r="AC625" s="49"/>
      <c r="AF625" s="11"/>
    </row>
    <row r="626" spans="1:32" ht="24.75" customHeight="1">
      <c r="A626" s="174"/>
      <c r="B626" s="175"/>
      <c r="C626" s="175"/>
      <c r="D626" s="175"/>
      <c r="E626" s="175"/>
      <c r="F626" s="175"/>
      <c r="G626" s="176"/>
      <c r="H626" s="169"/>
      <c r="I626" s="177"/>
      <c r="J626" s="177"/>
      <c r="K626" s="177"/>
      <c r="L626" s="178"/>
      <c r="M626" s="169"/>
      <c r="N626" s="177"/>
      <c r="O626" s="177"/>
      <c r="P626" s="177"/>
      <c r="Q626" s="178"/>
      <c r="R626" s="169"/>
      <c r="S626" s="177"/>
      <c r="T626" s="177"/>
      <c r="U626" s="177"/>
      <c r="V626" s="178"/>
      <c r="W626" s="169"/>
      <c r="X626" s="177"/>
      <c r="Y626" s="177"/>
      <c r="Z626" s="177"/>
      <c r="AA626" s="178"/>
      <c r="AC626" s="49"/>
      <c r="AF626" s="11"/>
    </row>
    <row r="627" spans="1:32" ht="4.5" customHeight="1">
      <c r="A627" s="165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AC627" s="49"/>
      <c r="AF627" s="11"/>
    </row>
    <row r="628" spans="1:32">
      <c r="A628" s="167" t="s">
        <v>136</v>
      </c>
      <c r="B628" s="167"/>
      <c r="C628" s="47" t="str">
        <f>基本登録!$A$23</f>
        <v>①（　）内の大会の個人の部は一人１枚使用すること（関東予選・総合体育大会・個人選手権大会）</v>
      </c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4"/>
      <c r="R628" s="45"/>
      <c r="S628" s="44"/>
      <c r="T628" s="44"/>
      <c r="U628" s="40"/>
      <c r="V628" s="40"/>
      <c r="W628" s="40"/>
      <c r="X628" s="40"/>
      <c r="Y628" s="40"/>
      <c r="Z628" s="40"/>
      <c r="AA628" s="40"/>
    </row>
    <row r="629" spans="1:32">
      <c r="A629" s="43"/>
      <c r="B629" s="43"/>
      <c r="C629" s="47" t="str">
        <f>基本登録!$A$24</f>
        <v>②顧問の捺印のないものは無効</v>
      </c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6"/>
      <c r="R629" s="44"/>
      <c r="S629" s="44"/>
      <c r="T629" s="44"/>
      <c r="U629" s="168" t="s">
        <v>139</v>
      </c>
      <c r="V629" s="168"/>
      <c r="W629" s="168"/>
      <c r="X629" s="168"/>
      <c r="Y629" s="168"/>
      <c r="Z629" s="168"/>
      <c r="AA629" s="168"/>
    </row>
    <row r="630" spans="1:32" s="37" customFormat="1">
      <c r="A630" s="41"/>
      <c r="B630" s="41"/>
      <c r="C630" s="42" t="str">
        <f>基本登録!$A$25</f>
        <v>③A4用紙に印刷すること（A4用紙1枚につき立順票は二部出力。切り取って使用すること）</v>
      </c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168"/>
      <c r="V630" s="168"/>
      <c r="W630" s="168"/>
      <c r="X630" s="168"/>
      <c r="Y630" s="168"/>
      <c r="Z630" s="168"/>
      <c r="AA630" s="168"/>
      <c r="AC630" s="50"/>
    </row>
    <row r="631" spans="1:32" ht="34.5" customHeight="1">
      <c r="AC631" s="49"/>
      <c r="AF631" s="11"/>
    </row>
    <row r="632" spans="1:32" ht="24.75" customHeight="1">
      <c r="A632" s="240" t="s">
        <v>119</v>
      </c>
      <c r="B632" s="240"/>
      <c r="C632" s="240"/>
      <c r="D632" s="201" t="str">
        <f ca="1">基本登録!$B$8</f>
        <v>令和8年度　関東大会東京都予選　立順票</v>
      </c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190" t="s">
        <v>120</v>
      </c>
      <c r="Y632" s="191"/>
      <c r="Z632" s="191"/>
      <c r="AA632" s="192"/>
      <c r="AC632" s="49"/>
      <c r="AF632" s="11"/>
    </row>
    <row r="633" spans="1:32" ht="26.25" customHeight="1">
      <c r="A633" s="241"/>
      <c r="B633" s="241"/>
      <c r="C633" s="24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2" t="str">
        <f>IF(VLOOKUP(AC640,関東予選!$J:$O,2,FALSE)="","",VLOOKUP(AC640,関東予選!$J:$O,2,FALSE))</f>
        <v/>
      </c>
      <c r="Y633" s="203"/>
      <c r="Z633" s="203"/>
      <c r="AA633" s="204"/>
      <c r="AC633" s="49"/>
      <c r="AF633" s="11"/>
    </row>
    <row r="634" spans="1:32" ht="27" customHeight="1">
      <c r="A634" s="169" t="s">
        <v>121</v>
      </c>
      <c r="B634" s="177"/>
      <c r="C634" s="178"/>
      <c r="D634" s="208"/>
      <c r="E634" s="30" t="s">
        <v>122</v>
      </c>
      <c r="F634" s="208"/>
      <c r="G634" s="190" t="s">
        <v>123</v>
      </c>
      <c r="H634" s="191"/>
      <c r="I634" s="192"/>
      <c r="J634" s="213" t="str">
        <f>基本登録!$B$2</f>
        <v>基本登録シートの学校番号に入力して下さい</v>
      </c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X634" s="205"/>
      <c r="Y634" s="206"/>
      <c r="Z634" s="206"/>
      <c r="AA634" s="207"/>
      <c r="AC634" s="49"/>
      <c r="AF634" s="11"/>
    </row>
    <row r="635" spans="1:32" ht="9.75" customHeight="1">
      <c r="A635" s="214">
        <f>基本登録!$B$1</f>
        <v>0</v>
      </c>
      <c r="B635" s="215"/>
      <c r="C635" s="216"/>
      <c r="D635" s="209"/>
      <c r="E635" s="223" t="s">
        <v>109</v>
      </c>
      <c r="F635" s="211"/>
      <c r="G635" s="226" t="s">
        <v>124</v>
      </c>
      <c r="H635" s="227"/>
      <c r="I635" s="228"/>
      <c r="J635" s="213">
        <f>基本登録!$B$3</f>
        <v>0</v>
      </c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36"/>
      <c r="X635" s="36"/>
      <c r="AC635" s="49"/>
      <c r="AF635" s="11"/>
    </row>
    <row r="636" spans="1:32" ht="16.5" customHeight="1">
      <c r="A636" s="217"/>
      <c r="B636" s="218"/>
      <c r="C636" s="219"/>
      <c r="D636" s="209"/>
      <c r="E636" s="224"/>
      <c r="F636" s="211"/>
      <c r="G636" s="229"/>
      <c r="H636" s="230"/>
      <c r="I636" s="231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X636" s="182" t="s">
        <v>125</v>
      </c>
      <c r="Y636" s="184" t="s">
        <v>126</v>
      </c>
      <c r="Z636" s="185"/>
      <c r="AA636" s="186"/>
      <c r="AC636" s="49"/>
      <c r="AF636" s="11"/>
    </row>
    <row r="637" spans="1:32" ht="27" customHeight="1">
      <c r="A637" s="220"/>
      <c r="B637" s="221"/>
      <c r="C637" s="222"/>
      <c r="D637" s="210"/>
      <c r="E637" s="225"/>
      <c r="F637" s="212"/>
      <c r="G637" s="190" t="s">
        <v>127</v>
      </c>
      <c r="H637" s="191"/>
      <c r="I637" s="192"/>
      <c r="J637" s="28"/>
      <c r="K637" s="29"/>
      <c r="L637" s="29"/>
      <c r="M637" s="29"/>
      <c r="N637" s="29"/>
      <c r="O637" s="29"/>
      <c r="P637" s="22"/>
      <c r="Q637" s="22"/>
      <c r="R637" s="22" t="s">
        <v>128</v>
      </c>
      <c r="S637" s="193" t="str">
        <f t="shared" ref="S637" si="22">AC640</f>
        <v/>
      </c>
      <c r="T637" s="194"/>
      <c r="U637" s="194"/>
      <c r="V637" s="23" t="s">
        <v>129</v>
      </c>
      <c r="X637" s="183"/>
      <c r="Y637" s="187"/>
      <c r="Z637" s="188"/>
      <c r="AA637" s="189"/>
      <c r="AC637" s="49"/>
      <c r="AF637" s="11"/>
    </row>
    <row r="638" spans="1:32" ht="4.5" customHeight="1">
      <c r="AC638" s="49"/>
      <c r="AF638" s="11"/>
    </row>
    <row r="639" spans="1:32" ht="21.75" customHeight="1">
      <c r="A639" s="24" t="s">
        <v>130</v>
      </c>
      <c r="B639" s="174" t="s">
        <v>131</v>
      </c>
      <c r="C639" s="195"/>
      <c r="D639" s="195"/>
      <c r="E639" s="195"/>
      <c r="F639" s="176"/>
      <c r="G639" s="32" t="s">
        <v>102</v>
      </c>
      <c r="H639" s="196" t="str">
        <f ca="1">IFERROR(VLOOKUP(D632,基本登録!$B$8:$I$14,5,FALSE),"")</f>
        <v>1次予選（個人予選）</v>
      </c>
      <c r="I639" s="197"/>
      <c r="J639" s="197"/>
      <c r="K639" s="197"/>
      <c r="L639" s="198"/>
      <c r="M639" s="196" t="str">
        <f ca="1">IFERROR(VLOOKUP(D632,基本登録!$B$8:$I$14,6,FALSE),"")</f>
        <v>2次予選（個人決勝）</v>
      </c>
      <c r="N639" s="197"/>
      <c r="O639" s="197"/>
      <c r="P639" s="197"/>
      <c r="Q639" s="198"/>
      <c r="R639" s="196" t="str">
        <f ca="1">IFERROR(IF(VLOOKUP(D632,基本登録!$B$8:$I$14,7,FALSE)="","",VLOOKUP(D632,基本登録!$B$8:$I$14,7,FALSE)),"")</f>
        <v/>
      </c>
      <c r="S639" s="197"/>
      <c r="T639" s="197"/>
      <c r="U639" s="197"/>
      <c r="V639" s="198"/>
      <c r="W639" s="196" t="str">
        <f ca="1">IFERROR(IF(VLOOKUP(D632,基本登録!$B$8:$I$14,8,FALSE)="","",VLOOKUP(D632,基本登録!$B$8:$I$14,8,FALSE)),"")</f>
        <v/>
      </c>
      <c r="X639" s="197"/>
      <c r="Y639" s="197"/>
      <c r="Z639" s="197"/>
      <c r="AA639" s="198"/>
      <c r="AC639" s="49"/>
      <c r="AF639" s="11"/>
    </row>
    <row r="640" spans="1:32" ht="21.75" customHeight="1">
      <c r="A640" s="25" t="str">
        <f>基本登録!$A$17</f>
        <v>１</v>
      </c>
      <c r="B640" s="179" t="str">
        <f>IF(AC640="","",VLOOKUP(AC640,関東予選!$J:$O,4,FALSE))</f>
        <v/>
      </c>
      <c r="C640" s="180"/>
      <c r="D640" s="180"/>
      <c r="E640" s="180"/>
      <c r="F640" s="181"/>
      <c r="G640" s="26" t="str">
        <f>IF(AC640="","",VLOOKUP(AC640,関東予選!$J:$O,5,FALSE))</f>
        <v/>
      </c>
      <c r="H640" s="31"/>
      <c r="I640" s="31"/>
      <c r="J640" s="31"/>
      <c r="K640" s="21"/>
      <c r="L640" s="34"/>
      <c r="M640" s="31"/>
      <c r="N640" s="31"/>
      <c r="O640" s="31"/>
      <c r="P640" s="21"/>
      <c r="Q640" s="34"/>
      <c r="R640" s="31"/>
      <c r="S640" s="31"/>
      <c r="T640" s="31"/>
      <c r="U640" s="21"/>
      <c r="V640" s="34"/>
      <c r="W640" s="31"/>
      <c r="X640" s="31"/>
      <c r="Y640" s="31"/>
      <c r="Z640" s="21"/>
      <c r="AA640" s="34"/>
      <c r="AC640" s="49" t="str">
        <f>関東予選!J$38</f>
        <v/>
      </c>
      <c r="AF640" s="11"/>
    </row>
    <row r="641" spans="1:32" ht="21.75" customHeight="1">
      <c r="A641" s="24" t="str">
        <f>基本登録!$A$18</f>
        <v>２</v>
      </c>
      <c r="B641" s="179" t="str">
        <f>IF(AC641="","",VLOOKUP(AC641,関東予選!$J:$O,4,FALSE))</f>
        <v/>
      </c>
      <c r="C641" s="180"/>
      <c r="D641" s="180"/>
      <c r="E641" s="180"/>
      <c r="F641" s="181"/>
      <c r="G641" s="26" t="str">
        <f>IF(AC641="","",VLOOKUP(AC641,関東予選!$J:$O,5,FALSE))</f>
        <v/>
      </c>
      <c r="H641" s="31"/>
      <c r="I641" s="31"/>
      <c r="J641" s="31"/>
      <c r="K641" s="21"/>
      <c r="L641" s="34"/>
      <c r="M641" s="31"/>
      <c r="N641" s="31"/>
      <c r="O641" s="31"/>
      <c r="P641" s="21"/>
      <c r="Q641" s="34"/>
      <c r="R641" s="31"/>
      <c r="S641" s="31"/>
      <c r="T641" s="31"/>
      <c r="U641" s="21"/>
      <c r="V641" s="34"/>
      <c r="W641" s="31"/>
      <c r="X641" s="31"/>
      <c r="Y641" s="31"/>
      <c r="Z641" s="21"/>
      <c r="AA641" s="34"/>
      <c r="AC641" s="49"/>
      <c r="AF641" s="11"/>
    </row>
    <row r="642" spans="1:32" ht="21.75" customHeight="1">
      <c r="A642" s="24" t="str">
        <f>基本登録!$A$19</f>
        <v>３</v>
      </c>
      <c r="B642" s="179" t="str">
        <f>IF(AC642="","",VLOOKUP(AC642,関東予選!$J:$O,4,FALSE))</f>
        <v/>
      </c>
      <c r="C642" s="180"/>
      <c r="D642" s="180"/>
      <c r="E642" s="180"/>
      <c r="F642" s="181"/>
      <c r="G642" s="26" t="str">
        <f>IF(AC642="","",VLOOKUP(AC642,関東予選!$J:$O,5,FALSE))</f>
        <v/>
      </c>
      <c r="H642" s="31"/>
      <c r="I642" s="31"/>
      <c r="J642" s="31"/>
      <c r="K642" s="21"/>
      <c r="L642" s="34"/>
      <c r="M642" s="31"/>
      <c r="N642" s="31"/>
      <c r="O642" s="31"/>
      <c r="P642" s="21"/>
      <c r="Q642" s="34"/>
      <c r="R642" s="31"/>
      <c r="S642" s="31"/>
      <c r="T642" s="31"/>
      <c r="U642" s="21"/>
      <c r="V642" s="34"/>
      <c r="W642" s="31"/>
      <c r="X642" s="31"/>
      <c r="Y642" s="31"/>
      <c r="Z642" s="21"/>
      <c r="AA642" s="34"/>
      <c r="AC642" s="49"/>
      <c r="AF642" s="11"/>
    </row>
    <row r="643" spans="1:32" ht="21.75" customHeight="1">
      <c r="A643" s="24" t="str">
        <f>基本登録!$A$20</f>
        <v>４</v>
      </c>
      <c r="B643" s="179" t="str">
        <f>IF(AC643="","",VLOOKUP(AC643,関東予選!$J:$O,4,FALSE))</f>
        <v/>
      </c>
      <c r="C643" s="180"/>
      <c r="D643" s="180"/>
      <c r="E643" s="180"/>
      <c r="F643" s="181"/>
      <c r="G643" s="26" t="str">
        <f>IF(AC643="","",VLOOKUP(AC643,関東予選!$J:$O,5,FALSE))</f>
        <v/>
      </c>
      <c r="H643" s="31"/>
      <c r="I643" s="31"/>
      <c r="J643" s="31"/>
      <c r="K643" s="21"/>
      <c r="L643" s="34"/>
      <c r="M643" s="31"/>
      <c r="N643" s="31"/>
      <c r="O643" s="31"/>
      <c r="P643" s="21"/>
      <c r="Q643" s="34"/>
      <c r="R643" s="31"/>
      <c r="S643" s="31"/>
      <c r="T643" s="31"/>
      <c r="U643" s="21"/>
      <c r="V643" s="34"/>
      <c r="W643" s="31"/>
      <c r="X643" s="31"/>
      <c r="Y643" s="31"/>
      <c r="Z643" s="21"/>
      <c r="AA643" s="34"/>
      <c r="AC643" s="49"/>
      <c r="AF643" s="11"/>
    </row>
    <row r="644" spans="1:32" ht="21.75" customHeight="1">
      <c r="A644" s="24" t="str">
        <f>基本登録!$A$21</f>
        <v>５</v>
      </c>
      <c r="B644" s="179" t="str">
        <f>IF(AC644="","",VLOOKUP(AC644,関東予選!$J:$O,4,FALSE))</f>
        <v/>
      </c>
      <c r="C644" s="180"/>
      <c r="D644" s="180"/>
      <c r="E644" s="180"/>
      <c r="F644" s="181"/>
      <c r="G644" s="26" t="str">
        <f>IF(AC644="","",VLOOKUP(AC644,関東予選!$J:$O,5,FALSE))</f>
        <v/>
      </c>
      <c r="H644" s="31"/>
      <c r="I644" s="31"/>
      <c r="J644" s="31"/>
      <c r="K644" s="21"/>
      <c r="L644" s="34"/>
      <c r="M644" s="31"/>
      <c r="N644" s="31"/>
      <c r="O644" s="31"/>
      <c r="P644" s="21"/>
      <c r="Q644" s="34"/>
      <c r="R644" s="31"/>
      <c r="S644" s="31"/>
      <c r="T644" s="31"/>
      <c r="U644" s="21"/>
      <c r="V644" s="34"/>
      <c r="W644" s="31"/>
      <c r="X644" s="31"/>
      <c r="Y644" s="31"/>
      <c r="Z644" s="21"/>
      <c r="AA644" s="34"/>
      <c r="AC644" s="49"/>
      <c r="AF644" s="11"/>
    </row>
    <row r="645" spans="1:32" ht="21.75" customHeight="1">
      <c r="A645" s="24" t="str">
        <f>基本登録!$A$22</f>
        <v>補</v>
      </c>
      <c r="B645" s="179" t="str">
        <f>IF(AC645="","",VLOOKUP(AC645,関東予選!$J:$O,4,FALSE))</f>
        <v/>
      </c>
      <c r="C645" s="180"/>
      <c r="D645" s="180"/>
      <c r="E645" s="180"/>
      <c r="F645" s="181"/>
      <c r="G645" s="26" t="str">
        <f>IF(AC645="","",VLOOKUP(AC645,関東予選!$J:$O,5,FALSE))</f>
        <v/>
      </c>
      <c r="H645" s="24"/>
      <c r="I645" s="24"/>
      <c r="J645" s="24"/>
      <c r="K645" s="33"/>
      <c r="L645" s="34"/>
      <c r="M645" s="24"/>
      <c r="N645" s="24"/>
      <c r="O645" s="24"/>
      <c r="P645" s="33"/>
      <c r="Q645" s="34"/>
      <c r="R645" s="24"/>
      <c r="S645" s="24"/>
      <c r="T645" s="24"/>
      <c r="U645" s="33"/>
      <c r="V645" s="34"/>
      <c r="W645" s="24"/>
      <c r="X645" s="24"/>
      <c r="Y645" s="24"/>
      <c r="Z645" s="33"/>
      <c r="AA645" s="34"/>
      <c r="AC645" s="49"/>
      <c r="AF645" s="11"/>
    </row>
    <row r="646" spans="1:32" ht="19.5" customHeight="1">
      <c r="A646" s="169"/>
      <c r="B646" s="170"/>
      <c r="C646" s="170"/>
      <c r="D646" s="170"/>
      <c r="E646" s="170"/>
      <c r="F646" s="170"/>
      <c r="G646" s="171"/>
      <c r="H646" s="172" t="s">
        <v>132</v>
      </c>
      <c r="I646" s="173"/>
      <c r="J646" s="173"/>
      <c r="K646" s="173"/>
      <c r="L646" s="34"/>
      <c r="M646" s="172" t="s">
        <v>132</v>
      </c>
      <c r="N646" s="173"/>
      <c r="O646" s="173"/>
      <c r="P646" s="173"/>
      <c r="Q646" s="34"/>
      <c r="R646" s="172" t="s">
        <v>132</v>
      </c>
      <c r="S646" s="173"/>
      <c r="T646" s="173"/>
      <c r="U646" s="173"/>
      <c r="V646" s="34"/>
      <c r="W646" s="172" t="s">
        <v>132</v>
      </c>
      <c r="X646" s="173"/>
      <c r="Y646" s="173"/>
      <c r="Z646" s="173"/>
      <c r="AA646" s="34"/>
      <c r="AC646" s="49"/>
      <c r="AF646" s="11"/>
    </row>
    <row r="647" spans="1:32" ht="24.75" customHeight="1">
      <c r="A647" s="174"/>
      <c r="B647" s="175"/>
      <c r="C647" s="175"/>
      <c r="D647" s="175"/>
      <c r="E647" s="175"/>
      <c r="F647" s="175"/>
      <c r="G647" s="176"/>
      <c r="H647" s="169"/>
      <c r="I647" s="177"/>
      <c r="J647" s="177"/>
      <c r="K647" s="177"/>
      <c r="L647" s="178"/>
      <c r="M647" s="169"/>
      <c r="N647" s="177"/>
      <c r="O647" s="177"/>
      <c r="P647" s="177"/>
      <c r="Q647" s="178"/>
      <c r="R647" s="169"/>
      <c r="S647" s="177"/>
      <c r="T647" s="177"/>
      <c r="U647" s="177"/>
      <c r="V647" s="178"/>
      <c r="W647" s="169"/>
      <c r="X647" s="177"/>
      <c r="Y647" s="177"/>
      <c r="Z647" s="177"/>
      <c r="AA647" s="178"/>
      <c r="AC647" s="49"/>
      <c r="AF647" s="11"/>
    </row>
    <row r="648" spans="1:32" ht="4.5" customHeight="1">
      <c r="A648" s="165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AC648" s="49"/>
      <c r="AF648" s="11"/>
    </row>
    <row r="649" spans="1:32">
      <c r="A649" s="167" t="s">
        <v>136</v>
      </c>
      <c r="B649" s="167"/>
      <c r="C649" s="47" t="str">
        <f>基本登録!$A$23</f>
        <v>①（　）内の大会の個人の部は一人１枚使用すること（関東予選・総合体育大会・個人選手権大会）</v>
      </c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4"/>
      <c r="R649" s="45"/>
      <c r="S649" s="44"/>
      <c r="T649" s="44"/>
      <c r="U649" s="40"/>
      <c r="V649" s="40"/>
      <c r="W649" s="40"/>
      <c r="X649" s="40"/>
      <c r="Y649" s="40"/>
      <c r="Z649" s="40"/>
      <c r="AA649" s="40"/>
    </row>
    <row r="650" spans="1:32">
      <c r="A650" s="43"/>
      <c r="B650" s="43"/>
      <c r="C650" s="47" t="str">
        <f>基本登録!$A$24</f>
        <v>②顧問の捺印のないものは無効</v>
      </c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6"/>
      <c r="R650" s="44"/>
      <c r="S650" s="44"/>
      <c r="T650" s="44"/>
      <c r="U650" s="168" t="s">
        <v>139</v>
      </c>
      <c r="V650" s="168"/>
      <c r="W650" s="168"/>
      <c r="X650" s="168"/>
      <c r="Y650" s="168"/>
      <c r="Z650" s="168"/>
      <c r="AA650" s="168"/>
    </row>
    <row r="651" spans="1:32" s="37" customFormat="1">
      <c r="A651" s="41"/>
      <c r="B651" s="41"/>
      <c r="C651" s="42" t="str">
        <f>基本登録!$A$25</f>
        <v>③A4用紙に印刷すること（A4用紙1枚につき立順票は二部出力。切り取って使用すること）</v>
      </c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168"/>
      <c r="V651" s="168"/>
      <c r="W651" s="168"/>
      <c r="X651" s="168"/>
      <c r="Y651" s="168"/>
      <c r="Z651" s="168"/>
      <c r="AA651" s="168"/>
      <c r="AC651" s="50"/>
    </row>
    <row r="652" spans="1:32" ht="34.5" customHeight="1">
      <c r="AC652" s="49"/>
      <c r="AF652" s="11"/>
    </row>
    <row r="653" spans="1:32" ht="24.75" customHeight="1">
      <c r="A653" s="240" t="s">
        <v>119</v>
      </c>
      <c r="B653" s="240"/>
      <c r="C653" s="240"/>
      <c r="D653" s="201" t="str">
        <f ca="1">基本登録!$B$8</f>
        <v>令和8年度　関東大会東京都予選　立順票</v>
      </c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190" t="s">
        <v>120</v>
      </c>
      <c r="Y653" s="191"/>
      <c r="Z653" s="191"/>
      <c r="AA653" s="192"/>
      <c r="AC653" s="49"/>
      <c r="AF653" s="11"/>
    </row>
    <row r="654" spans="1:32" ht="26.25" customHeight="1">
      <c r="A654" s="241"/>
      <c r="B654" s="241"/>
      <c r="C654" s="24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2" t="str">
        <f>IF(VLOOKUP(AC661,関東予選!$J:$O,2,FALSE)="","",VLOOKUP(AC661,関東予選!$J:$O,2,FALSE))</f>
        <v/>
      </c>
      <c r="Y654" s="203"/>
      <c r="Z654" s="203"/>
      <c r="AA654" s="204"/>
      <c r="AC654" s="49"/>
      <c r="AF654" s="11"/>
    </row>
    <row r="655" spans="1:32" ht="27" customHeight="1">
      <c r="A655" s="169" t="s">
        <v>121</v>
      </c>
      <c r="B655" s="177"/>
      <c r="C655" s="178"/>
      <c r="D655" s="208"/>
      <c r="E655" s="30" t="s">
        <v>122</v>
      </c>
      <c r="F655" s="208"/>
      <c r="G655" s="190" t="s">
        <v>123</v>
      </c>
      <c r="H655" s="191"/>
      <c r="I655" s="192"/>
      <c r="J655" s="213" t="str">
        <f>基本登録!$B$2</f>
        <v>基本登録シートの学校番号に入力して下さい</v>
      </c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X655" s="205"/>
      <c r="Y655" s="206"/>
      <c r="Z655" s="206"/>
      <c r="AA655" s="207"/>
      <c r="AC655" s="49"/>
      <c r="AF655" s="11"/>
    </row>
    <row r="656" spans="1:32" ht="9.75" customHeight="1">
      <c r="A656" s="214">
        <f>基本登録!$B$1</f>
        <v>0</v>
      </c>
      <c r="B656" s="215"/>
      <c r="C656" s="216"/>
      <c r="D656" s="209"/>
      <c r="E656" s="223" t="s">
        <v>109</v>
      </c>
      <c r="F656" s="211"/>
      <c r="G656" s="226" t="s">
        <v>124</v>
      </c>
      <c r="H656" s="227"/>
      <c r="I656" s="228"/>
      <c r="J656" s="213">
        <f>基本登録!$B$3</f>
        <v>0</v>
      </c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36"/>
      <c r="X656" s="36"/>
      <c r="AC656" s="49"/>
      <c r="AF656" s="11"/>
    </row>
    <row r="657" spans="1:32" ht="16.5" customHeight="1">
      <c r="A657" s="217"/>
      <c r="B657" s="218"/>
      <c r="C657" s="219"/>
      <c r="D657" s="209"/>
      <c r="E657" s="224"/>
      <c r="F657" s="211"/>
      <c r="G657" s="229"/>
      <c r="H657" s="230"/>
      <c r="I657" s="231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X657" s="182" t="s">
        <v>125</v>
      </c>
      <c r="Y657" s="184" t="s">
        <v>126</v>
      </c>
      <c r="Z657" s="185"/>
      <c r="AA657" s="186"/>
      <c r="AC657" s="49"/>
      <c r="AF657" s="11"/>
    </row>
    <row r="658" spans="1:32" ht="27" customHeight="1">
      <c r="A658" s="220"/>
      <c r="B658" s="221"/>
      <c r="C658" s="222"/>
      <c r="D658" s="210"/>
      <c r="E658" s="225"/>
      <c r="F658" s="212"/>
      <c r="G658" s="190" t="s">
        <v>127</v>
      </c>
      <c r="H658" s="191"/>
      <c r="I658" s="192"/>
      <c r="J658" s="28"/>
      <c r="K658" s="29"/>
      <c r="L658" s="29"/>
      <c r="M658" s="29"/>
      <c r="N658" s="29"/>
      <c r="O658" s="29"/>
      <c r="P658" s="22"/>
      <c r="Q658" s="22"/>
      <c r="R658" s="22" t="s">
        <v>128</v>
      </c>
      <c r="S658" s="193" t="str">
        <f t="shared" ref="S658" si="23">AC661</f>
        <v/>
      </c>
      <c r="T658" s="194"/>
      <c r="U658" s="194"/>
      <c r="V658" s="23" t="s">
        <v>129</v>
      </c>
      <c r="X658" s="183"/>
      <c r="Y658" s="187"/>
      <c r="Z658" s="188"/>
      <c r="AA658" s="189"/>
      <c r="AC658" s="49"/>
      <c r="AF658" s="11"/>
    </row>
    <row r="659" spans="1:32" ht="4.5" customHeight="1">
      <c r="AC659" s="49"/>
      <c r="AF659" s="11"/>
    </row>
    <row r="660" spans="1:32" ht="21.75" customHeight="1">
      <c r="A660" s="24" t="s">
        <v>130</v>
      </c>
      <c r="B660" s="174" t="s">
        <v>131</v>
      </c>
      <c r="C660" s="195"/>
      <c r="D660" s="195"/>
      <c r="E660" s="195"/>
      <c r="F660" s="176"/>
      <c r="G660" s="32" t="s">
        <v>102</v>
      </c>
      <c r="H660" s="196" t="str">
        <f ca="1">IFERROR(VLOOKUP(D653,基本登録!$B$8:$I$14,5,FALSE),"")</f>
        <v>1次予選（個人予選）</v>
      </c>
      <c r="I660" s="197"/>
      <c r="J660" s="197"/>
      <c r="K660" s="197"/>
      <c r="L660" s="198"/>
      <c r="M660" s="196" t="str">
        <f ca="1">IFERROR(VLOOKUP(D653,基本登録!$B$8:$I$14,6,FALSE),"")</f>
        <v>2次予選（個人決勝）</v>
      </c>
      <c r="N660" s="197"/>
      <c r="O660" s="197"/>
      <c r="P660" s="197"/>
      <c r="Q660" s="198"/>
      <c r="R660" s="196" t="str">
        <f ca="1">IFERROR(IF(VLOOKUP(D653,基本登録!$B$8:$I$14,7,FALSE)="","",VLOOKUP(D653,基本登録!$B$8:$I$14,7,FALSE)),"")</f>
        <v/>
      </c>
      <c r="S660" s="197"/>
      <c r="T660" s="197"/>
      <c r="U660" s="197"/>
      <c r="V660" s="198"/>
      <c r="W660" s="196" t="str">
        <f ca="1">IFERROR(IF(VLOOKUP(D653,基本登録!$B$8:$I$14,8,FALSE)="","",VLOOKUP(D653,基本登録!$B$8:$I$14,8,FALSE)),"")</f>
        <v/>
      </c>
      <c r="X660" s="197"/>
      <c r="Y660" s="197"/>
      <c r="Z660" s="197"/>
      <c r="AA660" s="198"/>
      <c r="AC660" s="49"/>
      <c r="AF660" s="11"/>
    </row>
    <row r="661" spans="1:32" ht="21.75" customHeight="1">
      <c r="A661" s="25" t="str">
        <f>基本登録!$A$17</f>
        <v>１</v>
      </c>
      <c r="B661" s="179" t="str">
        <f>IF(AC661="","",VLOOKUP(AC661,関東予選!$J:$O,4,FALSE))</f>
        <v/>
      </c>
      <c r="C661" s="180"/>
      <c r="D661" s="180"/>
      <c r="E661" s="180"/>
      <c r="F661" s="181"/>
      <c r="G661" s="26" t="str">
        <f>IF(AC661="","",VLOOKUP(AC661,関東予選!$J:$O,5,FALSE))</f>
        <v/>
      </c>
      <c r="H661" s="31"/>
      <c r="I661" s="31"/>
      <c r="J661" s="31"/>
      <c r="K661" s="21"/>
      <c r="L661" s="34"/>
      <c r="M661" s="31"/>
      <c r="N661" s="31"/>
      <c r="O661" s="31"/>
      <c r="P661" s="21"/>
      <c r="Q661" s="34"/>
      <c r="R661" s="31"/>
      <c r="S661" s="31"/>
      <c r="T661" s="31"/>
      <c r="U661" s="21"/>
      <c r="V661" s="34"/>
      <c r="W661" s="31"/>
      <c r="X661" s="31"/>
      <c r="Y661" s="31"/>
      <c r="Z661" s="21"/>
      <c r="AA661" s="34"/>
      <c r="AC661" s="49" t="str">
        <f>関東予選!J$39</f>
        <v/>
      </c>
      <c r="AF661" s="11"/>
    </row>
    <row r="662" spans="1:32" ht="21.75" customHeight="1">
      <c r="A662" s="24" t="str">
        <f>基本登録!$A$18</f>
        <v>２</v>
      </c>
      <c r="B662" s="179" t="str">
        <f>IF(AC662="","",VLOOKUP(AC662,関東予選!$J:$O,4,FALSE))</f>
        <v/>
      </c>
      <c r="C662" s="180"/>
      <c r="D662" s="180"/>
      <c r="E662" s="180"/>
      <c r="F662" s="181"/>
      <c r="G662" s="26" t="str">
        <f>IF(AC662="","",VLOOKUP(AC662,関東予選!$J:$O,5,FALSE))</f>
        <v/>
      </c>
      <c r="H662" s="31"/>
      <c r="I662" s="31"/>
      <c r="J662" s="31"/>
      <c r="K662" s="21"/>
      <c r="L662" s="34"/>
      <c r="M662" s="31"/>
      <c r="N662" s="31"/>
      <c r="O662" s="31"/>
      <c r="P662" s="21"/>
      <c r="Q662" s="34"/>
      <c r="R662" s="31"/>
      <c r="S662" s="31"/>
      <c r="T662" s="31"/>
      <c r="U662" s="21"/>
      <c r="V662" s="34"/>
      <c r="W662" s="31"/>
      <c r="X662" s="31"/>
      <c r="Y662" s="31"/>
      <c r="Z662" s="21"/>
      <c r="AA662" s="34"/>
      <c r="AC662" s="49"/>
      <c r="AF662" s="11"/>
    </row>
    <row r="663" spans="1:32" ht="21.75" customHeight="1">
      <c r="A663" s="24" t="str">
        <f>基本登録!$A$19</f>
        <v>３</v>
      </c>
      <c r="B663" s="179" t="str">
        <f>IF(AC663="","",VLOOKUP(AC663,関東予選!$J:$O,4,FALSE))</f>
        <v/>
      </c>
      <c r="C663" s="180"/>
      <c r="D663" s="180"/>
      <c r="E663" s="180"/>
      <c r="F663" s="181"/>
      <c r="G663" s="26" t="str">
        <f>IF(AC663="","",VLOOKUP(AC663,関東予選!$J:$O,5,FALSE))</f>
        <v/>
      </c>
      <c r="H663" s="31"/>
      <c r="I663" s="31"/>
      <c r="J663" s="31"/>
      <c r="K663" s="21"/>
      <c r="L663" s="34"/>
      <c r="M663" s="31"/>
      <c r="N663" s="31"/>
      <c r="O663" s="31"/>
      <c r="P663" s="21"/>
      <c r="Q663" s="34"/>
      <c r="R663" s="31"/>
      <c r="S663" s="31"/>
      <c r="T663" s="31"/>
      <c r="U663" s="21"/>
      <c r="V663" s="34"/>
      <c r="W663" s="31"/>
      <c r="X663" s="31"/>
      <c r="Y663" s="31"/>
      <c r="Z663" s="21"/>
      <c r="AA663" s="34"/>
      <c r="AC663" s="49"/>
      <c r="AF663" s="11"/>
    </row>
    <row r="664" spans="1:32" ht="21.75" customHeight="1">
      <c r="A664" s="24" t="str">
        <f>基本登録!$A$20</f>
        <v>４</v>
      </c>
      <c r="B664" s="179" t="str">
        <f>IF(AC664="","",VLOOKUP(AC664,関東予選!$J:$O,4,FALSE))</f>
        <v/>
      </c>
      <c r="C664" s="180"/>
      <c r="D664" s="180"/>
      <c r="E664" s="180"/>
      <c r="F664" s="181"/>
      <c r="G664" s="26" t="str">
        <f>IF(AC664="","",VLOOKUP(AC664,関東予選!$J:$O,5,FALSE))</f>
        <v/>
      </c>
      <c r="H664" s="31"/>
      <c r="I664" s="31"/>
      <c r="J664" s="31"/>
      <c r="K664" s="21"/>
      <c r="L664" s="34"/>
      <c r="M664" s="31"/>
      <c r="N664" s="31"/>
      <c r="O664" s="31"/>
      <c r="P664" s="21"/>
      <c r="Q664" s="34"/>
      <c r="R664" s="31"/>
      <c r="S664" s="31"/>
      <c r="T664" s="31"/>
      <c r="U664" s="21"/>
      <c r="V664" s="34"/>
      <c r="W664" s="31"/>
      <c r="X664" s="31"/>
      <c r="Y664" s="31"/>
      <c r="Z664" s="21"/>
      <c r="AA664" s="34"/>
      <c r="AC664" s="49"/>
      <c r="AF664" s="11"/>
    </row>
    <row r="665" spans="1:32" ht="21.75" customHeight="1">
      <c r="A665" s="24" t="str">
        <f>基本登録!$A$21</f>
        <v>５</v>
      </c>
      <c r="B665" s="179" t="str">
        <f>IF(AC665="","",VLOOKUP(AC665,関東予選!$J:$O,4,FALSE))</f>
        <v/>
      </c>
      <c r="C665" s="180"/>
      <c r="D665" s="180"/>
      <c r="E665" s="180"/>
      <c r="F665" s="181"/>
      <c r="G665" s="26" t="str">
        <f>IF(AC665="","",VLOOKUP(AC665,関東予選!$J:$O,5,FALSE))</f>
        <v/>
      </c>
      <c r="H665" s="31"/>
      <c r="I665" s="31"/>
      <c r="J665" s="31"/>
      <c r="K665" s="21"/>
      <c r="L665" s="34"/>
      <c r="M665" s="31"/>
      <c r="N665" s="31"/>
      <c r="O665" s="31"/>
      <c r="P665" s="21"/>
      <c r="Q665" s="34"/>
      <c r="R665" s="31"/>
      <c r="S665" s="31"/>
      <c r="T665" s="31"/>
      <c r="U665" s="21"/>
      <c r="V665" s="34"/>
      <c r="W665" s="31"/>
      <c r="X665" s="31"/>
      <c r="Y665" s="31"/>
      <c r="Z665" s="21"/>
      <c r="AA665" s="34"/>
      <c r="AC665" s="49"/>
      <c r="AF665" s="11"/>
    </row>
    <row r="666" spans="1:32" ht="21.75" customHeight="1">
      <c r="A666" s="24" t="str">
        <f>基本登録!$A$22</f>
        <v>補</v>
      </c>
      <c r="B666" s="179" t="str">
        <f>IF(AC666="","",VLOOKUP(AC666,関東予選!$J:$O,4,FALSE))</f>
        <v/>
      </c>
      <c r="C666" s="180"/>
      <c r="D666" s="180"/>
      <c r="E666" s="180"/>
      <c r="F666" s="181"/>
      <c r="G666" s="26" t="str">
        <f>IF(AC666="","",VLOOKUP(AC666,関東予選!$J:$O,5,FALSE))</f>
        <v/>
      </c>
      <c r="H666" s="24"/>
      <c r="I666" s="24"/>
      <c r="J666" s="24"/>
      <c r="K666" s="33"/>
      <c r="L666" s="34"/>
      <c r="M666" s="24"/>
      <c r="N666" s="24"/>
      <c r="O666" s="24"/>
      <c r="P666" s="33"/>
      <c r="Q666" s="34"/>
      <c r="R666" s="24"/>
      <c r="S666" s="24"/>
      <c r="T666" s="24"/>
      <c r="U666" s="33"/>
      <c r="V666" s="34"/>
      <c r="W666" s="24"/>
      <c r="X666" s="24"/>
      <c r="Y666" s="24"/>
      <c r="Z666" s="33"/>
      <c r="AA666" s="34"/>
      <c r="AC666" s="49"/>
      <c r="AF666" s="11"/>
    </row>
    <row r="667" spans="1:32" ht="19.5" customHeight="1">
      <c r="A667" s="169"/>
      <c r="B667" s="170"/>
      <c r="C667" s="170"/>
      <c r="D667" s="170"/>
      <c r="E667" s="170"/>
      <c r="F667" s="170"/>
      <c r="G667" s="171"/>
      <c r="H667" s="172" t="s">
        <v>132</v>
      </c>
      <c r="I667" s="173"/>
      <c r="J667" s="173"/>
      <c r="K667" s="173"/>
      <c r="L667" s="34"/>
      <c r="M667" s="172" t="s">
        <v>132</v>
      </c>
      <c r="N667" s="173"/>
      <c r="O667" s="173"/>
      <c r="P667" s="173"/>
      <c r="Q667" s="34"/>
      <c r="R667" s="172" t="s">
        <v>132</v>
      </c>
      <c r="S667" s="173"/>
      <c r="T667" s="173"/>
      <c r="U667" s="173"/>
      <c r="V667" s="34"/>
      <c r="W667" s="172" t="s">
        <v>132</v>
      </c>
      <c r="X667" s="173"/>
      <c r="Y667" s="173"/>
      <c r="Z667" s="173"/>
      <c r="AA667" s="34"/>
      <c r="AC667" s="49"/>
      <c r="AF667" s="11"/>
    </row>
    <row r="668" spans="1:32" ht="24.75" customHeight="1">
      <c r="A668" s="174"/>
      <c r="B668" s="175"/>
      <c r="C668" s="175"/>
      <c r="D668" s="175"/>
      <c r="E668" s="175"/>
      <c r="F668" s="175"/>
      <c r="G668" s="176"/>
      <c r="H668" s="169"/>
      <c r="I668" s="177"/>
      <c r="J668" s="177"/>
      <c r="K668" s="177"/>
      <c r="L668" s="178"/>
      <c r="M668" s="169"/>
      <c r="N668" s="177"/>
      <c r="O668" s="177"/>
      <c r="P668" s="177"/>
      <c r="Q668" s="178"/>
      <c r="R668" s="169"/>
      <c r="S668" s="177"/>
      <c r="T668" s="177"/>
      <c r="U668" s="177"/>
      <c r="V668" s="178"/>
      <c r="W668" s="169"/>
      <c r="X668" s="177"/>
      <c r="Y668" s="177"/>
      <c r="Z668" s="177"/>
      <c r="AA668" s="178"/>
      <c r="AC668" s="49"/>
      <c r="AF668" s="11"/>
    </row>
    <row r="669" spans="1:32" ht="4.5" customHeight="1">
      <c r="A669" s="165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AC669" s="49"/>
      <c r="AF669" s="11"/>
    </row>
    <row r="670" spans="1:32">
      <c r="A670" s="167" t="s">
        <v>136</v>
      </c>
      <c r="B670" s="167"/>
      <c r="C670" s="47" t="str">
        <f>基本登録!$A$23</f>
        <v>①（　）内の大会の個人の部は一人１枚使用すること（関東予選・総合体育大会・個人選手権大会）</v>
      </c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4"/>
      <c r="R670" s="45"/>
      <c r="S670" s="44"/>
      <c r="T670" s="44"/>
      <c r="U670" s="40"/>
      <c r="V670" s="40"/>
      <c r="W670" s="40"/>
      <c r="X670" s="40"/>
      <c r="Y670" s="40"/>
      <c r="Z670" s="40"/>
      <c r="AA670" s="40"/>
    </row>
    <row r="671" spans="1:32">
      <c r="A671" s="43"/>
      <c r="B671" s="43"/>
      <c r="C671" s="47" t="str">
        <f>基本登録!$A$24</f>
        <v>②顧問の捺印のないものは無効</v>
      </c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6"/>
      <c r="R671" s="44"/>
      <c r="S671" s="44"/>
      <c r="T671" s="44"/>
      <c r="U671" s="168" t="s">
        <v>139</v>
      </c>
      <c r="V671" s="168"/>
      <c r="W671" s="168"/>
      <c r="X671" s="168"/>
      <c r="Y671" s="168"/>
      <c r="Z671" s="168"/>
      <c r="AA671" s="168"/>
    </row>
    <row r="672" spans="1:32" s="37" customFormat="1">
      <c r="A672" s="41"/>
      <c r="B672" s="41"/>
      <c r="C672" s="42" t="str">
        <f>基本登録!$A$25</f>
        <v>③A4用紙に印刷すること（A4用紙1枚につき立順票は二部出力。切り取って使用すること）</v>
      </c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168"/>
      <c r="V672" s="168"/>
      <c r="W672" s="168"/>
      <c r="X672" s="168"/>
      <c r="Y672" s="168"/>
      <c r="Z672" s="168"/>
      <c r="AA672" s="168"/>
      <c r="AC672" s="50"/>
    </row>
    <row r="673" spans="1:32" ht="34.5" customHeight="1">
      <c r="AC673" s="49"/>
      <c r="AF673" s="11"/>
    </row>
    <row r="674" spans="1:32" ht="24.75" customHeight="1">
      <c r="A674" s="240" t="s">
        <v>119</v>
      </c>
      <c r="B674" s="240"/>
      <c r="C674" s="240"/>
      <c r="D674" s="201" t="str">
        <f ca="1">基本登録!$B$8</f>
        <v>令和8年度　関東大会東京都予選　立順票</v>
      </c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190" t="s">
        <v>120</v>
      </c>
      <c r="Y674" s="191"/>
      <c r="Z674" s="191"/>
      <c r="AA674" s="192"/>
      <c r="AC674" s="49"/>
      <c r="AF674" s="11"/>
    </row>
    <row r="675" spans="1:32" ht="26.25" customHeight="1">
      <c r="A675" s="241"/>
      <c r="B675" s="241"/>
      <c r="C675" s="24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2" t="str">
        <f>IF(VLOOKUP(AC682,関東予選!$J:$O,2,FALSE)="","",VLOOKUP(AC682,関東予選!$J:$O,2,FALSE))</f>
        <v/>
      </c>
      <c r="Y675" s="203"/>
      <c r="Z675" s="203"/>
      <c r="AA675" s="204"/>
      <c r="AC675" s="49"/>
      <c r="AF675" s="11"/>
    </row>
    <row r="676" spans="1:32" ht="27" customHeight="1">
      <c r="A676" s="169" t="s">
        <v>121</v>
      </c>
      <c r="B676" s="177"/>
      <c r="C676" s="178"/>
      <c r="D676" s="208"/>
      <c r="E676" s="30" t="s">
        <v>122</v>
      </c>
      <c r="F676" s="208"/>
      <c r="G676" s="190" t="s">
        <v>123</v>
      </c>
      <c r="H676" s="191"/>
      <c r="I676" s="192"/>
      <c r="J676" s="213" t="str">
        <f>基本登録!$B$2</f>
        <v>基本登録シートの学校番号に入力して下さい</v>
      </c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X676" s="205"/>
      <c r="Y676" s="206"/>
      <c r="Z676" s="206"/>
      <c r="AA676" s="207"/>
      <c r="AC676" s="49"/>
      <c r="AF676" s="11"/>
    </row>
    <row r="677" spans="1:32" ht="9.75" customHeight="1">
      <c r="A677" s="214">
        <f>基本登録!$B$1</f>
        <v>0</v>
      </c>
      <c r="B677" s="215"/>
      <c r="C677" s="216"/>
      <c r="D677" s="209"/>
      <c r="E677" s="223" t="s">
        <v>109</v>
      </c>
      <c r="F677" s="211"/>
      <c r="G677" s="226" t="s">
        <v>124</v>
      </c>
      <c r="H677" s="227"/>
      <c r="I677" s="228"/>
      <c r="J677" s="213">
        <f>基本登録!$B$3</f>
        <v>0</v>
      </c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36"/>
      <c r="X677" s="36"/>
      <c r="AC677" s="49"/>
      <c r="AF677" s="11"/>
    </row>
    <row r="678" spans="1:32" ht="16.5" customHeight="1">
      <c r="A678" s="217"/>
      <c r="B678" s="218"/>
      <c r="C678" s="219"/>
      <c r="D678" s="209"/>
      <c r="E678" s="224"/>
      <c r="F678" s="211"/>
      <c r="G678" s="229"/>
      <c r="H678" s="230"/>
      <c r="I678" s="231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X678" s="182" t="s">
        <v>125</v>
      </c>
      <c r="Y678" s="184" t="s">
        <v>126</v>
      </c>
      <c r="Z678" s="185"/>
      <c r="AA678" s="186"/>
      <c r="AC678" s="49"/>
      <c r="AF678" s="11"/>
    </row>
    <row r="679" spans="1:32" ht="27" customHeight="1">
      <c r="A679" s="220"/>
      <c r="B679" s="221"/>
      <c r="C679" s="222"/>
      <c r="D679" s="210"/>
      <c r="E679" s="225"/>
      <c r="F679" s="212"/>
      <c r="G679" s="190" t="s">
        <v>127</v>
      </c>
      <c r="H679" s="191"/>
      <c r="I679" s="192"/>
      <c r="J679" s="28"/>
      <c r="K679" s="29"/>
      <c r="L679" s="29"/>
      <c r="M679" s="29"/>
      <c r="N679" s="29"/>
      <c r="O679" s="29"/>
      <c r="P679" s="22"/>
      <c r="Q679" s="22"/>
      <c r="R679" s="22" t="s">
        <v>128</v>
      </c>
      <c r="S679" s="193" t="str">
        <f t="shared" ref="S679" si="24">AC682</f>
        <v/>
      </c>
      <c r="T679" s="194"/>
      <c r="U679" s="194"/>
      <c r="V679" s="23" t="s">
        <v>129</v>
      </c>
      <c r="X679" s="183"/>
      <c r="Y679" s="187"/>
      <c r="Z679" s="188"/>
      <c r="AA679" s="189"/>
      <c r="AC679" s="49"/>
      <c r="AF679" s="11"/>
    </row>
    <row r="680" spans="1:32" ht="4.5" customHeight="1">
      <c r="AC680" s="49"/>
      <c r="AF680" s="11"/>
    </row>
    <row r="681" spans="1:32" ht="21.75" customHeight="1">
      <c r="A681" s="24" t="s">
        <v>130</v>
      </c>
      <c r="B681" s="174" t="s">
        <v>131</v>
      </c>
      <c r="C681" s="195"/>
      <c r="D681" s="195"/>
      <c r="E681" s="195"/>
      <c r="F681" s="176"/>
      <c r="G681" s="32" t="s">
        <v>102</v>
      </c>
      <c r="H681" s="196" t="str">
        <f ca="1">IFERROR(VLOOKUP(D674,基本登録!$B$8:$I$14,5,FALSE),"")</f>
        <v>1次予選（個人予選）</v>
      </c>
      <c r="I681" s="197"/>
      <c r="J681" s="197"/>
      <c r="K681" s="197"/>
      <c r="L681" s="198"/>
      <c r="M681" s="196" t="str">
        <f ca="1">IFERROR(VLOOKUP(D674,基本登録!$B$8:$I$14,6,FALSE),"")</f>
        <v>2次予選（個人決勝）</v>
      </c>
      <c r="N681" s="197"/>
      <c r="O681" s="197"/>
      <c r="P681" s="197"/>
      <c r="Q681" s="198"/>
      <c r="R681" s="196" t="str">
        <f ca="1">IFERROR(IF(VLOOKUP(D674,基本登録!$B$8:$I$14,7,FALSE)="","",VLOOKUP(D674,基本登録!$B$8:$I$14,7,FALSE)),"")</f>
        <v/>
      </c>
      <c r="S681" s="197"/>
      <c r="T681" s="197"/>
      <c r="U681" s="197"/>
      <c r="V681" s="198"/>
      <c r="W681" s="196" t="str">
        <f ca="1">IFERROR(IF(VLOOKUP(D674,基本登録!$B$8:$I$14,8,FALSE)="","",VLOOKUP(D674,基本登録!$B$8:$I$14,8,FALSE)),"")</f>
        <v/>
      </c>
      <c r="X681" s="197"/>
      <c r="Y681" s="197"/>
      <c r="Z681" s="197"/>
      <c r="AA681" s="198"/>
      <c r="AC681" s="49"/>
      <c r="AF681" s="11"/>
    </row>
    <row r="682" spans="1:32" ht="21.75" customHeight="1">
      <c r="A682" s="25" t="str">
        <f>基本登録!$A$17</f>
        <v>１</v>
      </c>
      <c r="B682" s="179" t="str">
        <f>IF(AC682="","",VLOOKUP(AC682,関東予選!$J:$O,4,FALSE))</f>
        <v/>
      </c>
      <c r="C682" s="180"/>
      <c r="D682" s="180"/>
      <c r="E682" s="180"/>
      <c r="F682" s="181"/>
      <c r="G682" s="26" t="str">
        <f>IF(AC682="","",VLOOKUP(AC682,関東予選!$J:$O,5,FALSE))</f>
        <v/>
      </c>
      <c r="H682" s="31"/>
      <c r="I682" s="31"/>
      <c r="J682" s="31"/>
      <c r="K682" s="21"/>
      <c r="L682" s="34"/>
      <c r="M682" s="31"/>
      <c r="N682" s="31"/>
      <c r="O682" s="31"/>
      <c r="P682" s="21"/>
      <c r="Q682" s="34"/>
      <c r="R682" s="31"/>
      <c r="S682" s="31"/>
      <c r="T682" s="31"/>
      <c r="U682" s="21"/>
      <c r="V682" s="34"/>
      <c r="W682" s="31"/>
      <c r="X682" s="31"/>
      <c r="Y682" s="31"/>
      <c r="Z682" s="21"/>
      <c r="AA682" s="34"/>
      <c r="AC682" s="49" t="str">
        <f>関東予選!J$40</f>
        <v/>
      </c>
      <c r="AF682" s="11"/>
    </row>
    <row r="683" spans="1:32" ht="21.75" customHeight="1">
      <c r="A683" s="24" t="str">
        <f>基本登録!$A$18</f>
        <v>２</v>
      </c>
      <c r="B683" s="179" t="str">
        <f>IF(AC683="","",VLOOKUP(AC683,関東予選!$J:$O,4,FALSE))</f>
        <v/>
      </c>
      <c r="C683" s="180"/>
      <c r="D683" s="180"/>
      <c r="E683" s="180"/>
      <c r="F683" s="181"/>
      <c r="G683" s="26" t="str">
        <f>IF(AC683="","",VLOOKUP(AC683,関東予選!$J:$O,5,FALSE))</f>
        <v/>
      </c>
      <c r="H683" s="31"/>
      <c r="I683" s="31"/>
      <c r="J683" s="31"/>
      <c r="K683" s="21"/>
      <c r="L683" s="34"/>
      <c r="M683" s="31"/>
      <c r="N683" s="31"/>
      <c r="O683" s="31"/>
      <c r="P683" s="21"/>
      <c r="Q683" s="34"/>
      <c r="R683" s="31"/>
      <c r="S683" s="31"/>
      <c r="T683" s="31"/>
      <c r="U683" s="21"/>
      <c r="V683" s="34"/>
      <c r="W683" s="31"/>
      <c r="X683" s="31"/>
      <c r="Y683" s="31"/>
      <c r="Z683" s="21"/>
      <c r="AA683" s="34"/>
      <c r="AC683" s="49"/>
      <c r="AF683" s="11"/>
    </row>
    <row r="684" spans="1:32" ht="21.75" customHeight="1">
      <c r="A684" s="24" t="str">
        <f>基本登録!$A$19</f>
        <v>３</v>
      </c>
      <c r="B684" s="179" t="str">
        <f>IF(AC684="","",VLOOKUP(AC684,関東予選!$J:$O,4,FALSE))</f>
        <v/>
      </c>
      <c r="C684" s="180"/>
      <c r="D684" s="180"/>
      <c r="E684" s="180"/>
      <c r="F684" s="181"/>
      <c r="G684" s="26" t="str">
        <f>IF(AC684="","",VLOOKUP(AC684,関東予選!$J:$O,5,FALSE))</f>
        <v/>
      </c>
      <c r="H684" s="31"/>
      <c r="I684" s="31"/>
      <c r="J684" s="31"/>
      <c r="K684" s="21"/>
      <c r="L684" s="34"/>
      <c r="M684" s="31"/>
      <c r="N684" s="31"/>
      <c r="O684" s="31"/>
      <c r="P684" s="21"/>
      <c r="Q684" s="34"/>
      <c r="R684" s="31"/>
      <c r="S684" s="31"/>
      <c r="T684" s="31"/>
      <c r="U684" s="21"/>
      <c r="V684" s="34"/>
      <c r="W684" s="31"/>
      <c r="X684" s="31"/>
      <c r="Y684" s="31"/>
      <c r="Z684" s="21"/>
      <c r="AA684" s="34"/>
      <c r="AC684" s="49"/>
      <c r="AF684" s="11"/>
    </row>
    <row r="685" spans="1:32" ht="21.75" customHeight="1">
      <c r="A685" s="24" t="str">
        <f>基本登録!$A$20</f>
        <v>４</v>
      </c>
      <c r="B685" s="179" t="str">
        <f>IF(AC685="","",VLOOKUP(AC685,関東予選!$J:$O,4,FALSE))</f>
        <v/>
      </c>
      <c r="C685" s="180"/>
      <c r="D685" s="180"/>
      <c r="E685" s="180"/>
      <c r="F685" s="181"/>
      <c r="G685" s="26" t="str">
        <f>IF(AC685="","",VLOOKUP(AC685,関東予選!$J:$O,5,FALSE))</f>
        <v/>
      </c>
      <c r="H685" s="31"/>
      <c r="I685" s="31"/>
      <c r="J685" s="31"/>
      <c r="K685" s="21"/>
      <c r="L685" s="34"/>
      <c r="M685" s="31"/>
      <c r="N685" s="31"/>
      <c r="O685" s="31"/>
      <c r="P685" s="21"/>
      <c r="Q685" s="34"/>
      <c r="R685" s="31"/>
      <c r="S685" s="31"/>
      <c r="T685" s="31"/>
      <c r="U685" s="21"/>
      <c r="V685" s="34"/>
      <c r="W685" s="31"/>
      <c r="X685" s="31"/>
      <c r="Y685" s="31"/>
      <c r="Z685" s="21"/>
      <c r="AA685" s="34"/>
      <c r="AC685" s="49"/>
      <c r="AF685" s="11"/>
    </row>
    <row r="686" spans="1:32" ht="21.75" customHeight="1">
      <c r="A686" s="24" t="str">
        <f>基本登録!$A$21</f>
        <v>５</v>
      </c>
      <c r="B686" s="179" t="str">
        <f>IF(AC686="","",VLOOKUP(AC686,関東予選!$J:$O,4,FALSE))</f>
        <v/>
      </c>
      <c r="C686" s="180"/>
      <c r="D686" s="180"/>
      <c r="E686" s="180"/>
      <c r="F686" s="181"/>
      <c r="G686" s="26" t="str">
        <f>IF(AC686="","",VLOOKUP(AC686,関東予選!$J:$O,5,FALSE))</f>
        <v/>
      </c>
      <c r="H686" s="31"/>
      <c r="I686" s="31"/>
      <c r="J686" s="31"/>
      <c r="K686" s="21"/>
      <c r="L686" s="34"/>
      <c r="M686" s="31"/>
      <c r="N686" s="31"/>
      <c r="O686" s="31"/>
      <c r="P686" s="21"/>
      <c r="Q686" s="34"/>
      <c r="R686" s="31"/>
      <c r="S686" s="31"/>
      <c r="T686" s="31"/>
      <c r="U686" s="21"/>
      <c r="V686" s="34"/>
      <c r="W686" s="31"/>
      <c r="X686" s="31"/>
      <c r="Y686" s="31"/>
      <c r="Z686" s="21"/>
      <c r="AA686" s="34"/>
      <c r="AC686" s="49"/>
      <c r="AF686" s="11"/>
    </row>
    <row r="687" spans="1:32" ht="21.75" customHeight="1">
      <c r="A687" s="24" t="str">
        <f>基本登録!$A$22</f>
        <v>補</v>
      </c>
      <c r="B687" s="179" t="str">
        <f>IF(AC687="","",VLOOKUP(AC687,関東予選!$J:$O,4,FALSE))</f>
        <v/>
      </c>
      <c r="C687" s="180"/>
      <c r="D687" s="180"/>
      <c r="E687" s="180"/>
      <c r="F687" s="181"/>
      <c r="G687" s="26" t="str">
        <f>IF(AC687="","",VLOOKUP(AC687,関東予選!$J:$O,5,FALSE))</f>
        <v/>
      </c>
      <c r="H687" s="24"/>
      <c r="I687" s="24"/>
      <c r="J687" s="24"/>
      <c r="K687" s="33"/>
      <c r="L687" s="34"/>
      <c r="M687" s="24"/>
      <c r="N687" s="24"/>
      <c r="O687" s="24"/>
      <c r="P687" s="33"/>
      <c r="Q687" s="34"/>
      <c r="R687" s="24"/>
      <c r="S687" s="24"/>
      <c r="T687" s="24"/>
      <c r="U687" s="33"/>
      <c r="V687" s="34"/>
      <c r="W687" s="24"/>
      <c r="X687" s="24"/>
      <c r="Y687" s="24"/>
      <c r="Z687" s="33"/>
      <c r="AA687" s="34"/>
      <c r="AC687" s="49"/>
      <c r="AF687" s="11"/>
    </row>
    <row r="688" spans="1:32" ht="19.5" customHeight="1">
      <c r="A688" s="169"/>
      <c r="B688" s="170"/>
      <c r="C688" s="170"/>
      <c r="D688" s="170"/>
      <c r="E688" s="170"/>
      <c r="F688" s="170"/>
      <c r="G688" s="171"/>
      <c r="H688" s="172" t="s">
        <v>132</v>
      </c>
      <c r="I688" s="173"/>
      <c r="J688" s="173"/>
      <c r="K688" s="173"/>
      <c r="L688" s="34"/>
      <c r="M688" s="172" t="s">
        <v>132</v>
      </c>
      <c r="N688" s="173"/>
      <c r="O688" s="173"/>
      <c r="P688" s="173"/>
      <c r="Q688" s="34"/>
      <c r="R688" s="172" t="s">
        <v>132</v>
      </c>
      <c r="S688" s="173"/>
      <c r="T688" s="173"/>
      <c r="U688" s="173"/>
      <c r="V688" s="34"/>
      <c r="W688" s="172" t="s">
        <v>132</v>
      </c>
      <c r="X688" s="173"/>
      <c r="Y688" s="173"/>
      <c r="Z688" s="173"/>
      <c r="AA688" s="34"/>
      <c r="AC688" s="49"/>
      <c r="AF688" s="11"/>
    </row>
    <row r="689" spans="1:32" ht="24.75" customHeight="1">
      <c r="A689" s="174"/>
      <c r="B689" s="175"/>
      <c r="C689" s="175"/>
      <c r="D689" s="175"/>
      <c r="E689" s="175"/>
      <c r="F689" s="175"/>
      <c r="G689" s="176"/>
      <c r="H689" s="169"/>
      <c r="I689" s="177"/>
      <c r="J689" s="177"/>
      <c r="K689" s="177"/>
      <c r="L689" s="178"/>
      <c r="M689" s="169"/>
      <c r="N689" s="177"/>
      <c r="O689" s="177"/>
      <c r="P689" s="177"/>
      <c r="Q689" s="178"/>
      <c r="R689" s="169"/>
      <c r="S689" s="177"/>
      <c r="T689" s="177"/>
      <c r="U689" s="177"/>
      <c r="V689" s="178"/>
      <c r="W689" s="169"/>
      <c r="X689" s="177"/>
      <c r="Y689" s="177"/>
      <c r="Z689" s="177"/>
      <c r="AA689" s="178"/>
      <c r="AC689" s="49"/>
      <c r="AF689" s="11"/>
    </row>
    <row r="690" spans="1:32" ht="4.5" customHeight="1">
      <c r="A690" s="165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AC690" s="49"/>
      <c r="AF690" s="11"/>
    </row>
    <row r="691" spans="1:32">
      <c r="A691" s="167" t="s">
        <v>136</v>
      </c>
      <c r="B691" s="167"/>
      <c r="C691" s="47" t="str">
        <f>基本登録!$A$23</f>
        <v>①（　）内の大会の個人の部は一人１枚使用すること（関東予選・総合体育大会・個人選手権大会）</v>
      </c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4"/>
      <c r="R691" s="45"/>
      <c r="S691" s="44"/>
      <c r="T691" s="44"/>
      <c r="U691" s="40"/>
      <c r="V691" s="40"/>
      <c r="W691" s="40"/>
      <c r="X691" s="40"/>
      <c r="Y691" s="40"/>
      <c r="Z691" s="40"/>
      <c r="AA691" s="40"/>
    </row>
    <row r="692" spans="1:32">
      <c r="A692" s="43"/>
      <c r="B692" s="43"/>
      <c r="C692" s="47" t="str">
        <f>基本登録!$A$24</f>
        <v>②顧問の捺印のないものは無効</v>
      </c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6"/>
      <c r="R692" s="44"/>
      <c r="S692" s="44"/>
      <c r="T692" s="44"/>
      <c r="U692" s="168" t="s">
        <v>139</v>
      </c>
      <c r="V692" s="168"/>
      <c r="W692" s="168"/>
      <c r="X692" s="168"/>
      <c r="Y692" s="168"/>
      <c r="Z692" s="168"/>
      <c r="AA692" s="168"/>
    </row>
    <row r="693" spans="1:32" s="37" customFormat="1">
      <c r="A693" s="41"/>
      <c r="B693" s="41"/>
      <c r="C693" s="42" t="str">
        <f>基本登録!$A$25</f>
        <v>③A4用紙に印刷すること（A4用紙1枚につき立順票は二部出力。切り取って使用すること）</v>
      </c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168"/>
      <c r="V693" s="168"/>
      <c r="W693" s="168"/>
      <c r="X693" s="168"/>
      <c r="Y693" s="168"/>
      <c r="Z693" s="168"/>
      <c r="AA693" s="168"/>
      <c r="AC693" s="50"/>
    </row>
    <row r="694" spans="1:32" ht="34.5" customHeight="1">
      <c r="AC694" s="49"/>
      <c r="AF694" s="11"/>
    </row>
    <row r="695" spans="1:32" ht="24.75" customHeight="1">
      <c r="A695" s="240" t="s">
        <v>119</v>
      </c>
      <c r="B695" s="240"/>
      <c r="C695" s="240"/>
      <c r="D695" s="201" t="str">
        <f ca="1">基本登録!$B$8</f>
        <v>令和8年度　関東大会東京都予選　立順票</v>
      </c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190" t="s">
        <v>120</v>
      </c>
      <c r="Y695" s="191"/>
      <c r="Z695" s="191"/>
      <c r="AA695" s="192"/>
      <c r="AC695" s="49"/>
      <c r="AF695" s="11"/>
    </row>
    <row r="696" spans="1:32" ht="26.25" customHeight="1">
      <c r="A696" s="241"/>
      <c r="B696" s="241"/>
      <c r="C696" s="24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2" t="str">
        <f>IF(VLOOKUP(AC703,関東予選!$J:$O,2,FALSE)="","",VLOOKUP(AC703,関東予選!$J:$O,2,FALSE))</f>
        <v/>
      </c>
      <c r="Y696" s="203"/>
      <c r="Z696" s="203"/>
      <c r="AA696" s="204"/>
      <c r="AC696" s="49"/>
      <c r="AF696" s="11"/>
    </row>
    <row r="697" spans="1:32" ht="27" customHeight="1">
      <c r="A697" s="169" t="s">
        <v>121</v>
      </c>
      <c r="B697" s="177"/>
      <c r="C697" s="178"/>
      <c r="D697" s="208"/>
      <c r="E697" s="30" t="s">
        <v>122</v>
      </c>
      <c r="F697" s="208"/>
      <c r="G697" s="190" t="s">
        <v>123</v>
      </c>
      <c r="H697" s="191"/>
      <c r="I697" s="192"/>
      <c r="J697" s="213" t="str">
        <f>基本登録!$B$2</f>
        <v>基本登録シートの学校番号に入力して下さい</v>
      </c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X697" s="205"/>
      <c r="Y697" s="206"/>
      <c r="Z697" s="206"/>
      <c r="AA697" s="207"/>
      <c r="AC697" s="49"/>
      <c r="AF697" s="11"/>
    </row>
    <row r="698" spans="1:32" ht="9.75" customHeight="1">
      <c r="A698" s="214">
        <f>基本登録!$B$1</f>
        <v>0</v>
      </c>
      <c r="B698" s="215"/>
      <c r="C698" s="216"/>
      <c r="D698" s="209"/>
      <c r="E698" s="223" t="s">
        <v>109</v>
      </c>
      <c r="F698" s="211"/>
      <c r="G698" s="226" t="s">
        <v>124</v>
      </c>
      <c r="H698" s="227"/>
      <c r="I698" s="228"/>
      <c r="J698" s="213">
        <f>基本登録!$B$3</f>
        <v>0</v>
      </c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36"/>
      <c r="X698" s="36"/>
      <c r="AC698" s="49"/>
      <c r="AF698" s="11"/>
    </row>
    <row r="699" spans="1:32" ht="16.5" customHeight="1">
      <c r="A699" s="217"/>
      <c r="B699" s="218"/>
      <c r="C699" s="219"/>
      <c r="D699" s="209"/>
      <c r="E699" s="224"/>
      <c r="F699" s="211"/>
      <c r="G699" s="229"/>
      <c r="H699" s="230"/>
      <c r="I699" s="231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X699" s="182" t="s">
        <v>125</v>
      </c>
      <c r="Y699" s="184" t="s">
        <v>126</v>
      </c>
      <c r="Z699" s="185"/>
      <c r="AA699" s="186"/>
      <c r="AC699" s="49"/>
      <c r="AF699" s="11"/>
    </row>
    <row r="700" spans="1:32" ht="27" customHeight="1">
      <c r="A700" s="220"/>
      <c r="B700" s="221"/>
      <c r="C700" s="222"/>
      <c r="D700" s="210"/>
      <c r="E700" s="225"/>
      <c r="F700" s="212"/>
      <c r="G700" s="190" t="s">
        <v>127</v>
      </c>
      <c r="H700" s="191"/>
      <c r="I700" s="192"/>
      <c r="J700" s="28"/>
      <c r="K700" s="29"/>
      <c r="L700" s="29"/>
      <c r="M700" s="29"/>
      <c r="N700" s="29"/>
      <c r="O700" s="29"/>
      <c r="P700" s="22"/>
      <c r="Q700" s="22"/>
      <c r="R700" s="22" t="s">
        <v>128</v>
      </c>
      <c r="S700" s="193" t="str">
        <f t="shared" ref="S700" si="25">AC703</f>
        <v/>
      </c>
      <c r="T700" s="194"/>
      <c r="U700" s="194"/>
      <c r="V700" s="23" t="s">
        <v>129</v>
      </c>
      <c r="X700" s="183"/>
      <c r="Y700" s="187"/>
      <c r="Z700" s="188"/>
      <c r="AA700" s="189"/>
      <c r="AC700" s="49"/>
      <c r="AF700" s="11"/>
    </row>
    <row r="701" spans="1:32" ht="4.5" customHeight="1">
      <c r="AC701" s="49"/>
      <c r="AF701" s="11"/>
    </row>
    <row r="702" spans="1:32" ht="21.75" customHeight="1">
      <c r="A702" s="24" t="s">
        <v>130</v>
      </c>
      <c r="B702" s="174" t="s">
        <v>131</v>
      </c>
      <c r="C702" s="195"/>
      <c r="D702" s="195"/>
      <c r="E702" s="195"/>
      <c r="F702" s="176"/>
      <c r="G702" s="32" t="s">
        <v>102</v>
      </c>
      <c r="H702" s="196" t="str">
        <f ca="1">IFERROR(VLOOKUP(D695,基本登録!$B$8:$I$14,5,FALSE),"")</f>
        <v>1次予選（個人予選）</v>
      </c>
      <c r="I702" s="197"/>
      <c r="J702" s="197"/>
      <c r="K702" s="197"/>
      <c r="L702" s="198"/>
      <c r="M702" s="196" t="str">
        <f ca="1">IFERROR(VLOOKUP(D695,基本登録!$B$8:$I$14,6,FALSE),"")</f>
        <v>2次予選（個人決勝）</v>
      </c>
      <c r="N702" s="197"/>
      <c r="O702" s="197"/>
      <c r="P702" s="197"/>
      <c r="Q702" s="198"/>
      <c r="R702" s="196" t="str">
        <f ca="1">IFERROR(IF(VLOOKUP(D695,基本登録!$B$8:$I$14,7,FALSE)="","",VLOOKUP(D695,基本登録!$B$8:$I$14,7,FALSE)),"")</f>
        <v/>
      </c>
      <c r="S702" s="197"/>
      <c r="T702" s="197"/>
      <c r="U702" s="197"/>
      <c r="V702" s="198"/>
      <c r="W702" s="196" t="str">
        <f ca="1">IFERROR(IF(VLOOKUP(D695,基本登録!$B$8:$I$14,8,FALSE)="","",VLOOKUP(D695,基本登録!$B$8:$I$14,8,FALSE)),"")</f>
        <v/>
      </c>
      <c r="X702" s="197"/>
      <c r="Y702" s="197"/>
      <c r="Z702" s="197"/>
      <c r="AA702" s="198"/>
      <c r="AC702" s="49"/>
      <c r="AF702" s="11"/>
    </row>
    <row r="703" spans="1:32" ht="21.75" customHeight="1">
      <c r="A703" s="25" t="str">
        <f>基本登録!$A$17</f>
        <v>１</v>
      </c>
      <c r="B703" s="179" t="str">
        <f>IF(AC703="","",VLOOKUP(AC703,関東予選!$J:$O,4,FALSE))</f>
        <v/>
      </c>
      <c r="C703" s="180"/>
      <c r="D703" s="180"/>
      <c r="E703" s="180"/>
      <c r="F703" s="181"/>
      <c r="G703" s="26" t="str">
        <f>IF(AC703="","",VLOOKUP(AC703,関東予選!$J:$O,5,FALSE))</f>
        <v/>
      </c>
      <c r="H703" s="31"/>
      <c r="I703" s="31"/>
      <c r="J703" s="31"/>
      <c r="K703" s="21"/>
      <c r="L703" s="34"/>
      <c r="M703" s="31"/>
      <c r="N703" s="31"/>
      <c r="O703" s="31"/>
      <c r="P703" s="21"/>
      <c r="Q703" s="34"/>
      <c r="R703" s="31"/>
      <c r="S703" s="31"/>
      <c r="T703" s="31"/>
      <c r="U703" s="21"/>
      <c r="V703" s="34"/>
      <c r="W703" s="31"/>
      <c r="X703" s="31"/>
      <c r="Y703" s="31"/>
      <c r="Z703" s="21"/>
      <c r="AA703" s="34"/>
      <c r="AC703" s="49" t="str">
        <f>関東予選!J$41</f>
        <v/>
      </c>
      <c r="AF703" s="11"/>
    </row>
    <row r="704" spans="1:32" ht="21.75" customHeight="1">
      <c r="A704" s="24" t="str">
        <f>基本登録!$A$18</f>
        <v>２</v>
      </c>
      <c r="B704" s="179" t="str">
        <f>IF(AC704="","",VLOOKUP(AC704,関東予選!$J:$O,4,FALSE))</f>
        <v/>
      </c>
      <c r="C704" s="180"/>
      <c r="D704" s="180"/>
      <c r="E704" s="180"/>
      <c r="F704" s="181"/>
      <c r="G704" s="26" t="str">
        <f>IF(AC704="","",VLOOKUP(AC704,関東予選!$J:$O,5,FALSE))</f>
        <v/>
      </c>
      <c r="H704" s="31"/>
      <c r="I704" s="31"/>
      <c r="J704" s="31"/>
      <c r="K704" s="21"/>
      <c r="L704" s="34"/>
      <c r="M704" s="31"/>
      <c r="N704" s="31"/>
      <c r="O704" s="31"/>
      <c r="P704" s="21"/>
      <c r="Q704" s="34"/>
      <c r="R704" s="31"/>
      <c r="S704" s="31"/>
      <c r="T704" s="31"/>
      <c r="U704" s="21"/>
      <c r="V704" s="34"/>
      <c r="W704" s="31"/>
      <c r="X704" s="31"/>
      <c r="Y704" s="31"/>
      <c r="Z704" s="21"/>
      <c r="AA704" s="34"/>
      <c r="AC704" s="49"/>
      <c r="AF704" s="11"/>
    </row>
    <row r="705" spans="1:32" ht="21.75" customHeight="1">
      <c r="A705" s="24" t="str">
        <f>基本登録!$A$19</f>
        <v>３</v>
      </c>
      <c r="B705" s="179" t="str">
        <f>IF(AC705="","",VLOOKUP(AC705,関東予選!$J:$O,4,FALSE))</f>
        <v/>
      </c>
      <c r="C705" s="180"/>
      <c r="D705" s="180"/>
      <c r="E705" s="180"/>
      <c r="F705" s="181"/>
      <c r="G705" s="26" t="str">
        <f>IF(AC705="","",VLOOKUP(AC705,関東予選!$J:$O,5,FALSE))</f>
        <v/>
      </c>
      <c r="H705" s="31"/>
      <c r="I705" s="31"/>
      <c r="J705" s="31"/>
      <c r="K705" s="21"/>
      <c r="L705" s="34"/>
      <c r="M705" s="31"/>
      <c r="N705" s="31"/>
      <c r="O705" s="31"/>
      <c r="P705" s="21"/>
      <c r="Q705" s="34"/>
      <c r="R705" s="31"/>
      <c r="S705" s="31"/>
      <c r="T705" s="31"/>
      <c r="U705" s="21"/>
      <c r="V705" s="34"/>
      <c r="W705" s="31"/>
      <c r="X705" s="31"/>
      <c r="Y705" s="31"/>
      <c r="Z705" s="21"/>
      <c r="AA705" s="34"/>
      <c r="AC705" s="49"/>
      <c r="AF705" s="11"/>
    </row>
    <row r="706" spans="1:32" ht="21.75" customHeight="1">
      <c r="A706" s="24" t="str">
        <f>基本登録!$A$20</f>
        <v>４</v>
      </c>
      <c r="B706" s="179" t="str">
        <f>IF(AC706="","",VLOOKUP(AC706,関東予選!$J:$O,4,FALSE))</f>
        <v/>
      </c>
      <c r="C706" s="180"/>
      <c r="D706" s="180"/>
      <c r="E706" s="180"/>
      <c r="F706" s="181"/>
      <c r="G706" s="26" t="str">
        <f>IF(AC706="","",VLOOKUP(AC706,関東予選!$J:$O,5,FALSE))</f>
        <v/>
      </c>
      <c r="H706" s="31"/>
      <c r="I706" s="31"/>
      <c r="J706" s="31"/>
      <c r="K706" s="21"/>
      <c r="L706" s="34"/>
      <c r="M706" s="31"/>
      <c r="N706" s="31"/>
      <c r="O706" s="31"/>
      <c r="P706" s="21"/>
      <c r="Q706" s="34"/>
      <c r="R706" s="31"/>
      <c r="S706" s="31"/>
      <c r="T706" s="31"/>
      <c r="U706" s="21"/>
      <c r="V706" s="34"/>
      <c r="W706" s="31"/>
      <c r="X706" s="31"/>
      <c r="Y706" s="31"/>
      <c r="Z706" s="21"/>
      <c r="AA706" s="34"/>
      <c r="AC706" s="49"/>
      <c r="AF706" s="11"/>
    </row>
    <row r="707" spans="1:32" ht="21.75" customHeight="1">
      <c r="A707" s="24" t="str">
        <f>基本登録!$A$21</f>
        <v>５</v>
      </c>
      <c r="B707" s="179" t="str">
        <f>IF(AC707="","",VLOOKUP(AC707,関東予選!$J:$O,4,FALSE))</f>
        <v/>
      </c>
      <c r="C707" s="180"/>
      <c r="D707" s="180"/>
      <c r="E707" s="180"/>
      <c r="F707" s="181"/>
      <c r="G707" s="26" t="str">
        <f>IF(AC707="","",VLOOKUP(AC707,関東予選!$J:$O,5,FALSE))</f>
        <v/>
      </c>
      <c r="H707" s="31"/>
      <c r="I707" s="31"/>
      <c r="J707" s="31"/>
      <c r="K707" s="21"/>
      <c r="L707" s="34"/>
      <c r="M707" s="31"/>
      <c r="N707" s="31"/>
      <c r="O707" s="31"/>
      <c r="P707" s="21"/>
      <c r="Q707" s="34"/>
      <c r="R707" s="31"/>
      <c r="S707" s="31"/>
      <c r="T707" s="31"/>
      <c r="U707" s="21"/>
      <c r="V707" s="34"/>
      <c r="W707" s="31"/>
      <c r="X707" s="31"/>
      <c r="Y707" s="31"/>
      <c r="Z707" s="21"/>
      <c r="AA707" s="34"/>
      <c r="AC707" s="49"/>
      <c r="AF707" s="11"/>
    </row>
    <row r="708" spans="1:32" ht="21.75" customHeight="1">
      <c r="A708" s="24" t="str">
        <f>基本登録!$A$22</f>
        <v>補</v>
      </c>
      <c r="B708" s="179" t="str">
        <f>IF(AC708="","",VLOOKUP(AC708,関東予選!$J:$O,4,FALSE))</f>
        <v/>
      </c>
      <c r="C708" s="180"/>
      <c r="D708" s="180"/>
      <c r="E708" s="180"/>
      <c r="F708" s="181"/>
      <c r="G708" s="26" t="str">
        <f>IF(AC708="","",VLOOKUP(AC708,関東予選!$J:$O,5,FALSE))</f>
        <v/>
      </c>
      <c r="H708" s="24"/>
      <c r="I708" s="24"/>
      <c r="J708" s="24"/>
      <c r="K708" s="33"/>
      <c r="L708" s="34"/>
      <c r="M708" s="24"/>
      <c r="N708" s="24"/>
      <c r="O708" s="24"/>
      <c r="P708" s="33"/>
      <c r="Q708" s="34"/>
      <c r="R708" s="24"/>
      <c r="S708" s="24"/>
      <c r="T708" s="24"/>
      <c r="U708" s="33"/>
      <c r="V708" s="34"/>
      <c r="W708" s="24"/>
      <c r="X708" s="24"/>
      <c r="Y708" s="24"/>
      <c r="Z708" s="33"/>
      <c r="AA708" s="34"/>
      <c r="AC708" s="49"/>
      <c r="AF708" s="11"/>
    </row>
    <row r="709" spans="1:32" ht="19.5" customHeight="1">
      <c r="A709" s="169"/>
      <c r="B709" s="170"/>
      <c r="C709" s="170"/>
      <c r="D709" s="170"/>
      <c r="E709" s="170"/>
      <c r="F709" s="170"/>
      <c r="G709" s="171"/>
      <c r="H709" s="172" t="s">
        <v>132</v>
      </c>
      <c r="I709" s="173"/>
      <c r="J709" s="173"/>
      <c r="K709" s="173"/>
      <c r="L709" s="34"/>
      <c r="M709" s="172" t="s">
        <v>132</v>
      </c>
      <c r="N709" s="173"/>
      <c r="O709" s="173"/>
      <c r="P709" s="173"/>
      <c r="Q709" s="34"/>
      <c r="R709" s="172" t="s">
        <v>132</v>
      </c>
      <c r="S709" s="173"/>
      <c r="T709" s="173"/>
      <c r="U709" s="173"/>
      <c r="V709" s="34"/>
      <c r="W709" s="172" t="s">
        <v>132</v>
      </c>
      <c r="X709" s="173"/>
      <c r="Y709" s="173"/>
      <c r="Z709" s="173"/>
      <c r="AA709" s="34"/>
      <c r="AC709" s="49"/>
      <c r="AF709" s="11"/>
    </row>
    <row r="710" spans="1:32" ht="24.75" customHeight="1">
      <c r="A710" s="174"/>
      <c r="B710" s="175"/>
      <c r="C710" s="175"/>
      <c r="D710" s="175"/>
      <c r="E710" s="175"/>
      <c r="F710" s="175"/>
      <c r="G710" s="176"/>
      <c r="H710" s="169"/>
      <c r="I710" s="177"/>
      <c r="J710" s="177"/>
      <c r="K710" s="177"/>
      <c r="L710" s="178"/>
      <c r="M710" s="169"/>
      <c r="N710" s="177"/>
      <c r="O710" s="177"/>
      <c r="P710" s="177"/>
      <c r="Q710" s="178"/>
      <c r="R710" s="169"/>
      <c r="S710" s="177"/>
      <c r="T710" s="177"/>
      <c r="U710" s="177"/>
      <c r="V710" s="178"/>
      <c r="W710" s="169"/>
      <c r="X710" s="177"/>
      <c r="Y710" s="177"/>
      <c r="Z710" s="177"/>
      <c r="AA710" s="178"/>
      <c r="AC710" s="49"/>
      <c r="AF710" s="11"/>
    </row>
    <row r="711" spans="1:32" ht="4.5" customHeight="1">
      <c r="A711" s="165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AC711" s="49"/>
      <c r="AF711" s="11"/>
    </row>
    <row r="712" spans="1:32">
      <c r="A712" s="167" t="s">
        <v>136</v>
      </c>
      <c r="B712" s="167"/>
      <c r="C712" s="47" t="str">
        <f>基本登録!$A$23</f>
        <v>①（　）内の大会の個人の部は一人１枚使用すること（関東予選・総合体育大会・個人選手権大会）</v>
      </c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4"/>
      <c r="R712" s="45"/>
      <c r="S712" s="44"/>
      <c r="T712" s="44"/>
      <c r="U712" s="40"/>
      <c r="V712" s="40"/>
      <c r="W712" s="40"/>
      <c r="X712" s="40"/>
      <c r="Y712" s="40"/>
      <c r="Z712" s="40"/>
      <c r="AA712" s="40"/>
    </row>
    <row r="713" spans="1:32">
      <c r="A713" s="43"/>
      <c r="B713" s="43"/>
      <c r="C713" s="47" t="str">
        <f>基本登録!$A$24</f>
        <v>②顧問の捺印のないものは無効</v>
      </c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6"/>
      <c r="R713" s="44"/>
      <c r="S713" s="44"/>
      <c r="T713" s="44"/>
      <c r="U713" s="168" t="s">
        <v>139</v>
      </c>
      <c r="V713" s="168"/>
      <c r="W713" s="168"/>
      <c r="X713" s="168"/>
      <c r="Y713" s="168"/>
      <c r="Z713" s="168"/>
      <c r="AA713" s="168"/>
    </row>
    <row r="714" spans="1:32" s="37" customFormat="1">
      <c r="A714" s="41"/>
      <c r="B714" s="41"/>
      <c r="C714" s="42" t="str">
        <f>基本登録!$A$25</f>
        <v>③A4用紙に印刷すること（A4用紙1枚につき立順票は二部出力。切り取って使用すること）</v>
      </c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168"/>
      <c r="V714" s="168"/>
      <c r="W714" s="168"/>
      <c r="X714" s="168"/>
      <c r="Y714" s="168"/>
      <c r="Z714" s="168"/>
      <c r="AA714" s="168"/>
      <c r="AC714" s="50"/>
    </row>
    <row r="715" spans="1:32" ht="34.5" customHeight="1">
      <c r="AC715" s="49"/>
      <c r="AF715" s="11"/>
    </row>
    <row r="716" spans="1:32" ht="24.75" customHeight="1">
      <c r="A716" s="240" t="s">
        <v>119</v>
      </c>
      <c r="B716" s="240"/>
      <c r="C716" s="240"/>
      <c r="D716" s="201" t="str">
        <f ca="1">基本登録!$B$8</f>
        <v>令和8年度　関東大会東京都予選　立順票</v>
      </c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190" t="s">
        <v>120</v>
      </c>
      <c r="Y716" s="191"/>
      <c r="Z716" s="191"/>
      <c r="AA716" s="192"/>
      <c r="AC716" s="49"/>
      <c r="AF716" s="11"/>
    </row>
    <row r="717" spans="1:32" ht="26.25" customHeight="1">
      <c r="A717" s="241"/>
      <c r="B717" s="241"/>
      <c r="C717" s="24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2" t="str">
        <f>IF(VLOOKUP(AC724,関東予選!$J:$O,2,FALSE)="","",VLOOKUP(AC724,関東予選!$J:$O,2,FALSE))</f>
        <v/>
      </c>
      <c r="Y717" s="203"/>
      <c r="Z717" s="203"/>
      <c r="AA717" s="204"/>
      <c r="AC717" s="49"/>
      <c r="AF717" s="11"/>
    </row>
    <row r="718" spans="1:32" ht="27" customHeight="1">
      <c r="A718" s="169" t="s">
        <v>121</v>
      </c>
      <c r="B718" s="177"/>
      <c r="C718" s="178"/>
      <c r="D718" s="208"/>
      <c r="E718" s="30" t="s">
        <v>122</v>
      </c>
      <c r="F718" s="208"/>
      <c r="G718" s="190" t="s">
        <v>123</v>
      </c>
      <c r="H718" s="191"/>
      <c r="I718" s="192"/>
      <c r="J718" s="213" t="str">
        <f>基本登録!$B$2</f>
        <v>基本登録シートの学校番号に入力して下さい</v>
      </c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X718" s="205"/>
      <c r="Y718" s="206"/>
      <c r="Z718" s="206"/>
      <c r="AA718" s="207"/>
      <c r="AC718" s="49"/>
      <c r="AF718" s="11"/>
    </row>
    <row r="719" spans="1:32" ht="9.75" customHeight="1">
      <c r="A719" s="214">
        <f>基本登録!$B$1</f>
        <v>0</v>
      </c>
      <c r="B719" s="215"/>
      <c r="C719" s="216"/>
      <c r="D719" s="209"/>
      <c r="E719" s="223" t="s">
        <v>109</v>
      </c>
      <c r="F719" s="211"/>
      <c r="G719" s="226" t="s">
        <v>124</v>
      </c>
      <c r="H719" s="227"/>
      <c r="I719" s="228"/>
      <c r="J719" s="213">
        <f>基本登録!$B$3</f>
        <v>0</v>
      </c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36"/>
      <c r="X719" s="36"/>
      <c r="AC719" s="49"/>
      <c r="AF719" s="11"/>
    </row>
    <row r="720" spans="1:32" ht="16.5" customHeight="1">
      <c r="A720" s="217"/>
      <c r="B720" s="218"/>
      <c r="C720" s="219"/>
      <c r="D720" s="209"/>
      <c r="E720" s="224"/>
      <c r="F720" s="211"/>
      <c r="G720" s="229"/>
      <c r="H720" s="230"/>
      <c r="I720" s="231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X720" s="182" t="s">
        <v>125</v>
      </c>
      <c r="Y720" s="184" t="s">
        <v>126</v>
      </c>
      <c r="Z720" s="185"/>
      <c r="AA720" s="186"/>
      <c r="AC720" s="49"/>
      <c r="AF720" s="11"/>
    </row>
    <row r="721" spans="1:32" ht="27" customHeight="1">
      <c r="A721" s="220"/>
      <c r="B721" s="221"/>
      <c r="C721" s="222"/>
      <c r="D721" s="210"/>
      <c r="E721" s="225"/>
      <c r="F721" s="212"/>
      <c r="G721" s="190" t="s">
        <v>127</v>
      </c>
      <c r="H721" s="191"/>
      <c r="I721" s="192"/>
      <c r="J721" s="28"/>
      <c r="K721" s="29"/>
      <c r="L721" s="29"/>
      <c r="M721" s="29"/>
      <c r="N721" s="29"/>
      <c r="O721" s="29"/>
      <c r="P721" s="22"/>
      <c r="Q721" s="22"/>
      <c r="R721" s="22" t="s">
        <v>128</v>
      </c>
      <c r="S721" s="193" t="str">
        <f t="shared" ref="S721" si="26">AC724</f>
        <v/>
      </c>
      <c r="T721" s="194"/>
      <c r="U721" s="194"/>
      <c r="V721" s="23" t="s">
        <v>129</v>
      </c>
      <c r="X721" s="183"/>
      <c r="Y721" s="187"/>
      <c r="Z721" s="188"/>
      <c r="AA721" s="189"/>
      <c r="AC721" s="49"/>
      <c r="AF721" s="11"/>
    </row>
    <row r="722" spans="1:32" ht="4.5" customHeight="1">
      <c r="AC722" s="49"/>
      <c r="AF722" s="11"/>
    </row>
    <row r="723" spans="1:32" ht="21.75" customHeight="1">
      <c r="A723" s="24" t="s">
        <v>130</v>
      </c>
      <c r="B723" s="174" t="s">
        <v>131</v>
      </c>
      <c r="C723" s="195"/>
      <c r="D723" s="195"/>
      <c r="E723" s="195"/>
      <c r="F723" s="176"/>
      <c r="G723" s="32" t="s">
        <v>102</v>
      </c>
      <c r="H723" s="196" t="str">
        <f ca="1">IFERROR(VLOOKUP(D716,基本登録!$B$8:$I$14,5,FALSE),"")</f>
        <v>1次予選（個人予選）</v>
      </c>
      <c r="I723" s="197"/>
      <c r="J723" s="197"/>
      <c r="K723" s="197"/>
      <c r="L723" s="198"/>
      <c r="M723" s="196" t="str">
        <f ca="1">IFERROR(VLOOKUP(D716,基本登録!$B$8:$I$14,6,FALSE),"")</f>
        <v>2次予選（個人決勝）</v>
      </c>
      <c r="N723" s="197"/>
      <c r="O723" s="197"/>
      <c r="P723" s="197"/>
      <c r="Q723" s="198"/>
      <c r="R723" s="196" t="str">
        <f ca="1">IFERROR(IF(VLOOKUP(D716,基本登録!$B$8:$I$14,7,FALSE)="","",VLOOKUP(D716,基本登録!$B$8:$I$14,7,FALSE)),"")</f>
        <v/>
      </c>
      <c r="S723" s="197"/>
      <c r="T723" s="197"/>
      <c r="U723" s="197"/>
      <c r="V723" s="198"/>
      <c r="W723" s="196" t="str">
        <f ca="1">IFERROR(IF(VLOOKUP(D716,基本登録!$B$8:$I$14,8,FALSE)="","",VLOOKUP(D716,基本登録!$B$8:$I$14,8,FALSE)),"")</f>
        <v/>
      </c>
      <c r="X723" s="197"/>
      <c r="Y723" s="197"/>
      <c r="Z723" s="197"/>
      <c r="AA723" s="198"/>
      <c r="AC723" s="49"/>
      <c r="AF723" s="11"/>
    </row>
    <row r="724" spans="1:32" ht="21.75" customHeight="1">
      <c r="A724" s="25" t="str">
        <f>基本登録!$A$17</f>
        <v>１</v>
      </c>
      <c r="B724" s="179" t="str">
        <f>IF(AC724="","",VLOOKUP(AC724,関東予選!$J:$O,4,FALSE))</f>
        <v/>
      </c>
      <c r="C724" s="180"/>
      <c r="D724" s="180"/>
      <c r="E724" s="180"/>
      <c r="F724" s="181"/>
      <c r="G724" s="26" t="str">
        <f>IF(AC724="","",VLOOKUP(AC724,関東予選!$J:$O,5,FALSE))</f>
        <v/>
      </c>
      <c r="H724" s="31"/>
      <c r="I724" s="31"/>
      <c r="J724" s="31"/>
      <c r="K724" s="21"/>
      <c r="L724" s="34"/>
      <c r="M724" s="31"/>
      <c r="N724" s="31"/>
      <c r="O724" s="31"/>
      <c r="P724" s="21"/>
      <c r="Q724" s="34"/>
      <c r="R724" s="31"/>
      <c r="S724" s="31"/>
      <c r="T724" s="31"/>
      <c r="U724" s="21"/>
      <c r="V724" s="34"/>
      <c r="W724" s="31"/>
      <c r="X724" s="31"/>
      <c r="Y724" s="31"/>
      <c r="Z724" s="21"/>
      <c r="AA724" s="34"/>
      <c r="AC724" s="49" t="str">
        <f>関東予選!J$42</f>
        <v/>
      </c>
      <c r="AF724" s="11"/>
    </row>
    <row r="725" spans="1:32" ht="21.75" customHeight="1">
      <c r="A725" s="24" t="str">
        <f>基本登録!$A$18</f>
        <v>２</v>
      </c>
      <c r="B725" s="179" t="str">
        <f>IF(AC725="","",VLOOKUP(AC725,関東予選!$J:$O,4,FALSE))</f>
        <v/>
      </c>
      <c r="C725" s="180"/>
      <c r="D725" s="180"/>
      <c r="E725" s="180"/>
      <c r="F725" s="181"/>
      <c r="G725" s="26" t="str">
        <f>IF(AC725="","",VLOOKUP(AC725,関東予選!$J:$O,5,FALSE))</f>
        <v/>
      </c>
      <c r="H725" s="31"/>
      <c r="I725" s="31"/>
      <c r="J725" s="31"/>
      <c r="K725" s="21"/>
      <c r="L725" s="34"/>
      <c r="M725" s="31"/>
      <c r="N725" s="31"/>
      <c r="O725" s="31"/>
      <c r="P725" s="21"/>
      <c r="Q725" s="34"/>
      <c r="R725" s="31"/>
      <c r="S725" s="31"/>
      <c r="T725" s="31"/>
      <c r="U725" s="21"/>
      <c r="V725" s="34"/>
      <c r="W725" s="31"/>
      <c r="X725" s="31"/>
      <c r="Y725" s="31"/>
      <c r="Z725" s="21"/>
      <c r="AA725" s="34"/>
      <c r="AC725" s="49"/>
      <c r="AF725" s="11"/>
    </row>
    <row r="726" spans="1:32" ht="21.75" customHeight="1">
      <c r="A726" s="24" t="str">
        <f>基本登録!$A$19</f>
        <v>３</v>
      </c>
      <c r="B726" s="179" t="str">
        <f>IF(AC726="","",VLOOKUP(AC726,関東予選!$J:$O,4,FALSE))</f>
        <v/>
      </c>
      <c r="C726" s="180"/>
      <c r="D726" s="180"/>
      <c r="E726" s="180"/>
      <c r="F726" s="181"/>
      <c r="G726" s="26" t="str">
        <f>IF(AC726="","",VLOOKUP(AC726,関東予選!$J:$O,5,FALSE))</f>
        <v/>
      </c>
      <c r="H726" s="31"/>
      <c r="I726" s="31"/>
      <c r="J726" s="31"/>
      <c r="K726" s="21"/>
      <c r="L726" s="34"/>
      <c r="M726" s="31"/>
      <c r="N726" s="31"/>
      <c r="O726" s="31"/>
      <c r="P726" s="21"/>
      <c r="Q726" s="34"/>
      <c r="R726" s="31"/>
      <c r="S726" s="31"/>
      <c r="T726" s="31"/>
      <c r="U726" s="21"/>
      <c r="V726" s="34"/>
      <c r="W726" s="31"/>
      <c r="X726" s="31"/>
      <c r="Y726" s="31"/>
      <c r="Z726" s="21"/>
      <c r="AA726" s="34"/>
      <c r="AC726" s="49"/>
      <c r="AF726" s="11"/>
    </row>
    <row r="727" spans="1:32" ht="21.75" customHeight="1">
      <c r="A727" s="24" t="str">
        <f>基本登録!$A$20</f>
        <v>４</v>
      </c>
      <c r="B727" s="179" t="str">
        <f>IF(AC727="","",VLOOKUP(AC727,関東予選!$J:$O,4,FALSE))</f>
        <v/>
      </c>
      <c r="C727" s="180"/>
      <c r="D727" s="180"/>
      <c r="E727" s="180"/>
      <c r="F727" s="181"/>
      <c r="G727" s="26" t="str">
        <f>IF(AC727="","",VLOOKUP(AC727,関東予選!$J:$O,5,FALSE))</f>
        <v/>
      </c>
      <c r="H727" s="31"/>
      <c r="I727" s="31"/>
      <c r="J727" s="31"/>
      <c r="K727" s="21"/>
      <c r="L727" s="34"/>
      <c r="M727" s="31"/>
      <c r="N727" s="31"/>
      <c r="O727" s="31"/>
      <c r="P727" s="21"/>
      <c r="Q727" s="34"/>
      <c r="R727" s="31"/>
      <c r="S727" s="31"/>
      <c r="T727" s="31"/>
      <c r="U727" s="21"/>
      <c r="V727" s="34"/>
      <c r="W727" s="31"/>
      <c r="X727" s="31"/>
      <c r="Y727" s="31"/>
      <c r="Z727" s="21"/>
      <c r="AA727" s="34"/>
      <c r="AC727" s="49"/>
      <c r="AF727" s="11"/>
    </row>
    <row r="728" spans="1:32" ht="21.75" customHeight="1">
      <c r="A728" s="24" t="str">
        <f>基本登録!$A$21</f>
        <v>５</v>
      </c>
      <c r="B728" s="179" t="str">
        <f>IF(AC728="","",VLOOKUP(AC728,関東予選!$J:$O,4,FALSE))</f>
        <v/>
      </c>
      <c r="C728" s="180"/>
      <c r="D728" s="180"/>
      <c r="E728" s="180"/>
      <c r="F728" s="181"/>
      <c r="G728" s="26" t="str">
        <f>IF(AC728="","",VLOOKUP(AC728,関東予選!$J:$O,5,FALSE))</f>
        <v/>
      </c>
      <c r="H728" s="31"/>
      <c r="I728" s="31"/>
      <c r="J728" s="31"/>
      <c r="K728" s="21"/>
      <c r="L728" s="34"/>
      <c r="M728" s="31"/>
      <c r="N728" s="31"/>
      <c r="O728" s="31"/>
      <c r="P728" s="21"/>
      <c r="Q728" s="34"/>
      <c r="R728" s="31"/>
      <c r="S728" s="31"/>
      <c r="T728" s="31"/>
      <c r="U728" s="21"/>
      <c r="V728" s="34"/>
      <c r="W728" s="31"/>
      <c r="X728" s="31"/>
      <c r="Y728" s="31"/>
      <c r="Z728" s="21"/>
      <c r="AA728" s="34"/>
      <c r="AC728" s="49"/>
      <c r="AF728" s="11"/>
    </row>
    <row r="729" spans="1:32" ht="21.75" customHeight="1">
      <c r="A729" s="24" t="str">
        <f>基本登録!$A$22</f>
        <v>補</v>
      </c>
      <c r="B729" s="179" t="str">
        <f>IF(AC729="","",VLOOKUP(AC729,関東予選!$J:$O,4,FALSE))</f>
        <v/>
      </c>
      <c r="C729" s="180"/>
      <c r="D729" s="180"/>
      <c r="E729" s="180"/>
      <c r="F729" s="181"/>
      <c r="G729" s="26" t="str">
        <f>IF(AC729="","",VLOOKUP(AC729,関東予選!$J:$O,5,FALSE))</f>
        <v/>
      </c>
      <c r="H729" s="24"/>
      <c r="I729" s="24"/>
      <c r="J729" s="24"/>
      <c r="K729" s="33"/>
      <c r="L729" s="34"/>
      <c r="M729" s="24"/>
      <c r="N729" s="24"/>
      <c r="O729" s="24"/>
      <c r="P729" s="33"/>
      <c r="Q729" s="34"/>
      <c r="R729" s="24"/>
      <c r="S729" s="24"/>
      <c r="T729" s="24"/>
      <c r="U729" s="33"/>
      <c r="V729" s="34"/>
      <c r="W729" s="24"/>
      <c r="X729" s="24"/>
      <c r="Y729" s="24"/>
      <c r="Z729" s="33"/>
      <c r="AA729" s="34"/>
      <c r="AC729" s="49"/>
      <c r="AF729" s="11"/>
    </row>
    <row r="730" spans="1:32" ht="19.5" customHeight="1">
      <c r="A730" s="169"/>
      <c r="B730" s="170"/>
      <c r="C730" s="170"/>
      <c r="D730" s="170"/>
      <c r="E730" s="170"/>
      <c r="F730" s="170"/>
      <c r="G730" s="171"/>
      <c r="H730" s="172" t="s">
        <v>132</v>
      </c>
      <c r="I730" s="173"/>
      <c r="J730" s="173"/>
      <c r="K730" s="173"/>
      <c r="L730" s="34"/>
      <c r="M730" s="172" t="s">
        <v>132</v>
      </c>
      <c r="N730" s="173"/>
      <c r="O730" s="173"/>
      <c r="P730" s="173"/>
      <c r="Q730" s="34"/>
      <c r="R730" s="172" t="s">
        <v>132</v>
      </c>
      <c r="S730" s="173"/>
      <c r="T730" s="173"/>
      <c r="U730" s="173"/>
      <c r="V730" s="34"/>
      <c r="W730" s="172" t="s">
        <v>132</v>
      </c>
      <c r="X730" s="173"/>
      <c r="Y730" s="173"/>
      <c r="Z730" s="173"/>
      <c r="AA730" s="34"/>
      <c r="AC730" s="49"/>
      <c r="AF730" s="11"/>
    </row>
    <row r="731" spans="1:32" ht="24.75" customHeight="1">
      <c r="A731" s="174"/>
      <c r="B731" s="175"/>
      <c r="C731" s="175"/>
      <c r="D731" s="175"/>
      <c r="E731" s="175"/>
      <c r="F731" s="175"/>
      <c r="G731" s="176"/>
      <c r="H731" s="169"/>
      <c r="I731" s="177"/>
      <c r="J731" s="177"/>
      <c r="K731" s="177"/>
      <c r="L731" s="178"/>
      <c r="M731" s="169"/>
      <c r="N731" s="177"/>
      <c r="O731" s="177"/>
      <c r="P731" s="177"/>
      <c r="Q731" s="178"/>
      <c r="R731" s="169"/>
      <c r="S731" s="177"/>
      <c r="T731" s="177"/>
      <c r="U731" s="177"/>
      <c r="V731" s="178"/>
      <c r="W731" s="169"/>
      <c r="X731" s="177"/>
      <c r="Y731" s="177"/>
      <c r="Z731" s="177"/>
      <c r="AA731" s="178"/>
      <c r="AC731" s="49"/>
      <c r="AF731" s="11"/>
    </row>
    <row r="732" spans="1:32" ht="4.5" customHeight="1">
      <c r="A732" s="165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AC732" s="49"/>
      <c r="AF732" s="11"/>
    </row>
    <row r="733" spans="1:32">
      <c r="A733" s="167" t="s">
        <v>136</v>
      </c>
      <c r="B733" s="167"/>
      <c r="C733" s="47" t="str">
        <f>基本登録!$A$23</f>
        <v>①（　）内の大会の個人の部は一人１枚使用すること（関東予選・総合体育大会・個人選手権大会）</v>
      </c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4"/>
      <c r="R733" s="45"/>
      <c r="S733" s="44"/>
      <c r="T733" s="44"/>
      <c r="U733" s="40"/>
      <c r="V733" s="40"/>
      <c r="W733" s="40"/>
      <c r="X733" s="40"/>
      <c r="Y733" s="40"/>
      <c r="Z733" s="40"/>
      <c r="AA733" s="40"/>
    </row>
    <row r="734" spans="1:32">
      <c r="A734" s="43"/>
      <c r="B734" s="43"/>
      <c r="C734" s="47" t="str">
        <f>基本登録!$A$24</f>
        <v>②顧問の捺印のないものは無効</v>
      </c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6"/>
      <c r="R734" s="44"/>
      <c r="S734" s="44"/>
      <c r="T734" s="44"/>
      <c r="U734" s="168" t="s">
        <v>139</v>
      </c>
      <c r="V734" s="168"/>
      <c r="W734" s="168"/>
      <c r="X734" s="168"/>
      <c r="Y734" s="168"/>
      <c r="Z734" s="168"/>
      <c r="AA734" s="168"/>
    </row>
    <row r="735" spans="1:32" s="37" customFormat="1">
      <c r="A735" s="41"/>
      <c r="B735" s="41"/>
      <c r="C735" s="42" t="str">
        <f>基本登録!$A$25</f>
        <v>③A4用紙に印刷すること（A4用紙1枚につき立順票は二部出力。切り取って使用すること）</v>
      </c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168"/>
      <c r="V735" s="168"/>
      <c r="W735" s="168"/>
      <c r="X735" s="168"/>
      <c r="Y735" s="168"/>
      <c r="Z735" s="168"/>
      <c r="AA735" s="168"/>
      <c r="AC735" s="50"/>
    </row>
    <row r="736" spans="1:32" ht="34.5" customHeight="1">
      <c r="AC736" s="49"/>
      <c r="AF736" s="11"/>
    </row>
    <row r="737" spans="1:32" ht="24.75" customHeight="1">
      <c r="A737" s="240" t="s">
        <v>119</v>
      </c>
      <c r="B737" s="240"/>
      <c r="C737" s="240"/>
      <c r="D737" s="201" t="str">
        <f ca="1">基本登録!$B$8</f>
        <v>令和8年度　関東大会東京都予選　立順票</v>
      </c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190" t="s">
        <v>120</v>
      </c>
      <c r="Y737" s="191"/>
      <c r="Z737" s="191"/>
      <c r="AA737" s="192"/>
      <c r="AC737" s="49"/>
      <c r="AF737" s="11"/>
    </row>
    <row r="738" spans="1:32" ht="26.25" customHeight="1">
      <c r="A738" s="241"/>
      <c r="B738" s="241"/>
      <c r="C738" s="24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2" t="str">
        <f>IF(VLOOKUP(AC745,関東予選!$J:$O,2,FALSE)="","",VLOOKUP(AC745,関東予選!$J:$O,2,FALSE))</f>
        <v/>
      </c>
      <c r="Y738" s="203"/>
      <c r="Z738" s="203"/>
      <c r="AA738" s="204"/>
      <c r="AC738" s="49"/>
      <c r="AF738" s="11"/>
    </row>
    <row r="739" spans="1:32" ht="27" customHeight="1">
      <c r="A739" s="169" t="s">
        <v>121</v>
      </c>
      <c r="B739" s="177"/>
      <c r="C739" s="178"/>
      <c r="D739" s="208"/>
      <c r="E739" s="30" t="s">
        <v>122</v>
      </c>
      <c r="F739" s="208"/>
      <c r="G739" s="190" t="s">
        <v>123</v>
      </c>
      <c r="H739" s="191"/>
      <c r="I739" s="192"/>
      <c r="J739" s="213" t="str">
        <f>基本登録!$B$2</f>
        <v>基本登録シートの学校番号に入力して下さい</v>
      </c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X739" s="205"/>
      <c r="Y739" s="206"/>
      <c r="Z739" s="206"/>
      <c r="AA739" s="207"/>
      <c r="AC739" s="49"/>
      <c r="AF739" s="11"/>
    </row>
    <row r="740" spans="1:32" ht="9.75" customHeight="1">
      <c r="A740" s="214">
        <f>基本登録!$B$1</f>
        <v>0</v>
      </c>
      <c r="B740" s="215"/>
      <c r="C740" s="216"/>
      <c r="D740" s="209"/>
      <c r="E740" s="223" t="s">
        <v>109</v>
      </c>
      <c r="F740" s="211"/>
      <c r="G740" s="226" t="s">
        <v>124</v>
      </c>
      <c r="H740" s="227"/>
      <c r="I740" s="228"/>
      <c r="J740" s="213">
        <f>基本登録!$B$3</f>
        <v>0</v>
      </c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36"/>
      <c r="X740" s="36"/>
      <c r="AC740" s="49"/>
      <c r="AF740" s="11"/>
    </row>
    <row r="741" spans="1:32" ht="16.5" customHeight="1">
      <c r="A741" s="217"/>
      <c r="B741" s="218"/>
      <c r="C741" s="219"/>
      <c r="D741" s="209"/>
      <c r="E741" s="224"/>
      <c r="F741" s="211"/>
      <c r="G741" s="229"/>
      <c r="H741" s="230"/>
      <c r="I741" s="231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X741" s="182" t="s">
        <v>125</v>
      </c>
      <c r="Y741" s="184" t="s">
        <v>126</v>
      </c>
      <c r="Z741" s="185"/>
      <c r="AA741" s="186"/>
      <c r="AC741" s="49"/>
      <c r="AF741" s="11"/>
    </row>
    <row r="742" spans="1:32" ht="27" customHeight="1">
      <c r="A742" s="220"/>
      <c r="B742" s="221"/>
      <c r="C742" s="222"/>
      <c r="D742" s="210"/>
      <c r="E742" s="225"/>
      <c r="F742" s="212"/>
      <c r="G742" s="190" t="s">
        <v>127</v>
      </c>
      <c r="H742" s="191"/>
      <c r="I742" s="192"/>
      <c r="J742" s="28"/>
      <c r="K742" s="29"/>
      <c r="L742" s="29"/>
      <c r="M742" s="29"/>
      <c r="N742" s="29"/>
      <c r="O742" s="29"/>
      <c r="P742" s="22"/>
      <c r="Q742" s="22"/>
      <c r="R742" s="22" t="s">
        <v>128</v>
      </c>
      <c r="S742" s="193" t="str">
        <f t="shared" ref="S742" si="27">AC745</f>
        <v/>
      </c>
      <c r="T742" s="194"/>
      <c r="U742" s="194"/>
      <c r="V742" s="23" t="s">
        <v>129</v>
      </c>
      <c r="X742" s="183"/>
      <c r="Y742" s="187"/>
      <c r="Z742" s="188"/>
      <c r="AA742" s="189"/>
      <c r="AC742" s="49"/>
      <c r="AF742" s="11"/>
    </row>
    <row r="743" spans="1:32" ht="4.5" customHeight="1">
      <c r="AC743" s="49"/>
      <c r="AF743" s="11"/>
    </row>
    <row r="744" spans="1:32" ht="21.75" customHeight="1">
      <c r="A744" s="24" t="s">
        <v>130</v>
      </c>
      <c r="B744" s="174" t="s">
        <v>131</v>
      </c>
      <c r="C744" s="195"/>
      <c r="D744" s="195"/>
      <c r="E744" s="195"/>
      <c r="F744" s="176"/>
      <c r="G744" s="32" t="s">
        <v>102</v>
      </c>
      <c r="H744" s="196" t="str">
        <f ca="1">IFERROR(VLOOKUP(D737,基本登録!$B$8:$I$14,5,FALSE),"")</f>
        <v>1次予選（個人予選）</v>
      </c>
      <c r="I744" s="197"/>
      <c r="J744" s="197"/>
      <c r="K744" s="197"/>
      <c r="L744" s="198"/>
      <c r="M744" s="196" t="str">
        <f ca="1">IFERROR(VLOOKUP(D737,基本登録!$B$8:$I$14,6,FALSE),"")</f>
        <v>2次予選（個人決勝）</v>
      </c>
      <c r="N744" s="197"/>
      <c r="O744" s="197"/>
      <c r="P744" s="197"/>
      <c r="Q744" s="198"/>
      <c r="R744" s="196" t="str">
        <f ca="1">IFERROR(IF(VLOOKUP(D737,基本登録!$B$8:$I$14,7,FALSE)="","",VLOOKUP(D737,基本登録!$B$8:$I$14,7,FALSE)),"")</f>
        <v/>
      </c>
      <c r="S744" s="197"/>
      <c r="T744" s="197"/>
      <c r="U744" s="197"/>
      <c r="V744" s="198"/>
      <c r="W744" s="196" t="str">
        <f ca="1">IFERROR(IF(VLOOKUP(D737,基本登録!$B$8:$I$14,8,FALSE)="","",VLOOKUP(D737,基本登録!$B$8:$I$14,8,FALSE)),"")</f>
        <v/>
      </c>
      <c r="X744" s="197"/>
      <c r="Y744" s="197"/>
      <c r="Z744" s="197"/>
      <c r="AA744" s="198"/>
      <c r="AC744" s="49"/>
      <c r="AF744" s="11"/>
    </row>
    <row r="745" spans="1:32" ht="21.75" customHeight="1">
      <c r="A745" s="25" t="str">
        <f>基本登録!$A$17</f>
        <v>１</v>
      </c>
      <c r="B745" s="179" t="str">
        <f>IF(AC745="","",VLOOKUP(AC745,関東予選!$J:$O,4,FALSE))</f>
        <v/>
      </c>
      <c r="C745" s="180"/>
      <c r="D745" s="180"/>
      <c r="E745" s="180"/>
      <c r="F745" s="181"/>
      <c r="G745" s="26" t="str">
        <f>IF(AC745="","",VLOOKUP(AC745,関東予選!$J:$O,5,FALSE))</f>
        <v/>
      </c>
      <c r="H745" s="31"/>
      <c r="I745" s="31"/>
      <c r="J745" s="31"/>
      <c r="K745" s="21"/>
      <c r="L745" s="34"/>
      <c r="M745" s="31"/>
      <c r="N745" s="31"/>
      <c r="O745" s="31"/>
      <c r="P745" s="21"/>
      <c r="Q745" s="34"/>
      <c r="R745" s="31"/>
      <c r="S745" s="31"/>
      <c r="T745" s="31"/>
      <c r="U745" s="21"/>
      <c r="V745" s="34"/>
      <c r="W745" s="31"/>
      <c r="X745" s="31"/>
      <c r="Y745" s="31"/>
      <c r="Z745" s="21"/>
      <c r="AA745" s="34"/>
      <c r="AC745" s="49" t="str">
        <f>関東予選!J$43</f>
        <v/>
      </c>
      <c r="AF745" s="11"/>
    </row>
    <row r="746" spans="1:32" ht="21.75" customHeight="1">
      <c r="A746" s="24" t="str">
        <f>基本登録!$A$18</f>
        <v>２</v>
      </c>
      <c r="B746" s="179" t="str">
        <f>IF(AC746="","",VLOOKUP(AC746,関東予選!$J:$O,4,FALSE))</f>
        <v/>
      </c>
      <c r="C746" s="180"/>
      <c r="D746" s="180"/>
      <c r="E746" s="180"/>
      <c r="F746" s="181"/>
      <c r="G746" s="26" t="str">
        <f>IF(AC746="","",VLOOKUP(AC746,関東予選!$J:$O,5,FALSE))</f>
        <v/>
      </c>
      <c r="H746" s="31"/>
      <c r="I746" s="31"/>
      <c r="J746" s="31"/>
      <c r="K746" s="21"/>
      <c r="L746" s="34"/>
      <c r="M746" s="31"/>
      <c r="N746" s="31"/>
      <c r="O746" s="31"/>
      <c r="P746" s="21"/>
      <c r="Q746" s="34"/>
      <c r="R746" s="31"/>
      <c r="S746" s="31"/>
      <c r="T746" s="31"/>
      <c r="U746" s="21"/>
      <c r="V746" s="34"/>
      <c r="W746" s="31"/>
      <c r="X746" s="31"/>
      <c r="Y746" s="31"/>
      <c r="Z746" s="21"/>
      <c r="AA746" s="34"/>
      <c r="AC746" s="49"/>
      <c r="AF746" s="11"/>
    </row>
    <row r="747" spans="1:32" ht="21.75" customHeight="1">
      <c r="A747" s="24" t="str">
        <f>基本登録!$A$19</f>
        <v>３</v>
      </c>
      <c r="B747" s="179" t="str">
        <f>IF(AC747="","",VLOOKUP(AC747,関東予選!$J:$O,4,FALSE))</f>
        <v/>
      </c>
      <c r="C747" s="180"/>
      <c r="D747" s="180"/>
      <c r="E747" s="180"/>
      <c r="F747" s="181"/>
      <c r="G747" s="26" t="str">
        <f>IF(AC747="","",VLOOKUP(AC747,関東予選!$J:$O,5,FALSE))</f>
        <v/>
      </c>
      <c r="H747" s="31"/>
      <c r="I747" s="31"/>
      <c r="J747" s="31"/>
      <c r="K747" s="21"/>
      <c r="L747" s="34"/>
      <c r="M747" s="31"/>
      <c r="N747" s="31"/>
      <c r="O747" s="31"/>
      <c r="P747" s="21"/>
      <c r="Q747" s="34"/>
      <c r="R747" s="31"/>
      <c r="S747" s="31"/>
      <c r="T747" s="31"/>
      <c r="U747" s="21"/>
      <c r="V747" s="34"/>
      <c r="W747" s="31"/>
      <c r="X747" s="31"/>
      <c r="Y747" s="31"/>
      <c r="Z747" s="21"/>
      <c r="AA747" s="34"/>
      <c r="AC747" s="49"/>
      <c r="AF747" s="11"/>
    </row>
    <row r="748" spans="1:32" ht="21.75" customHeight="1">
      <c r="A748" s="24" t="str">
        <f>基本登録!$A$20</f>
        <v>４</v>
      </c>
      <c r="B748" s="179" t="str">
        <f>IF(AC748="","",VLOOKUP(AC748,関東予選!$J:$O,4,FALSE))</f>
        <v/>
      </c>
      <c r="C748" s="180"/>
      <c r="D748" s="180"/>
      <c r="E748" s="180"/>
      <c r="F748" s="181"/>
      <c r="G748" s="26" t="str">
        <f>IF(AC748="","",VLOOKUP(AC748,関東予選!$J:$O,5,FALSE))</f>
        <v/>
      </c>
      <c r="H748" s="31"/>
      <c r="I748" s="31"/>
      <c r="J748" s="31"/>
      <c r="K748" s="21"/>
      <c r="L748" s="34"/>
      <c r="M748" s="31"/>
      <c r="N748" s="31"/>
      <c r="O748" s="31"/>
      <c r="P748" s="21"/>
      <c r="Q748" s="34"/>
      <c r="R748" s="31"/>
      <c r="S748" s="31"/>
      <c r="T748" s="31"/>
      <c r="U748" s="21"/>
      <c r="V748" s="34"/>
      <c r="W748" s="31"/>
      <c r="X748" s="31"/>
      <c r="Y748" s="31"/>
      <c r="Z748" s="21"/>
      <c r="AA748" s="34"/>
      <c r="AC748" s="49"/>
      <c r="AF748" s="11"/>
    </row>
    <row r="749" spans="1:32" ht="21.75" customHeight="1">
      <c r="A749" s="24" t="str">
        <f>基本登録!$A$21</f>
        <v>５</v>
      </c>
      <c r="B749" s="179" t="str">
        <f>IF(AC749="","",VLOOKUP(AC749,関東予選!$J:$O,4,FALSE))</f>
        <v/>
      </c>
      <c r="C749" s="180"/>
      <c r="D749" s="180"/>
      <c r="E749" s="180"/>
      <c r="F749" s="181"/>
      <c r="G749" s="26" t="str">
        <f>IF(AC749="","",VLOOKUP(AC749,関東予選!$J:$O,5,FALSE))</f>
        <v/>
      </c>
      <c r="H749" s="31"/>
      <c r="I749" s="31"/>
      <c r="J749" s="31"/>
      <c r="K749" s="21"/>
      <c r="L749" s="34"/>
      <c r="M749" s="31"/>
      <c r="N749" s="31"/>
      <c r="O749" s="31"/>
      <c r="P749" s="21"/>
      <c r="Q749" s="34"/>
      <c r="R749" s="31"/>
      <c r="S749" s="31"/>
      <c r="T749" s="31"/>
      <c r="U749" s="21"/>
      <c r="V749" s="34"/>
      <c r="W749" s="31"/>
      <c r="X749" s="31"/>
      <c r="Y749" s="31"/>
      <c r="Z749" s="21"/>
      <c r="AA749" s="34"/>
      <c r="AC749" s="49"/>
      <c r="AF749" s="11"/>
    </row>
    <row r="750" spans="1:32" ht="21.75" customHeight="1">
      <c r="A750" s="24" t="str">
        <f>基本登録!$A$22</f>
        <v>補</v>
      </c>
      <c r="B750" s="179" t="str">
        <f>IF(AC750="","",VLOOKUP(AC750,関東予選!$J:$O,4,FALSE))</f>
        <v/>
      </c>
      <c r="C750" s="180"/>
      <c r="D750" s="180"/>
      <c r="E750" s="180"/>
      <c r="F750" s="181"/>
      <c r="G750" s="26" t="str">
        <f>IF(AC750="","",VLOOKUP(AC750,関東予選!$J:$O,5,FALSE))</f>
        <v/>
      </c>
      <c r="H750" s="24"/>
      <c r="I750" s="24"/>
      <c r="J750" s="24"/>
      <c r="K750" s="33"/>
      <c r="L750" s="34"/>
      <c r="M750" s="24"/>
      <c r="N750" s="24"/>
      <c r="O750" s="24"/>
      <c r="P750" s="33"/>
      <c r="Q750" s="34"/>
      <c r="R750" s="24"/>
      <c r="S750" s="24"/>
      <c r="T750" s="24"/>
      <c r="U750" s="33"/>
      <c r="V750" s="34"/>
      <c r="W750" s="24"/>
      <c r="X750" s="24"/>
      <c r="Y750" s="24"/>
      <c r="Z750" s="33"/>
      <c r="AA750" s="34"/>
      <c r="AC750" s="49"/>
      <c r="AF750" s="11"/>
    </row>
    <row r="751" spans="1:32" ht="19.5" customHeight="1">
      <c r="A751" s="169"/>
      <c r="B751" s="170"/>
      <c r="C751" s="170"/>
      <c r="D751" s="170"/>
      <c r="E751" s="170"/>
      <c r="F751" s="170"/>
      <c r="G751" s="171"/>
      <c r="H751" s="172" t="s">
        <v>132</v>
      </c>
      <c r="I751" s="173"/>
      <c r="J751" s="173"/>
      <c r="K751" s="173"/>
      <c r="L751" s="34"/>
      <c r="M751" s="172" t="s">
        <v>132</v>
      </c>
      <c r="N751" s="173"/>
      <c r="O751" s="173"/>
      <c r="P751" s="173"/>
      <c r="Q751" s="34"/>
      <c r="R751" s="172" t="s">
        <v>132</v>
      </c>
      <c r="S751" s="173"/>
      <c r="T751" s="173"/>
      <c r="U751" s="173"/>
      <c r="V751" s="34"/>
      <c r="W751" s="172" t="s">
        <v>132</v>
      </c>
      <c r="X751" s="173"/>
      <c r="Y751" s="173"/>
      <c r="Z751" s="173"/>
      <c r="AA751" s="34"/>
      <c r="AC751" s="49"/>
      <c r="AF751" s="11"/>
    </row>
    <row r="752" spans="1:32" ht="24.75" customHeight="1">
      <c r="A752" s="174"/>
      <c r="B752" s="175"/>
      <c r="C752" s="175"/>
      <c r="D752" s="175"/>
      <c r="E752" s="175"/>
      <c r="F752" s="175"/>
      <c r="G752" s="176"/>
      <c r="H752" s="169"/>
      <c r="I752" s="177"/>
      <c r="J752" s="177"/>
      <c r="K752" s="177"/>
      <c r="L752" s="178"/>
      <c r="M752" s="169"/>
      <c r="N752" s="177"/>
      <c r="O752" s="177"/>
      <c r="P752" s="177"/>
      <c r="Q752" s="178"/>
      <c r="R752" s="169"/>
      <c r="S752" s="177"/>
      <c r="T752" s="177"/>
      <c r="U752" s="177"/>
      <c r="V752" s="178"/>
      <c r="W752" s="169"/>
      <c r="X752" s="177"/>
      <c r="Y752" s="177"/>
      <c r="Z752" s="177"/>
      <c r="AA752" s="178"/>
      <c r="AC752" s="49"/>
      <c r="AF752" s="11"/>
    </row>
    <row r="753" spans="1:32" ht="4.5" customHeight="1">
      <c r="A753" s="165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AC753" s="49"/>
      <c r="AF753" s="11"/>
    </row>
    <row r="754" spans="1:32">
      <c r="A754" s="167" t="s">
        <v>136</v>
      </c>
      <c r="B754" s="167"/>
      <c r="C754" s="47" t="str">
        <f>基本登録!$A$23</f>
        <v>①（　）内の大会の個人の部は一人１枚使用すること（関東予選・総合体育大会・個人選手権大会）</v>
      </c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4"/>
      <c r="R754" s="45"/>
      <c r="S754" s="44"/>
      <c r="T754" s="44"/>
      <c r="U754" s="40"/>
      <c r="V754" s="40"/>
      <c r="W754" s="40"/>
      <c r="X754" s="40"/>
      <c r="Y754" s="40"/>
      <c r="Z754" s="40"/>
      <c r="AA754" s="40"/>
    </row>
    <row r="755" spans="1:32">
      <c r="A755" s="43"/>
      <c r="B755" s="43"/>
      <c r="C755" s="47" t="str">
        <f>基本登録!$A$24</f>
        <v>②顧問の捺印のないものは無効</v>
      </c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6"/>
      <c r="R755" s="44"/>
      <c r="S755" s="44"/>
      <c r="T755" s="44"/>
      <c r="U755" s="168" t="s">
        <v>139</v>
      </c>
      <c r="V755" s="168"/>
      <c r="W755" s="168"/>
      <c r="X755" s="168"/>
      <c r="Y755" s="168"/>
      <c r="Z755" s="168"/>
      <c r="AA755" s="168"/>
    </row>
    <row r="756" spans="1:32" s="37" customFormat="1">
      <c r="A756" s="41"/>
      <c r="B756" s="41"/>
      <c r="C756" s="42" t="str">
        <f>基本登録!$A$25</f>
        <v>③A4用紙に印刷すること（A4用紙1枚につき立順票は二部出力。切り取って使用すること）</v>
      </c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168"/>
      <c r="V756" s="168"/>
      <c r="W756" s="168"/>
      <c r="X756" s="168"/>
      <c r="Y756" s="168"/>
      <c r="Z756" s="168"/>
      <c r="AA756" s="168"/>
      <c r="AC756" s="50"/>
    </row>
    <row r="757" spans="1:32" ht="34.5" customHeight="1">
      <c r="AC757" s="49"/>
      <c r="AF757" s="11"/>
    </row>
    <row r="758" spans="1:32" ht="24.75" customHeight="1">
      <c r="A758" s="240" t="s">
        <v>119</v>
      </c>
      <c r="B758" s="240"/>
      <c r="C758" s="240"/>
      <c r="D758" s="201" t="str">
        <f ca="1">基本登録!$B$8</f>
        <v>令和8年度　関東大会東京都予選　立順票</v>
      </c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190" t="s">
        <v>120</v>
      </c>
      <c r="Y758" s="191"/>
      <c r="Z758" s="191"/>
      <c r="AA758" s="192"/>
      <c r="AC758" s="49"/>
      <c r="AF758" s="11"/>
    </row>
    <row r="759" spans="1:32" ht="26.25" customHeight="1">
      <c r="A759" s="241"/>
      <c r="B759" s="241"/>
      <c r="C759" s="24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2" t="str">
        <f>IF(VLOOKUP(AC766,関東予選!$J:$O,2,FALSE)="","",VLOOKUP(AC766,関東予選!$J:$O,2,FALSE))</f>
        <v/>
      </c>
      <c r="Y759" s="203"/>
      <c r="Z759" s="203"/>
      <c r="AA759" s="204"/>
      <c r="AC759" s="49"/>
      <c r="AF759" s="11"/>
    </row>
    <row r="760" spans="1:32" ht="27" customHeight="1">
      <c r="A760" s="169" t="s">
        <v>121</v>
      </c>
      <c r="B760" s="177"/>
      <c r="C760" s="178"/>
      <c r="D760" s="208"/>
      <c r="E760" s="30" t="s">
        <v>122</v>
      </c>
      <c r="F760" s="208"/>
      <c r="G760" s="190" t="s">
        <v>123</v>
      </c>
      <c r="H760" s="191"/>
      <c r="I760" s="192"/>
      <c r="J760" s="213" t="str">
        <f>基本登録!$B$2</f>
        <v>基本登録シートの学校番号に入力して下さい</v>
      </c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X760" s="205"/>
      <c r="Y760" s="206"/>
      <c r="Z760" s="206"/>
      <c r="AA760" s="207"/>
      <c r="AC760" s="49"/>
      <c r="AF760" s="11"/>
    </row>
    <row r="761" spans="1:32" ht="9.75" customHeight="1">
      <c r="A761" s="214">
        <f>基本登録!$B$1</f>
        <v>0</v>
      </c>
      <c r="B761" s="215"/>
      <c r="C761" s="216"/>
      <c r="D761" s="209"/>
      <c r="E761" s="223" t="s">
        <v>109</v>
      </c>
      <c r="F761" s="211"/>
      <c r="G761" s="226" t="s">
        <v>124</v>
      </c>
      <c r="H761" s="227"/>
      <c r="I761" s="228"/>
      <c r="J761" s="213">
        <f>基本登録!$B$3</f>
        <v>0</v>
      </c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36"/>
      <c r="X761" s="36"/>
      <c r="AC761" s="49"/>
      <c r="AF761" s="11"/>
    </row>
    <row r="762" spans="1:32" ht="16.5" customHeight="1">
      <c r="A762" s="217"/>
      <c r="B762" s="218"/>
      <c r="C762" s="219"/>
      <c r="D762" s="209"/>
      <c r="E762" s="224"/>
      <c r="F762" s="211"/>
      <c r="G762" s="229"/>
      <c r="H762" s="230"/>
      <c r="I762" s="231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X762" s="182" t="s">
        <v>125</v>
      </c>
      <c r="Y762" s="184" t="s">
        <v>126</v>
      </c>
      <c r="Z762" s="185"/>
      <c r="AA762" s="186"/>
      <c r="AC762" s="49"/>
      <c r="AF762" s="11"/>
    </row>
    <row r="763" spans="1:32" ht="27" customHeight="1">
      <c r="A763" s="220"/>
      <c r="B763" s="221"/>
      <c r="C763" s="222"/>
      <c r="D763" s="210"/>
      <c r="E763" s="225"/>
      <c r="F763" s="212"/>
      <c r="G763" s="190" t="s">
        <v>127</v>
      </c>
      <c r="H763" s="191"/>
      <c r="I763" s="192"/>
      <c r="J763" s="28"/>
      <c r="K763" s="29"/>
      <c r="L763" s="29"/>
      <c r="M763" s="29"/>
      <c r="N763" s="29"/>
      <c r="O763" s="29"/>
      <c r="P763" s="22"/>
      <c r="Q763" s="22"/>
      <c r="R763" s="22" t="s">
        <v>128</v>
      </c>
      <c r="S763" s="193" t="str">
        <f t="shared" ref="S763" si="28">AC766</f>
        <v/>
      </c>
      <c r="T763" s="194"/>
      <c r="U763" s="194"/>
      <c r="V763" s="23" t="s">
        <v>129</v>
      </c>
      <c r="X763" s="183"/>
      <c r="Y763" s="187"/>
      <c r="Z763" s="188"/>
      <c r="AA763" s="189"/>
      <c r="AC763" s="49"/>
      <c r="AF763" s="11"/>
    </row>
    <row r="764" spans="1:32" ht="4.5" customHeight="1">
      <c r="AC764" s="49"/>
      <c r="AF764" s="11"/>
    </row>
    <row r="765" spans="1:32" ht="21.75" customHeight="1">
      <c r="A765" s="24" t="s">
        <v>130</v>
      </c>
      <c r="B765" s="174" t="s">
        <v>131</v>
      </c>
      <c r="C765" s="195"/>
      <c r="D765" s="195"/>
      <c r="E765" s="195"/>
      <c r="F765" s="176"/>
      <c r="G765" s="32" t="s">
        <v>102</v>
      </c>
      <c r="H765" s="196" t="str">
        <f ca="1">IFERROR(VLOOKUP(D758,基本登録!$B$8:$I$14,5,FALSE),"")</f>
        <v>1次予選（個人予選）</v>
      </c>
      <c r="I765" s="197"/>
      <c r="J765" s="197"/>
      <c r="K765" s="197"/>
      <c r="L765" s="198"/>
      <c r="M765" s="196" t="str">
        <f ca="1">IFERROR(VLOOKUP(D758,基本登録!$B$8:$I$14,6,FALSE),"")</f>
        <v>2次予選（個人決勝）</v>
      </c>
      <c r="N765" s="197"/>
      <c r="O765" s="197"/>
      <c r="P765" s="197"/>
      <c r="Q765" s="198"/>
      <c r="R765" s="196" t="str">
        <f ca="1">IFERROR(IF(VLOOKUP(D758,基本登録!$B$8:$I$14,7,FALSE)="","",VLOOKUP(D758,基本登録!$B$8:$I$14,7,FALSE)),"")</f>
        <v/>
      </c>
      <c r="S765" s="197"/>
      <c r="T765" s="197"/>
      <c r="U765" s="197"/>
      <c r="V765" s="198"/>
      <c r="W765" s="196" t="str">
        <f ca="1">IFERROR(IF(VLOOKUP(D758,基本登録!$B$8:$I$14,8,FALSE)="","",VLOOKUP(D758,基本登録!$B$8:$I$14,8,FALSE)),"")</f>
        <v/>
      </c>
      <c r="X765" s="197"/>
      <c r="Y765" s="197"/>
      <c r="Z765" s="197"/>
      <c r="AA765" s="198"/>
      <c r="AC765" s="49"/>
      <c r="AF765" s="11"/>
    </row>
    <row r="766" spans="1:32" ht="21.75" customHeight="1">
      <c r="A766" s="25" t="str">
        <f>基本登録!$A$17</f>
        <v>１</v>
      </c>
      <c r="B766" s="179" t="str">
        <f>IF(AC766="","",VLOOKUP(AC766,関東予選!$J:$O,4,FALSE))</f>
        <v/>
      </c>
      <c r="C766" s="180"/>
      <c r="D766" s="180"/>
      <c r="E766" s="180"/>
      <c r="F766" s="181"/>
      <c r="G766" s="26" t="str">
        <f>IF(AC766="","",VLOOKUP(AC766,関東予選!$J:$O,5,FALSE))</f>
        <v/>
      </c>
      <c r="H766" s="31"/>
      <c r="I766" s="31"/>
      <c r="J766" s="31"/>
      <c r="K766" s="21"/>
      <c r="L766" s="34"/>
      <c r="M766" s="31"/>
      <c r="N766" s="31"/>
      <c r="O766" s="31"/>
      <c r="P766" s="21"/>
      <c r="Q766" s="34"/>
      <c r="R766" s="31"/>
      <c r="S766" s="31"/>
      <c r="T766" s="31"/>
      <c r="U766" s="21"/>
      <c r="V766" s="34"/>
      <c r="W766" s="31"/>
      <c r="X766" s="31"/>
      <c r="Y766" s="31"/>
      <c r="Z766" s="21"/>
      <c r="AA766" s="34"/>
      <c r="AC766" s="49" t="str">
        <f>関東予選!J$44</f>
        <v/>
      </c>
      <c r="AF766" s="11"/>
    </row>
    <row r="767" spans="1:32" ht="21.75" customHeight="1">
      <c r="A767" s="24" t="str">
        <f>基本登録!$A$18</f>
        <v>２</v>
      </c>
      <c r="B767" s="179" t="str">
        <f>IF(AC767="","",VLOOKUP(AC767,関東予選!$J:$O,4,FALSE))</f>
        <v/>
      </c>
      <c r="C767" s="180"/>
      <c r="D767" s="180"/>
      <c r="E767" s="180"/>
      <c r="F767" s="181"/>
      <c r="G767" s="26" t="str">
        <f>IF(AC767="","",VLOOKUP(AC767,関東予選!$J:$O,5,FALSE))</f>
        <v/>
      </c>
      <c r="H767" s="31"/>
      <c r="I767" s="31"/>
      <c r="J767" s="31"/>
      <c r="K767" s="21"/>
      <c r="L767" s="34"/>
      <c r="M767" s="31"/>
      <c r="N767" s="31"/>
      <c r="O767" s="31"/>
      <c r="P767" s="21"/>
      <c r="Q767" s="34"/>
      <c r="R767" s="31"/>
      <c r="S767" s="31"/>
      <c r="T767" s="31"/>
      <c r="U767" s="21"/>
      <c r="V767" s="34"/>
      <c r="W767" s="31"/>
      <c r="X767" s="31"/>
      <c r="Y767" s="31"/>
      <c r="Z767" s="21"/>
      <c r="AA767" s="34"/>
      <c r="AC767" s="49"/>
      <c r="AF767" s="11"/>
    </row>
    <row r="768" spans="1:32" ht="21.75" customHeight="1">
      <c r="A768" s="24" t="str">
        <f>基本登録!$A$19</f>
        <v>３</v>
      </c>
      <c r="B768" s="179" t="str">
        <f>IF(AC768="","",VLOOKUP(AC768,関東予選!$J:$O,4,FALSE))</f>
        <v/>
      </c>
      <c r="C768" s="180"/>
      <c r="D768" s="180"/>
      <c r="E768" s="180"/>
      <c r="F768" s="181"/>
      <c r="G768" s="26" t="str">
        <f>IF(AC768="","",VLOOKUP(AC768,関東予選!$J:$O,5,FALSE))</f>
        <v/>
      </c>
      <c r="H768" s="31"/>
      <c r="I768" s="31"/>
      <c r="J768" s="31"/>
      <c r="K768" s="21"/>
      <c r="L768" s="34"/>
      <c r="M768" s="31"/>
      <c r="N768" s="31"/>
      <c r="O768" s="31"/>
      <c r="P768" s="21"/>
      <c r="Q768" s="34"/>
      <c r="R768" s="31"/>
      <c r="S768" s="31"/>
      <c r="T768" s="31"/>
      <c r="U768" s="21"/>
      <c r="V768" s="34"/>
      <c r="W768" s="31"/>
      <c r="X768" s="31"/>
      <c r="Y768" s="31"/>
      <c r="Z768" s="21"/>
      <c r="AA768" s="34"/>
      <c r="AC768" s="49"/>
      <c r="AF768" s="11"/>
    </row>
    <row r="769" spans="1:32" ht="21.75" customHeight="1">
      <c r="A769" s="24" t="str">
        <f>基本登録!$A$20</f>
        <v>４</v>
      </c>
      <c r="B769" s="179" t="str">
        <f>IF(AC769="","",VLOOKUP(AC769,関東予選!$J:$O,4,FALSE))</f>
        <v/>
      </c>
      <c r="C769" s="180"/>
      <c r="D769" s="180"/>
      <c r="E769" s="180"/>
      <c r="F769" s="181"/>
      <c r="G769" s="26" t="str">
        <f>IF(AC769="","",VLOOKUP(AC769,関東予選!$J:$O,5,FALSE))</f>
        <v/>
      </c>
      <c r="H769" s="31"/>
      <c r="I769" s="31"/>
      <c r="J769" s="31"/>
      <c r="K769" s="21"/>
      <c r="L769" s="34"/>
      <c r="M769" s="31"/>
      <c r="N769" s="31"/>
      <c r="O769" s="31"/>
      <c r="P769" s="21"/>
      <c r="Q769" s="34"/>
      <c r="R769" s="31"/>
      <c r="S769" s="31"/>
      <c r="T769" s="31"/>
      <c r="U769" s="21"/>
      <c r="V769" s="34"/>
      <c r="W769" s="31"/>
      <c r="X769" s="31"/>
      <c r="Y769" s="31"/>
      <c r="Z769" s="21"/>
      <c r="AA769" s="34"/>
      <c r="AC769" s="49"/>
      <c r="AF769" s="11"/>
    </row>
    <row r="770" spans="1:32" ht="21.75" customHeight="1">
      <c r="A770" s="24" t="str">
        <f>基本登録!$A$21</f>
        <v>５</v>
      </c>
      <c r="B770" s="179" t="str">
        <f>IF(AC770="","",VLOOKUP(AC770,関東予選!$J:$O,4,FALSE))</f>
        <v/>
      </c>
      <c r="C770" s="180"/>
      <c r="D770" s="180"/>
      <c r="E770" s="180"/>
      <c r="F770" s="181"/>
      <c r="G770" s="26" t="str">
        <f>IF(AC770="","",VLOOKUP(AC770,関東予選!$J:$O,5,FALSE))</f>
        <v/>
      </c>
      <c r="H770" s="31"/>
      <c r="I770" s="31"/>
      <c r="J770" s="31"/>
      <c r="K770" s="21"/>
      <c r="L770" s="34"/>
      <c r="M770" s="31"/>
      <c r="N770" s="31"/>
      <c r="O770" s="31"/>
      <c r="P770" s="21"/>
      <c r="Q770" s="34"/>
      <c r="R770" s="31"/>
      <c r="S770" s="31"/>
      <c r="T770" s="31"/>
      <c r="U770" s="21"/>
      <c r="V770" s="34"/>
      <c r="W770" s="31"/>
      <c r="X770" s="31"/>
      <c r="Y770" s="31"/>
      <c r="Z770" s="21"/>
      <c r="AA770" s="34"/>
      <c r="AC770" s="49"/>
      <c r="AF770" s="11"/>
    </row>
    <row r="771" spans="1:32" ht="21.75" customHeight="1">
      <c r="A771" s="24" t="str">
        <f>基本登録!$A$22</f>
        <v>補</v>
      </c>
      <c r="B771" s="179" t="str">
        <f>IF(AC771="","",VLOOKUP(AC771,関東予選!$J:$O,4,FALSE))</f>
        <v/>
      </c>
      <c r="C771" s="180"/>
      <c r="D771" s="180"/>
      <c r="E771" s="180"/>
      <c r="F771" s="181"/>
      <c r="G771" s="26" t="str">
        <f>IF(AC771="","",VLOOKUP(AC771,関東予選!$J:$O,5,FALSE))</f>
        <v/>
      </c>
      <c r="H771" s="24"/>
      <c r="I771" s="24"/>
      <c r="J771" s="24"/>
      <c r="K771" s="33"/>
      <c r="L771" s="34"/>
      <c r="M771" s="24"/>
      <c r="N771" s="24"/>
      <c r="O771" s="24"/>
      <c r="P771" s="33"/>
      <c r="Q771" s="34"/>
      <c r="R771" s="24"/>
      <c r="S771" s="24"/>
      <c r="T771" s="24"/>
      <c r="U771" s="33"/>
      <c r="V771" s="34"/>
      <c r="W771" s="24"/>
      <c r="X771" s="24"/>
      <c r="Y771" s="24"/>
      <c r="Z771" s="33"/>
      <c r="AA771" s="34"/>
      <c r="AC771" s="49"/>
      <c r="AF771" s="11"/>
    </row>
    <row r="772" spans="1:32" ht="19.5" customHeight="1">
      <c r="A772" s="169"/>
      <c r="B772" s="170"/>
      <c r="C772" s="170"/>
      <c r="D772" s="170"/>
      <c r="E772" s="170"/>
      <c r="F772" s="170"/>
      <c r="G772" s="171"/>
      <c r="H772" s="172" t="s">
        <v>132</v>
      </c>
      <c r="I772" s="173"/>
      <c r="J772" s="173"/>
      <c r="K772" s="173"/>
      <c r="L772" s="34"/>
      <c r="M772" s="172" t="s">
        <v>132</v>
      </c>
      <c r="N772" s="173"/>
      <c r="O772" s="173"/>
      <c r="P772" s="173"/>
      <c r="Q772" s="34"/>
      <c r="R772" s="172" t="s">
        <v>132</v>
      </c>
      <c r="S772" s="173"/>
      <c r="T772" s="173"/>
      <c r="U772" s="173"/>
      <c r="V772" s="34"/>
      <c r="W772" s="172" t="s">
        <v>132</v>
      </c>
      <c r="X772" s="173"/>
      <c r="Y772" s="173"/>
      <c r="Z772" s="173"/>
      <c r="AA772" s="34"/>
      <c r="AC772" s="49"/>
      <c r="AF772" s="11"/>
    </row>
    <row r="773" spans="1:32" ht="24.75" customHeight="1">
      <c r="A773" s="174"/>
      <c r="B773" s="175"/>
      <c r="C773" s="175"/>
      <c r="D773" s="175"/>
      <c r="E773" s="175"/>
      <c r="F773" s="175"/>
      <c r="G773" s="176"/>
      <c r="H773" s="169"/>
      <c r="I773" s="177"/>
      <c r="J773" s="177"/>
      <c r="K773" s="177"/>
      <c r="L773" s="178"/>
      <c r="M773" s="169"/>
      <c r="N773" s="177"/>
      <c r="O773" s="177"/>
      <c r="P773" s="177"/>
      <c r="Q773" s="178"/>
      <c r="R773" s="169"/>
      <c r="S773" s="177"/>
      <c r="T773" s="177"/>
      <c r="U773" s="177"/>
      <c r="V773" s="178"/>
      <c r="W773" s="169"/>
      <c r="X773" s="177"/>
      <c r="Y773" s="177"/>
      <c r="Z773" s="177"/>
      <c r="AA773" s="178"/>
      <c r="AC773" s="49"/>
      <c r="AF773" s="11"/>
    </row>
    <row r="774" spans="1:32" ht="4.5" customHeight="1">
      <c r="A774" s="165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AC774" s="49"/>
      <c r="AF774" s="11"/>
    </row>
    <row r="775" spans="1:32">
      <c r="A775" s="167" t="s">
        <v>136</v>
      </c>
      <c r="B775" s="167"/>
      <c r="C775" s="47" t="str">
        <f>基本登録!$A$23</f>
        <v>①（　）内の大会の個人の部は一人１枚使用すること（関東予選・総合体育大会・個人選手権大会）</v>
      </c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4"/>
      <c r="R775" s="45"/>
      <c r="S775" s="44"/>
      <c r="T775" s="44"/>
      <c r="U775" s="40"/>
      <c r="V775" s="40"/>
      <c r="W775" s="40"/>
      <c r="X775" s="40"/>
      <c r="Y775" s="40"/>
      <c r="Z775" s="40"/>
      <c r="AA775" s="40"/>
    </row>
    <row r="776" spans="1:32">
      <c r="A776" s="43"/>
      <c r="B776" s="43"/>
      <c r="C776" s="47" t="str">
        <f>基本登録!$A$24</f>
        <v>②顧問の捺印のないものは無効</v>
      </c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6"/>
      <c r="R776" s="44"/>
      <c r="S776" s="44"/>
      <c r="T776" s="44"/>
      <c r="U776" s="168" t="s">
        <v>139</v>
      </c>
      <c r="V776" s="168"/>
      <c r="W776" s="168"/>
      <c r="X776" s="168"/>
      <c r="Y776" s="168"/>
      <c r="Z776" s="168"/>
      <c r="AA776" s="168"/>
    </row>
    <row r="777" spans="1:32" s="37" customFormat="1">
      <c r="A777" s="41"/>
      <c r="B777" s="41"/>
      <c r="C777" s="42" t="str">
        <f>基本登録!$A$25</f>
        <v>③A4用紙に印刷すること（A4用紙1枚につき立順票は二部出力。切り取って使用すること）</v>
      </c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168"/>
      <c r="V777" s="168"/>
      <c r="W777" s="168"/>
      <c r="X777" s="168"/>
      <c r="Y777" s="168"/>
      <c r="Z777" s="168"/>
      <c r="AA777" s="168"/>
      <c r="AC777" s="50"/>
    </row>
    <row r="778" spans="1:32" ht="34.5" customHeight="1">
      <c r="AC778" s="49"/>
      <c r="AF778" s="11"/>
    </row>
    <row r="779" spans="1:32" ht="24.75" customHeight="1">
      <c r="A779" s="240" t="s">
        <v>119</v>
      </c>
      <c r="B779" s="240"/>
      <c r="C779" s="240"/>
      <c r="D779" s="201" t="str">
        <f ca="1">基本登録!$B$8</f>
        <v>令和8年度　関東大会東京都予選　立順票</v>
      </c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190" t="s">
        <v>120</v>
      </c>
      <c r="Y779" s="191"/>
      <c r="Z779" s="191"/>
      <c r="AA779" s="192"/>
      <c r="AC779" s="49"/>
      <c r="AF779" s="11"/>
    </row>
    <row r="780" spans="1:32" ht="26.25" customHeight="1">
      <c r="A780" s="241"/>
      <c r="B780" s="241"/>
      <c r="C780" s="24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2" t="str">
        <f>IF(VLOOKUP(AC787,関東予選!$J:$O,2,FALSE)="","",VLOOKUP(AC787,関東予選!$J:$O,2,FALSE))</f>
        <v/>
      </c>
      <c r="Y780" s="203"/>
      <c r="Z780" s="203"/>
      <c r="AA780" s="204"/>
      <c r="AC780" s="49"/>
      <c r="AF780" s="11"/>
    </row>
    <row r="781" spans="1:32" ht="27" customHeight="1">
      <c r="A781" s="169" t="s">
        <v>121</v>
      </c>
      <c r="B781" s="177"/>
      <c r="C781" s="178"/>
      <c r="D781" s="208"/>
      <c r="E781" s="30" t="s">
        <v>122</v>
      </c>
      <c r="F781" s="208"/>
      <c r="G781" s="190" t="s">
        <v>123</v>
      </c>
      <c r="H781" s="191"/>
      <c r="I781" s="192"/>
      <c r="J781" s="213" t="str">
        <f>基本登録!$B$2</f>
        <v>基本登録シートの学校番号に入力して下さい</v>
      </c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X781" s="205"/>
      <c r="Y781" s="206"/>
      <c r="Z781" s="206"/>
      <c r="AA781" s="207"/>
      <c r="AC781" s="49"/>
      <c r="AF781" s="11"/>
    </row>
    <row r="782" spans="1:32" ht="9.75" customHeight="1">
      <c r="A782" s="214">
        <f>基本登録!$B$1</f>
        <v>0</v>
      </c>
      <c r="B782" s="215"/>
      <c r="C782" s="216"/>
      <c r="D782" s="209"/>
      <c r="E782" s="223" t="s">
        <v>109</v>
      </c>
      <c r="F782" s="211"/>
      <c r="G782" s="226" t="s">
        <v>124</v>
      </c>
      <c r="H782" s="227"/>
      <c r="I782" s="228"/>
      <c r="J782" s="213">
        <f>基本登録!$B$3</f>
        <v>0</v>
      </c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36"/>
      <c r="X782" s="36"/>
      <c r="AC782" s="49"/>
      <c r="AF782" s="11"/>
    </row>
    <row r="783" spans="1:32" ht="16.5" customHeight="1">
      <c r="A783" s="217"/>
      <c r="B783" s="218"/>
      <c r="C783" s="219"/>
      <c r="D783" s="209"/>
      <c r="E783" s="224"/>
      <c r="F783" s="211"/>
      <c r="G783" s="229"/>
      <c r="H783" s="230"/>
      <c r="I783" s="231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X783" s="182" t="s">
        <v>125</v>
      </c>
      <c r="Y783" s="184" t="s">
        <v>126</v>
      </c>
      <c r="Z783" s="185"/>
      <c r="AA783" s="186"/>
      <c r="AC783" s="49"/>
      <c r="AF783" s="11"/>
    </row>
    <row r="784" spans="1:32" ht="27" customHeight="1">
      <c r="A784" s="220"/>
      <c r="B784" s="221"/>
      <c r="C784" s="222"/>
      <c r="D784" s="210"/>
      <c r="E784" s="225"/>
      <c r="F784" s="212"/>
      <c r="G784" s="190" t="s">
        <v>127</v>
      </c>
      <c r="H784" s="191"/>
      <c r="I784" s="192"/>
      <c r="J784" s="28"/>
      <c r="K784" s="29"/>
      <c r="L784" s="29"/>
      <c r="M784" s="29"/>
      <c r="N784" s="29"/>
      <c r="O784" s="29"/>
      <c r="P784" s="22"/>
      <c r="Q784" s="22"/>
      <c r="R784" s="22" t="s">
        <v>128</v>
      </c>
      <c r="S784" s="193" t="str">
        <f t="shared" ref="S784" si="29">AC787</f>
        <v/>
      </c>
      <c r="T784" s="194"/>
      <c r="U784" s="194"/>
      <c r="V784" s="23" t="s">
        <v>129</v>
      </c>
      <c r="X784" s="183"/>
      <c r="Y784" s="187"/>
      <c r="Z784" s="188"/>
      <c r="AA784" s="189"/>
      <c r="AC784" s="49"/>
      <c r="AF784" s="11"/>
    </row>
    <row r="785" spans="1:32" ht="4.5" customHeight="1">
      <c r="AC785" s="49"/>
      <c r="AF785" s="11"/>
    </row>
    <row r="786" spans="1:32" ht="21.75" customHeight="1">
      <c r="A786" s="24" t="s">
        <v>130</v>
      </c>
      <c r="B786" s="174" t="s">
        <v>131</v>
      </c>
      <c r="C786" s="195"/>
      <c r="D786" s="195"/>
      <c r="E786" s="195"/>
      <c r="F786" s="176"/>
      <c r="G786" s="32" t="s">
        <v>102</v>
      </c>
      <c r="H786" s="196" t="str">
        <f ca="1">IFERROR(VLOOKUP(D779,基本登録!$B$8:$I$14,5,FALSE),"")</f>
        <v>1次予選（個人予選）</v>
      </c>
      <c r="I786" s="197"/>
      <c r="J786" s="197"/>
      <c r="K786" s="197"/>
      <c r="L786" s="198"/>
      <c r="M786" s="196" t="str">
        <f ca="1">IFERROR(VLOOKUP(D779,基本登録!$B$8:$I$14,6,FALSE),"")</f>
        <v>2次予選（個人決勝）</v>
      </c>
      <c r="N786" s="197"/>
      <c r="O786" s="197"/>
      <c r="P786" s="197"/>
      <c r="Q786" s="198"/>
      <c r="R786" s="196" t="str">
        <f ca="1">IFERROR(IF(VLOOKUP(D779,基本登録!$B$8:$I$14,7,FALSE)="","",VLOOKUP(D779,基本登録!$B$8:$I$14,7,FALSE)),"")</f>
        <v/>
      </c>
      <c r="S786" s="197"/>
      <c r="T786" s="197"/>
      <c r="U786" s="197"/>
      <c r="V786" s="198"/>
      <c r="W786" s="196" t="str">
        <f ca="1">IFERROR(IF(VLOOKUP(D779,基本登録!$B$8:$I$14,8,FALSE)="","",VLOOKUP(D779,基本登録!$B$8:$I$14,8,FALSE)),"")</f>
        <v/>
      </c>
      <c r="X786" s="197"/>
      <c r="Y786" s="197"/>
      <c r="Z786" s="197"/>
      <c r="AA786" s="198"/>
      <c r="AC786" s="49"/>
      <c r="AF786" s="11"/>
    </row>
    <row r="787" spans="1:32" ht="21.75" customHeight="1">
      <c r="A787" s="25" t="str">
        <f>基本登録!$A$17</f>
        <v>１</v>
      </c>
      <c r="B787" s="179" t="str">
        <f>IF(AC787="","",VLOOKUP(AC787,関東予選!$J:$O,4,FALSE))</f>
        <v/>
      </c>
      <c r="C787" s="180"/>
      <c r="D787" s="180"/>
      <c r="E787" s="180"/>
      <c r="F787" s="181"/>
      <c r="G787" s="26" t="str">
        <f>IF(AC787="","",VLOOKUP(AC787,関東予選!$J:$O,5,FALSE))</f>
        <v/>
      </c>
      <c r="H787" s="31"/>
      <c r="I787" s="31"/>
      <c r="J787" s="31"/>
      <c r="K787" s="21"/>
      <c r="L787" s="34"/>
      <c r="M787" s="31"/>
      <c r="N787" s="31"/>
      <c r="O787" s="31"/>
      <c r="P787" s="21"/>
      <c r="Q787" s="34"/>
      <c r="R787" s="31"/>
      <c r="S787" s="31"/>
      <c r="T787" s="31"/>
      <c r="U787" s="21"/>
      <c r="V787" s="34"/>
      <c r="W787" s="31"/>
      <c r="X787" s="31"/>
      <c r="Y787" s="31"/>
      <c r="Z787" s="21"/>
      <c r="AA787" s="34"/>
      <c r="AC787" s="49" t="str">
        <f>関東予選!J$45</f>
        <v/>
      </c>
      <c r="AF787" s="11"/>
    </row>
    <row r="788" spans="1:32" ht="21.75" customHeight="1">
      <c r="A788" s="24" t="str">
        <f>基本登録!$A$18</f>
        <v>２</v>
      </c>
      <c r="B788" s="179" t="str">
        <f>IF(AC788="","",VLOOKUP(AC788,関東予選!$J:$O,4,FALSE))</f>
        <v/>
      </c>
      <c r="C788" s="180"/>
      <c r="D788" s="180"/>
      <c r="E788" s="180"/>
      <c r="F788" s="181"/>
      <c r="G788" s="26" t="str">
        <f>IF(AC788="","",VLOOKUP(AC788,関東予選!$J:$O,5,FALSE))</f>
        <v/>
      </c>
      <c r="H788" s="31"/>
      <c r="I788" s="31"/>
      <c r="J788" s="31"/>
      <c r="K788" s="21"/>
      <c r="L788" s="34"/>
      <c r="M788" s="31"/>
      <c r="N788" s="31"/>
      <c r="O788" s="31"/>
      <c r="P788" s="21"/>
      <c r="Q788" s="34"/>
      <c r="R788" s="31"/>
      <c r="S788" s="31"/>
      <c r="T788" s="31"/>
      <c r="U788" s="21"/>
      <c r="V788" s="34"/>
      <c r="W788" s="31"/>
      <c r="X788" s="31"/>
      <c r="Y788" s="31"/>
      <c r="Z788" s="21"/>
      <c r="AA788" s="34"/>
      <c r="AC788" s="49"/>
      <c r="AF788" s="11"/>
    </row>
    <row r="789" spans="1:32" ht="21.75" customHeight="1">
      <c r="A789" s="24" t="str">
        <f>基本登録!$A$19</f>
        <v>３</v>
      </c>
      <c r="B789" s="179" t="str">
        <f>IF(AC789="","",VLOOKUP(AC789,関東予選!$J:$O,4,FALSE))</f>
        <v/>
      </c>
      <c r="C789" s="180"/>
      <c r="D789" s="180"/>
      <c r="E789" s="180"/>
      <c r="F789" s="181"/>
      <c r="G789" s="26" t="str">
        <f>IF(AC789="","",VLOOKUP(AC789,関東予選!$J:$O,5,FALSE))</f>
        <v/>
      </c>
      <c r="H789" s="31"/>
      <c r="I789" s="31"/>
      <c r="J789" s="31"/>
      <c r="K789" s="21"/>
      <c r="L789" s="34"/>
      <c r="M789" s="31"/>
      <c r="N789" s="31"/>
      <c r="O789" s="31"/>
      <c r="P789" s="21"/>
      <c r="Q789" s="34"/>
      <c r="R789" s="31"/>
      <c r="S789" s="31"/>
      <c r="T789" s="31"/>
      <c r="U789" s="21"/>
      <c r="V789" s="34"/>
      <c r="W789" s="31"/>
      <c r="X789" s="31"/>
      <c r="Y789" s="31"/>
      <c r="Z789" s="21"/>
      <c r="AA789" s="34"/>
      <c r="AC789" s="49"/>
      <c r="AF789" s="11"/>
    </row>
    <row r="790" spans="1:32" ht="21.75" customHeight="1">
      <c r="A790" s="24" t="str">
        <f>基本登録!$A$20</f>
        <v>４</v>
      </c>
      <c r="B790" s="179" t="str">
        <f>IF(AC790="","",VLOOKUP(AC790,関東予選!$J:$O,4,FALSE))</f>
        <v/>
      </c>
      <c r="C790" s="180"/>
      <c r="D790" s="180"/>
      <c r="E790" s="180"/>
      <c r="F790" s="181"/>
      <c r="G790" s="26" t="str">
        <f>IF(AC790="","",VLOOKUP(AC790,関東予選!$J:$O,5,FALSE))</f>
        <v/>
      </c>
      <c r="H790" s="31"/>
      <c r="I790" s="31"/>
      <c r="J790" s="31"/>
      <c r="K790" s="21"/>
      <c r="L790" s="34"/>
      <c r="M790" s="31"/>
      <c r="N790" s="31"/>
      <c r="O790" s="31"/>
      <c r="P790" s="21"/>
      <c r="Q790" s="34"/>
      <c r="R790" s="31"/>
      <c r="S790" s="31"/>
      <c r="T790" s="31"/>
      <c r="U790" s="21"/>
      <c r="V790" s="34"/>
      <c r="W790" s="31"/>
      <c r="X790" s="31"/>
      <c r="Y790" s="31"/>
      <c r="Z790" s="21"/>
      <c r="AA790" s="34"/>
      <c r="AC790" s="49"/>
      <c r="AF790" s="11"/>
    </row>
    <row r="791" spans="1:32" ht="21.75" customHeight="1">
      <c r="A791" s="24" t="str">
        <f>基本登録!$A$21</f>
        <v>５</v>
      </c>
      <c r="B791" s="179" t="str">
        <f>IF(AC791="","",VLOOKUP(AC791,関東予選!$J:$O,4,FALSE))</f>
        <v/>
      </c>
      <c r="C791" s="180"/>
      <c r="D791" s="180"/>
      <c r="E791" s="180"/>
      <c r="F791" s="181"/>
      <c r="G791" s="26" t="str">
        <f>IF(AC791="","",VLOOKUP(AC791,関東予選!$J:$O,5,FALSE))</f>
        <v/>
      </c>
      <c r="H791" s="31"/>
      <c r="I791" s="31"/>
      <c r="J791" s="31"/>
      <c r="K791" s="21"/>
      <c r="L791" s="34"/>
      <c r="M791" s="31"/>
      <c r="N791" s="31"/>
      <c r="O791" s="31"/>
      <c r="P791" s="21"/>
      <c r="Q791" s="34"/>
      <c r="R791" s="31"/>
      <c r="S791" s="31"/>
      <c r="T791" s="31"/>
      <c r="U791" s="21"/>
      <c r="V791" s="34"/>
      <c r="W791" s="31"/>
      <c r="X791" s="31"/>
      <c r="Y791" s="31"/>
      <c r="Z791" s="21"/>
      <c r="AA791" s="34"/>
      <c r="AC791" s="49"/>
      <c r="AF791" s="11"/>
    </row>
    <row r="792" spans="1:32" ht="21.75" customHeight="1">
      <c r="A792" s="24" t="str">
        <f>基本登録!$A$22</f>
        <v>補</v>
      </c>
      <c r="B792" s="179" t="str">
        <f>IF(AC792="","",VLOOKUP(AC792,関東予選!$J:$O,4,FALSE))</f>
        <v/>
      </c>
      <c r="C792" s="180"/>
      <c r="D792" s="180"/>
      <c r="E792" s="180"/>
      <c r="F792" s="181"/>
      <c r="G792" s="26" t="str">
        <f>IF(AC792="","",VLOOKUP(AC792,関東予選!$J:$O,5,FALSE))</f>
        <v/>
      </c>
      <c r="H792" s="24"/>
      <c r="I792" s="24"/>
      <c r="J792" s="24"/>
      <c r="K792" s="33"/>
      <c r="L792" s="34"/>
      <c r="M792" s="24"/>
      <c r="N792" s="24"/>
      <c r="O792" s="24"/>
      <c r="P792" s="33"/>
      <c r="Q792" s="34"/>
      <c r="R792" s="24"/>
      <c r="S792" s="24"/>
      <c r="T792" s="24"/>
      <c r="U792" s="33"/>
      <c r="V792" s="34"/>
      <c r="W792" s="24"/>
      <c r="X792" s="24"/>
      <c r="Y792" s="24"/>
      <c r="Z792" s="33"/>
      <c r="AA792" s="34"/>
      <c r="AC792" s="49"/>
      <c r="AF792" s="11"/>
    </row>
    <row r="793" spans="1:32" ht="19.5" customHeight="1">
      <c r="A793" s="169"/>
      <c r="B793" s="170"/>
      <c r="C793" s="170"/>
      <c r="D793" s="170"/>
      <c r="E793" s="170"/>
      <c r="F793" s="170"/>
      <c r="G793" s="171"/>
      <c r="H793" s="172" t="s">
        <v>132</v>
      </c>
      <c r="I793" s="173"/>
      <c r="J793" s="173"/>
      <c r="K793" s="173"/>
      <c r="L793" s="34"/>
      <c r="M793" s="172" t="s">
        <v>132</v>
      </c>
      <c r="N793" s="173"/>
      <c r="O793" s="173"/>
      <c r="P793" s="173"/>
      <c r="Q793" s="34"/>
      <c r="R793" s="172" t="s">
        <v>132</v>
      </c>
      <c r="S793" s="173"/>
      <c r="T793" s="173"/>
      <c r="U793" s="173"/>
      <c r="V793" s="34"/>
      <c r="W793" s="172" t="s">
        <v>132</v>
      </c>
      <c r="X793" s="173"/>
      <c r="Y793" s="173"/>
      <c r="Z793" s="173"/>
      <c r="AA793" s="34"/>
      <c r="AC793" s="49"/>
      <c r="AF793" s="11"/>
    </row>
    <row r="794" spans="1:32" ht="24.75" customHeight="1">
      <c r="A794" s="174"/>
      <c r="B794" s="175"/>
      <c r="C794" s="175"/>
      <c r="D794" s="175"/>
      <c r="E794" s="175"/>
      <c r="F794" s="175"/>
      <c r="G794" s="176"/>
      <c r="H794" s="169"/>
      <c r="I794" s="177"/>
      <c r="J794" s="177"/>
      <c r="K794" s="177"/>
      <c r="L794" s="178"/>
      <c r="M794" s="169"/>
      <c r="N794" s="177"/>
      <c r="O794" s="177"/>
      <c r="P794" s="177"/>
      <c r="Q794" s="178"/>
      <c r="R794" s="169"/>
      <c r="S794" s="177"/>
      <c r="T794" s="177"/>
      <c r="U794" s="177"/>
      <c r="V794" s="178"/>
      <c r="W794" s="169"/>
      <c r="X794" s="177"/>
      <c r="Y794" s="177"/>
      <c r="Z794" s="177"/>
      <c r="AA794" s="178"/>
      <c r="AC794" s="49"/>
      <c r="AF794" s="11"/>
    </row>
    <row r="795" spans="1:32" ht="4.5" customHeight="1">
      <c r="A795" s="165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AC795" s="49"/>
      <c r="AF795" s="11"/>
    </row>
    <row r="796" spans="1:32">
      <c r="A796" s="167" t="s">
        <v>136</v>
      </c>
      <c r="B796" s="167"/>
      <c r="C796" s="47" t="str">
        <f>基本登録!$A$23</f>
        <v>①（　）内の大会の個人の部は一人１枚使用すること（関東予選・総合体育大会・個人選手権大会）</v>
      </c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4"/>
      <c r="R796" s="45"/>
      <c r="S796" s="44"/>
      <c r="T796" s="44"/>
      <c r="U796" s="40"/>
      <c r="V796" s="40"/>
      <c r="W796" s="40"/>
      <c r="X796" s="40"/>
      <c r="Y796" s="40"/>
      <c r="Z796" s="40"/>
      <c r="AA796" s="40"/>
    </row>
    <row r="797" spans="1:32">
      <c r="A797" s="43"/>
      <c r="B797" s="43"/>
      <c r="C797" s="47" t="str">
        <f>基本登録!$A$24</f>
        <v>②顧問の捺印のないものは無効</v>
      </c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6"/>
      <c r="R797" s="44"/>
      <c r="S797" s="44"/>
      <c r="T797" s="44"/>
      <c r="U797" s="168" t="s">
        <v>139</v>
      </c>
      <c r="V797" s="168"/>
      <c r="W797" s="168"/>
      <c r="X797" s="168"/>
      <c r="Y797" s="168"/>
      <c r="Z797" s="168"/>
      <c r="AA797" s="168"/>
    </row>
    <row r="798" spans="1:32" s="37" customFormat="1">
      <c r="A798" s="41"/>
      <c r="B798" s="41"/>
      <c r="C798" s="42" t="str">
        <f>基本登録!$A$25</f>
        <v>③A4用紙に印刷すること（A4用紙1枚につき立順票は二部出力。切り取って使用すること）</v>
      </c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168"/>
      <c r="V798" s="168"/>
      <c r="W798" s="168"/>
      <c r="X798" s="168"/>
      <c r="Y798" s="168"/>
      <c r="Z798" s="168"/>
      <c r="AA798" s="168"/>
      <c r="AC798" s="50"/>
    </row>
    <row r="799" spans="1:32" ht="34.5" customHeight="1">
      <c r="AC799" s="49"/>
      <c r="AF799" s="11"/>
    </row>
    <row r="800" spans="1:32" ht="24.75" customHeight="1">
      <c r="A800" s="240" t="s">
        <v>119</v>
      </c>
      <c r="B800" s="240"/>
      <c r="C800" s="240"/>
      <c r="D800" s="201" t="str">
        <f ca="1">基本登録!$B$8</f>
        <v>令和8年度　関東大会東京都予選　立順票</v>
      </c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190" t="s">
        <v>120</v>
      </c>
      <c r="Y800" s="191"/>
      <c r="Z800" s="191"/>
      <c r="AA800" s="192"/>
      <c r="AC800" s="49"/>
      <c r="AF800" s="11"/>
    </row>
    <row r="801" spans="1:32" ht="26.25" customHeight="1">
      <c r="A801" s="241"/>
      <c r="B801" s="241"/>
      <c r="C801" s="24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2" t="str">
        <f>IF(VLOOKUP(AC808,関東予選!$J:$O,2,FALSE)="","",VLOOKUP(AC808,関東予選!$J:$O,2,FALSE))</f>
        <v/>
      </c>
      <c r="Y801" s="203"/>
      <c r="Z801" s="203"/>
      <c r="AA801" s="204"/>
      <c r="AC801" s="49"/>
      <c r="AF801" s="11"/>
    </row>
    <row r="802" spans="1:32" ht="27" customHeight="1">
      <c r="A802" s="169" t="s">
        <v>121</v>
      </c>
      <c r="B802" s="177"/>
      <c r="C802" s="178"/>
      <c r="D802" s="208"/>
      <c r="E802" s="30" t="s">
        <v>122</v>
      </c>
      <c r="F802" s="208"/>
      <c r="G802" s="190" t="s">
        <v>123</v>
      </c>
      <c r="H802" s="191"/>
      <c r="I802" s="192"/>
      <c r="J802" s="213" t="str">
        <f>基本登録!$B$2</f>
        <v>基本登録シートの学校番号に入力して下さい</v>
      </c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X802" s="205"/>
      <c r="Y802" s="206"/>
      <c r="Z802" s="206"/>
      <c r="AA802" s="207"/>
      <c r="AC802" s="49"/>
      <c r="AF802" s="11"/>
    </row>
    <row r="803" spans="1:32" ht="9.75" customHeight="1">
      <c r="A803" s="214">
        <f>基本登録!$B$1</f>
        <v>0</v>
      </c>
      <c r="B803" s="215"/>
      <c r="C803" s="216"/>
      <c r="D803" s="209"/>
      <c r="E803" s="223" t="s">
        <v>109</v>
      </c>
      <c r="F803" s="211"/>
      <c r="G803" s="226" t="s">
        <v>124</v>
      </c>
      <c r="H803" s="227"/>
      <c r="I803" s="228"/>
      <c r="J803" s="213">
        <f>基本登録!$B$3</f>
        <v>0</v>
      </c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36"/>
      <c r="X803" s="36"/>
      <c r="AC803" s="49"/>
      <c r="AF803" s="11"/>
    </row>
    <row r="804" spans="1:32" ht="16.5" customHeight="1">
      <c r="A804" s="217"/>
      <c r="B804" s="218"/>
      <c r="C804" s="219"/>
      <c r="D804" s="209"/>
      <c r="E804" s="224"/>
      <c r="F804" s="211"/>
      <c r="G804" s="229"/>
      <c r="H804" s="230"/>
      <c r="I804" s="231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X804" s="182" t="s">
        <v>125</v>
      </c>
      <c r="Y804" s="184" t="s">
        <v>126</v>
      </c>
      <c r="Z804" s="185"/>
      <c r="AA804" s="186"/>
      <c r="AC804" s="49"/>
      <c r="AF804" s="11"/>
    </row>
    <row r="805" spans="1:32" ht="27" customHeight="1">
      <c r="A805" s="220"/>
      <c r="B805" s="221"/>
      <c r="C805" s="222"/>
      <c r="D805" s="210"/>
      <c r="E805" s="225"/>
      <c r="F805" s="212"/>
      <c r="G805" s="190" t="s">
        <v>127</v>
      </c>
      <c r="H805" s="191"/>
      <c r="I805" s="192"/>
      <c r="J805" s="28"/>
      <c r="K805" s="29"/>
      <c r="L805" s="29"/>
      <c r="M805" s="29"/>
      <c r="N805" s="29"/>
      <c r="O805" s="29"/>
      <c r="P805" s="22"/>
      <c r="Q805" s="22"/>
      <c r="R805" s="22" t="s">
        <v>128</v>
      </c>
      <c r="S805" s="193" t="str">
        <f t="shared" ref="S805" si="30">AC808</f>
        <v/>
      </c>
      <c r="T805" s="194"/>
      <c r="U805" s="194"/>
      <c r="V805" s="23" t="s">
        <v>129</v>
      </c>
      <c r="X805" s="183"/>
      <c r="Y805" s="187"/>
      <c r="Z805" s="188"/>
      <c r="AA805" s="189"/>
      <c r="AC805" s="49"/>
      <c r="AF805" s="11"/>
    </row>
    <row r="806" spans="1:32" ht="4.5" customHeight="1">
      <c r="AC806" s="49"/>
      <c r="AF806" s="11"/>
    </row>
    <row r="807" spans="1:32" ht="21.75" customHeight="1">
      <c r="A807" s="24" t="s">
        <v>130</v>
      </c>
      <c r="B807" s="174" t="s">
        <v>131</v>
      </c>
      <c r="C807" s="195"/>
      <c r="D807" s="195"/>
      <c r="E807" s="195"/>
      <c r="F807" s="176"/>
      <c r="G807" s="32" t="s">
        <v>102</v>
      </c>
      <c r="H807" s="196" t="str">
        <f ca="1">IFERROR(VLOOKUP(D800,基本登録!$B$8:$I$14,5,FALSE),"")</f>
        <v>1次予選（個人予選）</v>
      </c>
      <c r="I807" s="197"/>
      <c r="J807" s="197"/>
      <c r="K807" s="197"/>
      <c r="L807" s="198"/>
      <c r="M807" s="196" t="str">
        <f ca="1">IFERROR(VLOOKUP(D800,基本登録!$B$8:$I$14,6,FALSE),"")</f>
        <v>2次予選（個人決勝）</v>
      </c>
      <c r="N807" s="197"/>
      <c r="O807" s="197"/>
      <c r="P807" s="197"/>
      <c r="Q807" s="198"/>
      <c r="R807" s="196" t="str">
        <f ca="1">IFERROR(IF(VLOOKUP(D800,基本登録!$B$8:$I$14,7,FALSE)="","",VLOOKUP(D800,基本登録!$B$8:$I$14,7,FALSE)),"")</f>
        <v/>
      </c>
      <c r="S807" s="197"/>
      <c r="T807" s="197"/>
      <c r="U807" s="197"/>
      <c r="V807" s="198"/>
      <c r="W807" s="196" t="str">
        <f ca="1">IFERROR(IF(VLOOKUP(D800,基本登録!$B$8:$I$14,8,FALSE)="","",VLOOKUP(D800,基本登録!$B$8:$I$14,8,FALSE)),"")</f>
        <v/>
      </c>
      <c r="X807" s="197"/>
      <c r="Y807" s="197"/>
      <c r="Z807" s="197"/>
      <c r="AA807" s="198"/>
      <c r="AC807" s="49"/>
      <c r="AF807" s="11"/>
    </row>
    <row r="808" spans="1:32" ht="21.75" customHeight="1">
      <c r="A808" s="25" t="str">
        <f>基本登録!$A$17</f>
        <v>１</v>
      </c>
      <c r="B808" s="179" t="str">
        <f>IF(AC808="","",VLOOKUP(AC808,関東予選!$J:$O,4,FALSE))</f>
        <v/>
      </c>
      <c r="C808" s="180"/>
      <c r="D808" s="180"/>
      <c r="E808" s="180"/>
      <c r="F808" s="181"/>
      <c r="G808" s="26" t="str">
        <f>IF(AC808="","",VLOOKUP(AC808,関東予選!$J:$O,5,FALSE))</f>
        <v/>
      </c>
      <c r="H808" s="31"/>
      <c r="I808" s="31"/>
      <c r="J808" s="31"/>
      <c r="K808" s="21"/>
      <c r="L808" s="34"/>
      <c r="M808" s="31"/>
      <c r="N808" s="31"/>
      <c r="O808" s="31"/>
      <c r="P808" s="21"/>
      <c r="Q808" s="34"/>
      <c r="R808" s="31"/>
      <c r="S808" s="31"/>
      <c r="T808" s="31"/>
      <c r="U808" s="21"/>
      <c r="V808" s="34"/>
      <c r="W808" s="31"/>
      <c r="X808" s="31"/>
      <c r="Y808" s="31"/>
      <c r="Z808" s="21"/>
      <c r="AA808" s="34"/>
      <c r="AC808" s="49" t="str">
        <f>関東予選!J$46</f>
        <v/>
      </c>
      <c r="AF808" s="11"/>
    </row>
    <row r="809" spans="1:32" ht="21.75" customHeight="1">
      <c r="A809" s="24" t="str">
        <f>基本登録!$A$18</f>
        <v>２</v>
      </c>
      <c r="B809" s="179" t="str">
        <f>IF(AC809="","",VLOOKUP(AC809,関東予選!$J:$O,4,FALSE))</f>
        <v/>
      </c>
      <c r="C809" s="180"/>
      <c r="D809" s="180"/>
      <c r="E809" s="180"/>
      <c r="F809" s="181"/>
      <c r="G809" s="26" t="str">
        <f>IF(AC809="","",VLOOKUP(AC809,関東予選!$J:$O,5,FALSE))</f>
        <v/>
      </c>
      <c r="H809" s="31"/>
      <c r="I809" s="31"/>
      <c r="J809" s="31"/>
      <c r="K809" s="21"/>
      <c r="L809" s="34"/>
      <c r="M809" s="31"/>
      <c r="N809" s="31"/>
      <c r="O809" s="31"/>
      <c r="P809" s="21"/>
      <c r="Q809" s="34"/>
      <c r="R809" s="31"/>
      <c r="S809" s="31"/>
      <c r="T809" s="31"/>
      <c r="U809" s="21"/>
      <c r="V809" s="34"/>
      <c r="W809" s="31"/>
      <c r="X809" s="31"/>
      <c r="Y809" s="31"/>
      <c r="Z809" s="21"/>
      <c r="AA809" s="34"/>
      <c r="AC809" s="49"/>
      <c r="AF809" s="11"/>
    </row>
    <row r="810" spans="1:32" ht="21.75" customHeight="1">
      <c r="A810" s="24" t="str">
        <f>基本登録!$A$19</f>
        <v>３</v>
      </c>
      <c r="B810" s="179" t="str">
        <f>IF(AC810="","",VLOOKUP(AC810,関東予選!$J:$O,4,FALSE))</f>
        <v/>
      </c>
      <c r="C810" s="180"/>
      <c r="D810" s="180"/>
      <c r="E810" s="180"/>
      <c r="F810" s="181"/>
      <c r="G810" s="26" t="str">
        <f>IF(AC810="","",VLOOKUP(AC810,関東予選!$J:$O,5,FALSE))</f>
        <v/>
      </c>
      <c r="H810" s="31"/>
      <c r="I810" s="31"/>
      <c r="J810" s="31"/>
      <c r="K810" s="21"/>
      <c r="L810" s="34"/>
      <c r="M810" s="31"/>
      <c r="N810" s="31"/>
      <c r="O810" s="31"/>
      <c r="P810" s="21"/>
      <c r="Q810" s="34"/>
      <c r="R810" s="31"/>
      <c r="S810" s="31"/>
      <c r="T810" s="31"/>
      <c r="U810" s="21"/>
      <c r="V810" s="34"/>
      <c r="W810" s="31"/>
      <c r="X810" s="31"/>
      <c r="Y810" s="31"/>
      <c r="Z810" s="21"/>
      <c r="AA810" s="34"/>
      <c r="AC810" s="49"/>
      <c r="AF810" s="11"/>
    </row>
    <row r="811" spans="1:32" ht="21.75" customHeight="1">
      <c r="A811" s="24" t="str">
        <f>基本登録!$A$20</f>
        <v>４</v>
      </c>
      <c r="B811" s="179" t="str">
        <f>IF(AC811="","",VLOOKUP(AC811,関東予選!$J:$O,4,FALSE))</f>
        <v/>
      </c>
      <c r="C811" s="180"/>
      <c r="D811" s="180"/>
      <c r="E811" s="180"/>
      <c r="F811" s="181"/>
      <c r="G811" s="26" t="str">
        <f>IF(AC811="","",VLOOKUP(AC811,関東予選!$J:$O,5,FALSE))</f>
        <v/>
      </c>
      <c r="H811" s="31"/>
      <c r="I811" s="31"/>
      <c r="J811" s="31"/>
      <c r="K811" s="21"/>
      <c r="L811" s="34"/>
      <c r="M811" s="31"/>
      <c r="N811" s="31"/>
      <c r="O811" s="31"/>
      <c r="P811" s="21"/>
      <c r="Q811" s="34"/>
      <c r="R811" s="31"/>
      <c r="S811" s="31"/>
      <c r="T811" s="31"/>
      <c r="U811" s="21"/>
      <c r="V811" s="34"/>
      <c r="W811" s="31"/>
      <c r="X811" s="31"/>
      <c r="Y811" s="31"/>
      <c r="Z811" s="21"/>
      <c r="AA811" s="34"/>
      <c r="AC811" s="49"/>
      <c r="AF811" s="11"/>
    </row>
    <row r="812" spans="1:32" ht="21.75" customHeight="1">
      <c r="A812" s="24" t="str">
        <f>基本登録!$A$21</f>
        <v>５</v>
      </c>
      <c r="B812" s="179" t="str">
        <f>IF(AC812="","",VLOOKUP(AC812,関東予選!$J:$O,4,FALSE))</f>
        <v/>
      </c>
      <c r="C812" s="180"/>
      <c r="D812" s="180"/>
      <c r="E812" s="180"/>
      <c r="F812" s="181"/>
      <c r="G812" s="26" t="str">
        <f>IF(AC812="","",VLOOKUP(AC812,関東予選!$J:$O,5,FALSE))</f>
        <v/>
      </c>
      <c r="H812" s="31"/>
      <c r="I812" s="31"/>
      <c r="J812" s="31"/>
      <c r="K812" s="21"/>
      <c r="L812" s="34"/>
      <c r="M812" s="31"/>
      <c r="N812" s="31"/>
      <c r="O812" s="31"/>
      <c r="P812" s="21"/>
      <c r="Q812" s="34"/>
      <c r="R812" s="31"/>
      <c r="S812" s="31"/>
      <c r="T812" s="31"/>
      <c r="U812" s="21"/>
      <c r="V812" s="34"/>
      <c r="W812" s="31"/>
      <c r="X812" s="31"/>
      <c r="Y812" s="31"/>
      <c r="Z812" s="21"/>
      <c r="AA812" s="34"/>
      <c r="AC812" s="49"/>
      <c r="AF812" s="11"/>
    </row>
    <row r="813" spans="1:32" ht="21.75" customHeight="1">
      <c r="A813" s="24" t="str">
        <f>基本登録!$A$22</f>
        <v>補</v>
      </c>
      <c r="B813" s="179" t="str">
        <f>IF(AC813="","",VLOOKUP(AC813,関東予選!$J:$O,4,FALSE))</f>
        <v/>
      </c>
      <c r="C813" s="180"/>
      <c r="D813" s="180"/>
      <c r="E813" s="180"/>
      <c r="F813" s="181"/>
      <c r="G813" s="26" t="str">
        <f>IF(AC813="","",VLOOKUP(AC813,関東予選!$J:$O,5,FALSE))</f>
        <v/>
      </c>
      <c r="H813" s="24"/>
      <c r="I813" s="24"/>
      <c r="J813" s="24"/>
      <c r="K813" s="33"/>
      <c r="L813" s="34"/>
      <c r="M813" s="24"/>
      <c r="N813" s="24"/>
      <c r="O813" s="24"/>
      <c r="P813" s="33"/>
      <c r="Q813" s="34"/>
      <c r="R813" s="24"/>
      <c r="S813" s="24"/>
      <c r="T813" s="24"/>
      <c r="U813" s="33"/>
      <c r="V813" s="34"/>
      <c r="W813" s="24"/>
      <c r="X813" s="24"/>
      <c r="Y813" s="24"/>
      <c r="Z813" s="33"/>
      <c r="AA813" s="34"/>
      <c r="AC813" s="49"/>
      <c r="AF813" s="11"/>
    </row>
    <row r="814" spans="1:32" ht="19.5" customHeight="1">
      <c r="A814" s="169"/>
      <c r="B814" s="170"/>
      <c r="C814" s="170"/>
      <c r="D814" s="170"/>
      <c r="E814" s="170"/>
      <c r="F814" s="170"/>
      <c r="G814" s="171"/>
      <c r="H814" s="172" t="s">
        <v>132</v>
      </c>
      <c r="I814" s="173"/>
      <c r="J814" s="173"/>
      <c r="K814" s="173"/>
      <c r="L814" s="34"/>
      <c r="M814" s="172" t="s">
        <v>132</v>
      </c>
      <c r="N814" s="173"/>
      <c r="O814" s="173"/>
      <c r="P814" s="173"/>
      <c r="Q814" s="34"/>
      <c r="R814" s="172" t="s">
        <v>132</v>
      </c>
      <c r="S814" s="173"/>
      <c r="T814" s="173"/>
      <c r="U814" s="173"/>
      <c r="V814" s="34"/>
      <c r="W814" s="172" t="s">
        <v>132</v>
      </c>
      <c r="X814" s="173"/>
      <c r="Y814" s="173"/>
      <c r="Z814" s="173"/>
      <c r="AA814" s="34"/>
      <c r="AC814" s="49"/>
      <c r="AF814" s="11"/>
    </row>
    <row r="815" spans="1:32" ht="24.75" customHeight="1">
      <c r="A815" s="174"/>
      <c r="B815" s="175"/>
      <c r="C815" s="175"/>
      <c r="D815" s="175"/>
      <c r="E815" s="175"/>
      <c r="F815" s="175"/>
      <c r="G815" s="176"/>
      <c r="H815" s="169"/>
      <c r="I815" s="177"/>
      <c r="J815" s="177"/>
      <c r="K815" s="177"/>
      <c r="L815" s="178"/>
      <c r="M815" s="169"/>
      <c r="N815" s="177"/>
      <c r="O815" s="177"/>
      <c r="P815" s="177"/>
      <c r="Q815" s="178"/>
      <c r="R815" s="169"/>
      <c r="S815" s="177"/>
      <c r="T815" s="177"/>
      <c r="U815" s="177"/>
      <c r="V815" s="178"/>
      <c r="W815" s="169"/>
      <c r="X815" s="177"/>
      <c r="Y815" s="177"/>
      <c r="Z815" s="177"/>
      <c r="AA815" s="178"/>
      <c r="AC815" s="49"/>
      <c r="AF815" s="11"/>
    </row>
    <row r="816" spans="1:32" ht="4.5" customHeight="1">
      <c r="A816" s="165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AC816" s="49"/>
      <c r="AF816" s="11"/>
    </row>
    <row r="817" spans="1:32">
      <c r="A817" s="167" t="s">
        <v>136</v>
      </c>
      <c r="B817" s="167"/>
      <c r="C817" s="47" t="str">
        <f>基本登録!$A$23</f>
        <v>①（　）内の大会の個人の部は一人１枚使用すること（関東予選・総合体育大会・個人選手権大会）</v>
      </c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4"/>
      <c r="R817" s="45"/>
      <c r="S817" s="44"/>
      <c r="T817" s="44"/>
      <c r="U817" s="40"/>
      <c r="V817" s="40"/>
      <c r="W817" s="40"/>
      <c r="X817" s="40"/>
      <c r="Y817" s="40"/>
      <c r="Z817" s="40"/>
      <c r="AA817" s="40"/>
    </row>
    <row r="818" spans="1:32">
      <c r="A818" s="43"/>
      <c r="B818" s="43"/>
      <c r="C818" s="47" t="str">
        <f>基本登録!$A$24</f>
        <v>②顧問の捺印のないものは無効</v>
      </c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6"/>
      <c r="R818" s="44"/>
      <c r="S818" s="44"/>
      <c r="T818" s="44"/>
      <c r="U818" s="168" t="s">
        <v>139</v>
      </c>
      <c r="V818" s="168"/>
      <c r="W818" s="168"/>
      <c r="X818" s="168"/>
      <c r="Y818" s="168"/>
      <c r="Z818" s="168"/>
      <c r="AA818" s="168"/>
    </row>
    <row r="819" spans="1:32" s="37" customFormat="1">
      <c r="A819" s="41"/>
      <c r="B819" s="41"/>
      <c r="C819" s="42" t="str">
        <f>基本登録!$A$25</f>
        <v>③A4用紙に印刷すること（A4用紙1枚につき立順票は二部出力。切り取って使用すること）</v>
      </c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168"/>
      <c r="V819" s="168"/>
      <c r="W819" s="168"/>
      <c r="X819" s="168"/>
      <c r="Y819" s="168"/>
      <c r="Z819" s="168"/>
      <c r="AA819" s="168"/>
      <c r="AC819" s="50"/>
    </row>
    <row r="820" spans="1:32" ht="34.5" customHeight="1">
      <c r="AC820" s="49"/>
      <c r="AF820" s="11"/>
    </row>
    <row r="821" spans="1:32" ht="24.75" customHeight="1">
      <c r="A821" s="240" t="s">
        <v>119</v>
      </c>
      <c r="B821" s="240"/>
      <c r="C821" s="240"/>
      <c r="D821" s="201" t="str">
        <f ca="1">基本登録!$B$8</f>
        <v>令和8年度　関東大会東京都予選　立順票</v>
      </c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190" t="s">
        <v>120</v>
      </c>
      <c r="Y821" s="191"/>
      <c r="Z821" s="191"/>
      <c r="AA821" s="192"/>
      <c r="AC821" s="49"/>
      <c r="AF821" s="11"/>
    </row>
    <row r="822" spans="1:32" ht="26.25" customHeight="1">
      <c r="A822" s="241"/>
      <c r="B822" s="241"/>
      <c r="C822" s="24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2" t="str">
        <f>IF(VLOOKUP(AC829,関東予選!$J:$O,2,FALSE)="","",VLOOKUP(AC829,関東予選!$J:$O,2,FALSE))</f>
        <v/>
      </c>
      <c r="Y822" s="203"/>
      <c r="Z822" s="203"/>
      <c r="AA822" s="204"/>
      <c r="AC822" s="49"/>
      <c r="AF822" s="11"/>
    </row>
    <row r="823" spans="1:32" ht="27" customHeight="1">
      <c r="A823" s="169" t="s">
        <v>121</v>
      </c>
      <c r="B823" s="177"/>
      <c r="C823" s="178"/>
      <c r="D823" s="208"/>
      <c r="E823" s="30" t="s">
        <v>122</v>
      </c>
      <c r="F823" s="208"/>
      <c r="G823" s="190" t="s">
        <v>123</v>
      </c>
      <c r="H823" s="191"/>
      <c r="I823" s="192"/>
      <c r="J823" s="213" t="str">
        <f>基本登録!$B$2</f>
        <v>基本登録シートの学校番号に入力して下さい</v>
      </c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X823" s="205"/>
      <c r="Y823" s="206"/>
      <c r="Z823" s="206"/>
      <c r="AA823" s="207"/>
      <c r="AC823" s="49"/>
      <c r="AF823" s="11"/>
    </row>
    <row r="824" spans="1:32" ht="9.75" customHeight="1">
      <c r="A824" s="214">
        <f>基本登録!$B$1</f>
        <v>0</v>
      </c>
      <c r="B824" s="215"/>
      <c r="C824" s="216"/>
      <c r="D824" s="209"/>
      <c r="E824" s="223" t="s">
        <v>109</v>
      </c>
      <c r="F824" s="211"/>
      <c r="G824" s="226" t="s">
        <v>124</v>
      </c>
      <c r="H824" s="227"/>
      <c r="I824" s="228"/>
      <c r="J824" s="213">
        <f>基本登録!$B$3</f>
        <v>0</v>
      </c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36"/>
      <c r="X824" s="36"/>
      <c r="AC824" s="49"/>
      <c r="AF824" s="11"/>
    </row>
    <row r="825" spans="1:32" ht="16.5" customHeight="1">
      <c r="A825" s="217"/>
      <c r="B825" s="218"/>
      <c r="C825" s="219"/>
      <c r="D825" s="209"/>
      <c r="E825" s="224"/>
      <c r="F825" s="211"/>
      <c r="G825" s="229"/>
      <c r="H825" s="230"/>
      <c r="I825" s="231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X825" s="182" t="s">
        <v>125</v>
      </c>
      <c r="Y825" s="184" t="s">
        <v>126</v>
      </c>
      <c r="Z825" s="185"/>
      <c r="AA825" s="186"/>
      <c r="AC825" s="49"/>
      <c r="AF825" s="11"/>
    </row>
    <row r="826" spans="1:32" ht="27" customHeight="1">
      <c r="A826" s="220"/>
      <c r="B826" s="221"/>
      <c r="C826" s="222"/>
      <c r="D826" s="210"/>
      <c r="E826" s="225"/>
      <c r="F826" s="212"/>
      <c r="G826" s="190" t="s">
        <v>127</v>
      </c>
      <c r="H826" s="191"/>
      <c r="I826" s="192"/>
      <c r="J826" s="28"/>
      <c r="K826" s="29"/>
      <c r="L826" s="29"/>
      <c r="M826" s="29"/>
      <c r="N826" s="29"/>
      <c r="O826" s="29"/>
      <c r="P826" s="22"/>
      <c r="Q826" s="22"/>
      <c r="R826" s="22" t="s">
        <v>128</v>
      </c>
      <c r="S826" s="193" t="str">
        <f t="shared" ref="S826" si="31">AC829</f>
        <v/>
      </c>
      <c r="T826" s="194"/>
      <c r="U826" s="194"/>
      <c r="V826" s="23" t="s">
        <v>129</v>
      </c>
      <c r="X826" s="183"/>
      <c r="Y826" s="187"/>
      <c r="Z826" s="188"/>
      <c r="AA826" s="189"/>
      <c r="AC826" s="49"/>
      <c r="AF826" s="11"/>
    </row>
    <row r="827" spans="1:32" ht="4.5" customHeight="1">
      <c r="AC827" s="49"/>
      <c r="AF827" s="11"/>
    </row>
    <row r="828" spans="1:32" ht="21.75" customHeight="1">
      <c r="A828" s="24" t="s">
        <v>130</v>
      </c>
      <c r="B828" s="174" t="s">
        <v>131</v>
      </c>
      <c r="C828" s="195"/>
      <c r="D828" s="195"/>
      <c r="E828" s="195"/>
      <c r="F828" s="176"/>
      <c r="G828" s="32" t="s">
        <v>102</v>
      </c>
      <c r="H828" s="196" t="str">
        <f ca="1">IFERROR(VLOOKUP(D821,基本登録!$B$8:$I$14,5,FALSE),"")</f>
        <v>1次予選（個人予選）</v>
      </c>
      <c r="I828" s="197"/>
      <c r="J828" s="197"/>
      <c r="K828" s="197"/>
      <c r="L828" s="198"/>
      <c r="M828" s="196" t="str">
        <f ca="1">IFERROR(VLOOKUP(D821,基本登録!$B$8:$I$14,6,FALSE),"")</f>
        <v>2次予選（個人決勝）</v>
      </c>
      <c r="N828" s="197"/>
      <c r="O828" s="197"/>
      <c r="P828" s="197"/>
      <c r="Q828" s="198"/>
      <c r="R828" s="196" t="str">
        <f ca="1">IFERROR(IF(VLOOKUP(D821,基本登録!$B$8:$I$14,7,FALSE)="","",VLOOKUP(D821,基本登録!$B$8:$I$14,7,FALSE)),"")</f>
        <v/>
      </c>
      <c r="S828" s="197"/>
      <c r="T828" s="197"/>
      <c r="U828" s="197"/>
      <c r="V828" s="198"/>
      <c r="W828" s="196" t="str">
        <f ca="1">IFERROR(IF(VLOOKUP(D821,基本登録!$B$8:$I$14,8,FALSE)="","",VLOOKUP(D821,基本登録!$B$8:$I$14,8,FALSE)),"")</f>
        <v/>
      </c>
      <c r="X828" s="197"/>
      <c r="Y828" s="197"/>
      <c r="Z828" s="197"/>
      <c r="AA828" s="198"/>
      <c r="AC828" s="49"/>
      <c r="AF828" s="11"/>
    </row>
    <row r="829" spans="1:32" ht="21.75" customHeight="1">
      <c r="A829" s="25" t="str">
        <f>基本登録!$A$17</f>
        <v>１</v>
      </c>
      <c r="B829" s="179" t="str">
        <f>IF(AC829="","",VLOOKUP(AC829,関東予選!$J:$O,4,FALSE))</f>
        <v/>
      </c>
      <c r="C829" s="180"/>
      <c r="D829" s="180"/>
      <c r="E829" s="180"/>
      <c r="F829" s="181"/>
      <c r="G829" s="26" t="str">
        <f>IF(AC829="","",VLOOKUP(AC829,関東予選!$J:$O,5,FALSE))</f>
        <v/>
      </c>
      <c r="H829" s="31"/>
      <c r="I829" s="31"/>
      <c r="J829" s="31"/>
      <c r="K829" s="21"/>
      <c r="L829" s="34"/>
      <c r="M829" s="31"/>
      <c r="N829" s="31"/>
      <c r="O829" s="31"/>
      <c r="P829" s="21"/>
      <c r="Q829" s="34"/>
      <c r="R829" s="31"/>
      <c r="S829" s="31"/>
      <c r="T829" s="31"/>
      <c r="U829" s="21"/>
      <c r="V829" s="34"/>
      <c r="W829" s="31"/>
      <c r="X829" s="31"/>
      <c r="Y829" s="31"/>
      <c r="Z829" s="21"/>
      <c r="AA829" s="34"/>
      <c r="AC829" s="49" t="str">
        <f>関東予選!J$47</f>
        <v/>
      </c>
      <c r="AF829" s="11"/>
    </row>
    <row r="830" spans="1:32" ht="21.75" customHeight="1">
      <c r="A830" s="24" t="str">
        <f>基本登録!$A$18</f>
        <v>２</v>
      </c>
      <c r="B830" s="179" t="str">
        <f>IF(AC830="","",VLOOKUP(AC830,関東予選!$J:$O,4,FALSE))</f>
        <v/>
      </c>
      <c r="C830" s="180"/>
      <c r="D830" s="180"/>
      <c r="E830" s="180"/>
      <c r="F830" s="181"/>
      <c r="G830" s="26" t="str">
        <f>IF(AC830="","",VLOOKUP(AC830,関東予選!$J:$O,5,FALSE))</f>
        <v/>
      </c>
      <c r="H830" s="31"/>
      <c r="I830" s="31"/>
      <c r="J830" s="31"/>
      <c r="K830" s="21"/>
      <c r="L830" s="34"/>
      <c r="M830" s="31"/>
      <c r="N830" s="31"/>
      <c r="O830" s="31"/>
      <c r="P830" s="21"/>
      <c r="Q830" s="34"/>
      <c r="R830" s="31"/>
      <c r="S830" s="31"/>
      <c r="T830" s="31"/>
      <c r="U830" s="21"/>
      <c r="V830" s="34"/>
      <c r="W830" s="31"/>
      <c r="X830" s="31"/>
      <c r="Y830" s="31"/>
      <c r="Z830" s="21"/>
      <c r="AA830" s="34"/>
      <c r="AC830" s="49"/>
      <c r="AF830" s="11"/>
    </row>
    <row r="831" spans="1:32" ht="21.75" customHeight="1">
      <c r="A831" s="24" t="str">
        <f>基本登録!$A$19</f>
        <v>３</v>
      </c>
      <c r="B831" s="179" t="str">
        <f>IF(AC831="","",VLOOKUP(AC831,関東予選!$J:$O,4,FALSE))</f>
        <v/>
      </c>
      <c r="C831" s="180"/>
      <c r="D831" s="180"/>
      <c r="E831" s="180"/>
      <c r="F831" s="181"/>
      <c r="G831" s="26" t="str">
        <f>IF(AC831="","",VLOOKUP(AC831,関東予選!$J:$O,5,FALSE))</f>
        <v/>
      </c>
      <c r="H831" s="31"/>
      <c r="I831" s="31"/>
      <c r="J831" s="31"/>
      <c r="K831" s="21"/>
      <c r="L831" s="34"/>
      <c r="M831" s="31"/>
      <c r="N831" s="31"/>
      <c r="O831" s="31"/>
      <c r="P831" s="21"/>
      <c r="Q831" s="34"/>
      <c r="R831" s="31"/>
      <c r="S831" s="31"/>
      <c r="T831" s="31"/>
      <c r="U831" s="21"/>
      <c r="V831" s="34"/>
      <c r="W831" s="31"/>
      <c r="X831" s="31"/>
      <c r="Y831" s="31"/>
      <c r="Z831" s="21"/>
      <c r="AA831" s="34"/>
      <c r="AC831" s="49"/>
      <c r="AF831" s="11"/>
    </row>
    <row r="832" spans="1:32" ht="21.75" customHeight="1">
      <c r="A832" s="24" t="str">
        <f>基本登録!$A$20</f>
        <v>４</v>
      </c>
      <c r="B832" s="179" t="str">
        <f>IF(AC832="","",VLOOKUP(AC832,関東予選!$J:$O,4,FALSE))</f>
        <v/>
      </c>
      <c r="C832" s="180"/>
      <c r="D832" s="180"/>
      <c r="E832" s="180"/>
      <c r="F832" s="181"/>
      <c r="G832" s="26" t="str">
        <f>IF(AC832="","",VLOOKUP(AC832,関東予選!$J:$O,5,FALSE))</f>
        <v/>
      </c>
      <c r="H832" s="31"/>
      <c r="I832" s="31"/>
      <c r="J832" s="31"/>
      <c r="K832" s="21"/>
      <c r="L832" s="34"/>
      <c r="M832" s="31"/>
      <c r="N832" s="31"/>
      <c r="O832" s="31"/>
      <c r="P832" s="21"/>
      <c r="Q832" s="34"/>
      <c r="R832" s="31"/>
      <c r="S832" s="31"/>
      <c r="T832" s="31"/>
      <c r="U832" s="21"/>
      <c r="V832" s="34"/>
      <c r="W832" s="31"/>
      <c r="X832" s="31"/>
      <c r="Y832" s="31"/>
      <c r="Z832" s="21"/>
      <c r="AA832" s="34"/>
      <c r="AC832" s="49"/>
      <c r="AF832" s="11"/>
    </row>
    <row r="833" spans="1:32" ht="21.75" customHeight="1">
      <c r="A833" s="24" t="str">
        <f>基本登録!$A$21</f>
        <v>５</v>
      </c>
      <c r="B833" s="179" t="str">
        <f>IF(AC833="","",VLOOKUP(AC833,関東予選!$J:$O,4,FALSE))</f>
        <v/>
      </c>
      <c r="C833" s="180"/>
      <c r="D833" s="180"/>
      <c r="E833" s="180"/>
      <c r="F833" s="181"/>
      <c r="G833" s="26" t="str">
        <f>IF(AC833="","",VLOOKUP(AC833,関東予選!$J:$O,5,FALSE))</f>
        <v/>
      </c>
      <c r="H833" s="31"/>
      <c r="I833" s="31"/>
      <c r="J833" s="31"/>
      <c r="K833" s="21"/>
      <c r="L833" s="34"/>
      <c r="M833" s="31"/>
      <c r="N833" s="31"/>
      <c r="O833" s="31"/>
      <c r="P833" s="21"/>
      <c r="Q833" s="34"/>
      <c r="R833" s="31"/>
      <c r="S833" s="31"/>
      <c r="T833" s="31"/>
      <c r="U833" s="21"/>
      <c r="V833" s="34"/>
      <c r="W833" s="31"/>
      <c r="X833" s="31"/>
      <c r="Y833" s="31"/>
      <c r="Z833" s="21"/>
      <c r="AA833" s="34"/>
      <c r="AC833" s="49"/>
      <c r="AF833" s="11"/>
    </row>
    <row r="834" spans="1:32" ht="21.75" customHeight="1">
      <c r="A834" s="24" t="str">
        <f>基本登録!$A$22</f>
        <v>補</v>
      </c>
      <c r="B834" s="179" t="str">
        <f>IF(AC834="","",VLOOKUP(AC834,関東予選!$J:$O,4,FALSE))</f>
        <v/>
      </c>
      <c r="C834" s="180"/>
      <c r="D834" s="180"/>
      <c r="E834" s="180"/>
      <c r="F834" s="181"/>
      <c r="G834" s="26" t="str">
        <f>IF(AC834="","",VLOOKUP(AC834,関東予選!$J:$O,5,FALSE))</f>
        <v/>
      </c>
      <c r="H834" s="24"/>
      <c r="I834" s="24"/>
      <c r="J834" s="24"/>
      <c r="K834" s="33"/>
      <c r="L834" s="34"/>
      <c r="M834" s="24"/>
      <c r="N834" s="24"/>
      <c r="O834" s="24"/>
      <c r="P834" s="33"/>
      <c r="Q834" s="34"/>
      <c r="R834" s="24"/>
      <c r="S834" s="24"/>
      <c r="T834" s="24"/>
      <c r="U834" s="33"/>
      <c r="V834" s="34"/>
      <c r="W834" s="24"/>
      <c r="X834" s="24"/>
      <c r="Y834" s="24"/>
      <c r="Z834" s="33"/>
      <c r="AA834" s="34"/>
      <c r="AC834" s="49"/>
      <c r="AF834" s="11"/>
    </row>
    <row r="835" spans="1:32" ht="19.5" customHeight="1">
      <c r="A835" s="169"/>
      <c r="B835" s="170"/>
      <c r="C835" s="170"/>
      <c r="D835" s="170"/>
      <c r="E835" s="170"/>
      <c r="F835" s="170"/>
      <c r="G835" s="171"/>
      <c r="H835" s="172" t="s">
        <v>132</v>
      </c>
      <c r="I835" s="173"/>
      <c r="J835" s="173"/>
      <c r="K835" s="173"/>
      <c r="L835" s="34"/>
      <c r="M835" s="172" t="s">
        <v>132</v>
      </c>
      <c r="N835" s="173"/>
      <c r="O835" s="173"/>
      <c r="P835" s="173"/>
      <c r="Q835" s="34"/>
      <c r="R835" s="172" t="s">
        <v>132</v>
      </c>
      <c r="S835" s="173"/>
      <c r="T835" s="173"/>
      <c r="U835" s="173"/>
      <c r="V835" s="34"/>
      <c r="W835" s="172" t="s">
        <v>132</v>
      </c>
      <c r="X835" s="173"/>
      <c r="Y835" s="173"/>
      <c r="Z835" s="173"/>
      <c r="AA835" s="34"/>
      <c r="AC835" s="49"/>
      <c r="AF835" s="11"/>
    </row>
    <row r="836" spans="1:32" ht="24.75" customHeight="1">
      <c r="A836" s="174"/>
      <c r="B836" s="175"/>
      <c r="C836" s="175"/>
      <c r="D836" s="175"/>
      <c r="E836" s="175"/>
      <c r="F836" s="175"/>
      <c r="G836" s="176"/>
      <c r="H836" s="169"/>
      <c r="I836" s="177"/>
      <c r="J836" s="177"/>
      <c r="K836" s="177"/>
      <c r="L836" s="178"/>
      <c r="M836" s="169"/>
      <c r="N836" s="177"/>
      <c r="O836" s="177"/>
      <c r="P836" s="177"/>
      <c r="Q836" s="178"/>
      <c r="R836" s="169"/>
      <c r="S836" s="177"/>
      <c r="T836" s="177"/>
      <c r="U836" s="177"/>
      <c r="V836" s="178"/>
      <c r="W836" s="169"/>
      <c r="X836" s="177"/>
      <c r="Y836" s="177"/>
      <c r="Z836" s="177"/>
      <c r="AA836" s="178"/>
      <c r="AC836" s="49"/>
      <c r="AF836" s="11"/>
    </row>
    <row r="837" spans="1:32" ht="4.5" customHeight="1">
      <c r="A837" s="165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AC837" s="49"/>
      <c r="AF837" s="11"/>
    </row>
    <row r="838" spans="1:32">
      <c r="A838" s="167" t="s">
        <v>136</v>
      </c>
      <c r="B838" s="167"/>
      <c r="C838" s="47" t="str">
        <f>基本登録!$A$23</f>
        <v>①（　）内の大会の個人の部は一人１枚使用すること（関東予選・総合体育大会・個人選手権大会）</v>
      </c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4"/>
      <c r="R838" s="45"/>
      <c r="S838" s="44"/>
      <c r="T838" s="44"/>
      <c r="U838" s="40"/>
      <c r="V838" s="40"/>
      <c r="W838" s="40"/>
      <c r="X838" s="40"/>
      <c r="Y838" s="40"/>
      <c r="Z838" s="40"/>
      <c r="AA838" s="40"/>
    </row>
    <row r="839" spans="1:32">
      <c r="A839" s="43"/>
      <c r="B839" s="43"/>
      <c r="C839" s="47" t="str">
        <f>基本登録!$A$24</f>
        <v>②顧問の捺印のないものは無効</v>
      </c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6"/>
      <c r="R839" s="44"/>
      <c r="S839" s="44"/>
      <c r="T839" s="44"/>
      <c r="U839" s="168" t="s">
        <v>139</v>
      </c>
      <c r="V839" s="168"/>
      <c r="W839" s="168"/>
      <c r="X839" s="168"/>
      <c r="Y839" s="168"/>
      <c r="Z839" s="168"/>
      <c r="AA839" s="168"/>
    </row>
    <row r="840" spans="1:32" s="37" customFormat="1">
      <c r="A840" s="41"/>
      <c r="B840" s="41"/>
      <c r="C840" s="42" t="str">
        <f>基本登録!$A$25</f>
        <v>③A4用紙に印刷すること（A4用紙1枚につき立順票は二部出力。切り取って使用すること）</v>
      </c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168"/>
      <c r="V840" s="168"/>
      <c r="W840" s="168"/>
      <c r="X840" s="168"/>
      <c r="Y840" s="168"/>
      <c r="Z840" s="168"/>
      <c r="AA840" s="168"/>
      <c r="AC840" s="50"/>
    </row>
    <row r="841" spans="1:32" ht="34.5" customHeight="1">
      <c r="AC841" s="49"/>
      <c r="AF841" s="11"/>
    </row>
    <row r="842" spans="1:32" ht="24.75" customHeight="1">
      <c r="A842" s="240" t="s">
        <v>119</v>
      </c>
      <c r="B842" s="240"/>
      <c r="C842" s="240"/>
      <c r="D842" s="201" t="str">
        <f ca="1">基本登録!$B$8</f>
        <v>令和8年度　関東大会東京都予選　立順票</v>
      </c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190" t="s">
        <v>120</v>
      </c>
      <c r="Y842" s="191"/>
      <c r="Z842" s="191"/>
      <c r="AA842" s="192"/>
      <c r="AC842" s="49"/>
      <c r="AF842" s="11"/>
    </row>
    <row r="843" spans="1:32" ht="26.25" customHeight="1">
      <c r="A843" s="241"/>
      <c r="B843" s="241"/>
      <c r="C843" s="24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2" t="str">
        <f>IF(VLOOKUP(AC850,関東予選!$J:$O,2,FALSE)="","",VLOOKUP(AC850,関東予選!$J:$O,2,FALSE))</f>
        <v/>
      </c>
      <c r="Y843" s="203"/>
      <c r="Z843" s="203"/>
      <c r="AA843" s="204"/>
      <c r="AC843" s="49"/>
      <c r="AF843" s="11"/>
    </row>
    <row r="844" spans="1:32" ht="27" customHeight="1">
      <c r="A844" s="169" t="s">
        <v>121</v>
      </c>
      <c r="B844" s="177"/>
      <c r="C844" s="178"/>
      <c r="D844" s="208"/>
      <c r="E844" s="30" t="s">
        <v>122</v>
      </c>
      <c r="F844" s="208"/>
      <c r="G844" s="190" t="s">
        <v>123</v>
      </c>
      <c r="H844" s="191"/>
      <c r="I844" s="192"/>
      <c r="J844" s="213" t="str">
        <f>基本登録!$B$2</f>
        <v>基本登録シートの学校番号に入力して下さい</v>
      </c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X844" s="205"/>
      <c r="Y844" s="206"/>
      <c r="Z844" s="206"/>
      <c r="AA844" s="207"/>
      <c r="AC844" s="49"/>
      <c r="AF844" s="11"/>
    </row>
    <row r="845" spans="1:32" ht="9.75" customHeight="1">
      <c r="A845" s="214">
        <f>基本登録!$B$1</f>
        <v>0</v>
      </c>
      <c r="B845" s="215"/>
      <c r="C845" s="216"/>
      <c r="D845" s="209"/>
      <c r="E845" s="223" t="s">
        <v>109</v>
      </c>
      <c r="F845" s="211"/>
      <c r="G845" s="226" t="s">
        <v>124</v>
      </c>
      <c r="H845" s="227"/>
      <c r="I845" s="228"/>
      <c r="J845" s="213">
        <f>基本登録!$B$3</f>
        <v>0</v>
      </c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36"/>
      <c r="X845" s="36"/>
      <c r="AC845" s="49"/>
      <c r="AF845" s="11"/>
    </row>
    <row r="846" spans="1:32" ht="16.5" customHeight="1">
      <c r="A846" s="217"/>
      <c r="B846" s="218"/>
      <c r="C846" s="219"/>
      <c r="D846" s="209"/>
      <c r="E846" s="224"/>
      <c r="F846" s="211"/>
      <c r="G846" s="229"/>
      <c r="H846" s="230"/>
      <c r="I846" s="231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X846" s="182" t="s">
        <v>125</v>
      </c>
      <c r="Y846" s="184" t="s">
        <v>126</v>
      </c>
      <c r="Z846" s="185"/>
      <c r="AA846" s="186"/>
      <c r="AC846" s="49"/>
      <c r="AF846" s="11"/>
    </row>
    <row r="847" spans="1:32" ht="27" customHeight="1">
      <c r="A847" s="220"/>
      <c r="B847" s="221"/>
      <c r="C847" s="222"/>
      <c r="D847" s="210"/>
      <c r="E847" s="225"/>
      <c r="F847" s="212"/>
      <c r="G847" s="190" t="s">
        <v>127</v>
      </c>
      <c r="H847" s="191"/>
      <c r="I847" s="192"/>
      <c r="J847" s="28"/>
      <c r="K847" s="29"/>
      <c r="L847" s="29"/>
      <c r="M847" s="29"/>
      <c r="N847" s="29"/>
      <c r="O847" s="29"/>
      <c r="P847" s="22"/>
      <c r="Q847" s="22"/>
      <c r="R847" s="22" t="s">
        <v>128</v>
      </c>
      <c r="S847" s="193" t="str">
        <f t="shared" ref="S847" si="32">AC850</f>
        <v/>
      </c>
      <c r="T847" s="194"/>
      <c r="U847" s="194"/>
      <c r="V847" s="23" t="s">
        <v>129</v>
      </c>
      <c r="X847" s="183"/>
      <c r="Y847" s="187"/>
      <c r="Z847" s="188"/>
      <c r="AA847" s="189"/>
      <c r="AC847" s="49"/>
      <c r="AF847" s="11"/>
    </row>
    <row r="848" spans="1:32" ht="4.5" customHeight="1">
      <c r="AC848" s="49"/>
      <c r="AF848" s="11"/>
    </row>
    <row r="849" spans="1:32" ht="21.75" customHeight="1">
      <c r="A849" s="24" t="s">
        <v>130</v>
      </c>
      <c r="B849" s="174" t="s">
        <v>131</v>
      </c>
      <c r="C849" s="195"/>
      <c r="D849" s="195"/>
      <c r="E849" s="195"/>
      <c r="F849" s="176"/>
      <c r="G849" s="32" t="s">
        <v>102</v>
      </c>
      <c r="H849" s="196" t="str">
        <f ca="1">IFERROR(VLOOKUP(D842,基本登録!$B$8:$I$14,5,FALSE),"")</f>
        <v>1次予選（個人予選）</v>
      </c>
      <c r="I849" s="197"/>
      <c r="J849" s="197"/>
      <c r="K849" s="197"/>
      <c r="L849" s="198"/>
      <c r="M849" s="196" t="str">
        <f ca="1">IFERROR(VLOOKUP(D842,基本登録!$B$8:$I$14,6,FALSE),"")</f>
        <v>2次予選（個人決勝）</v>
      </c>
      <c r="N849" s="197"/>
      <c r="O849" s="197"/>
      <c r="P849" s="197"/>
      <c r="Q849" s="198"/>
      <c r="R849" s="196" t="str">
        <f ca="1">IFERROR(IF(VLOOKUP(D842,基本登録!$B$8:$I$14,7,FALSE)="","",VLOOKUP(D842,基本登録!$B$8:$I$14,7,FALSE)),"")</f>
        <v/>
      </c>
      <c r="S849" s="197"/>
      <c r="T849" s="197"/>
      <c r="U849" s="197"/>
      <c r="V849" s="198"/>
      <c r="W849" s="196" t="str">
        <f ca="1">IFERROR(IF(VLOOKUP(D842,基本登録!$B$8:$I$14,8,FALSE)="","",VLOOKUP(D842,基本登録!$B$8:$I$14,8,FALSE)),"")</f>
        <v/>
      </c>
      <c r="X849" s="197"/>
      <c r="Y849" s="197"/>
      <c r="Z849" s="197"/>
      <c r="AA849" s="198"/>
      <c r="AC849" s="49"/>
      <c r="AF849" s="11"/>
    </row>
    <row r="850" spans="1:32" ht="21.75" customHeight="1">
      <c r="A850" s="25" t="str">
        <f>基本登録!$A$17</f>
        <v>１</v>
      </c>
      <c r="B850" s="179" t="str">
        <f>IF(AC850="","",VLOOKUP(AC850,関東予選!$J:$O,4,FALSE))</f>
        <v/>
      </c>
      <c r="C850" s="180"/>
      <c r="D850" s="180"/>
      <c r="E850" s="180"/>
      <c r="F850" s="181"/>
      <c r="G850" s="26" t="str">
        <f>IF(AC850="","",VLOOKUP(AC850,関東予選!$J:$O,5,FALSE))</f>
        <v/>
      </c>
      <c r="H850" s="31"/>
      <c r="I850" s="31"/>
      <c r="J850" s="31"/>
      <c r="K850" s="21"/>
      <c r="L850" s="34"/>
      <c r="M850" s="31"/>
      <c r="N850" s="31"/>
      <c r="O850" s="31"/>
      <c r="P850" s="21"/>
      <c r="Q850" s="34"/>
      <c r="R850" s="31"/>
      <c r="S850" s="31"/>
      <c r="T850" s="31"/>
      <c r="U850" s="21"/>
      <c r="V850" s="34"/>
      <c r="W850" s="31"/>
      <c r="X850" s="31"/>
      <c r="Y850" s="31"/>
      <c r="Z850" s="21"/>
      <c r="AA850" s="34"/>
      <c r="AC850" s="49" t="str">
        <f>関東予選!J$48</f>
        <v/>
      </c>
      <c r="AF850" s="11"/>
    </row>
    <row r="851" spans="1:32" ht="21.75" customHeight="1">
      <c r="A851" s="24" t="str">
        <f>基本登録!$A$18</f>
        <v>２</v>
      </c>
      <c r="B851" s="179" t="str">
        <f>IF(AC851="","",VLOOKUP(AC851,関東予選!$J:$O,4,FALSE))</f>
        <v/>
      </c>
      <c r="C851" s="180"/>
      <c r="D851" s="180"/>
      <c r="E851" s="180"/>
      <c r="F851" s="181"/>
      <c r="G851" s="26" t="str">
        <f>IF(AC851="","",VLOOKUP(AC851,関東予選!$J:$O,5,FALSE))</f>
        <v/>
      </c>
      <c r="H851" s="31"/>
      <c r="I851" s="31"/>
      <c r="J851" s="31"/>
      <c r="K851" s="21"/>
      <c r="L851" s="34"/>
      <c r="M851" s="31"/>
      <c r="N851" s="31"/>
      <c r="O851" s="31"/>
      <c r="P851" s="21"/>
      <c r="Q851" s="34"/>
      <c r="R851" s="31"/>
      <c r="S851" s="31"/>
      <c r="T851" s="31"/>
      <c r="U851" s="21"/>
      <c r="V851" s="34"/>
      <c r="W851" s="31"/>
      <c r="X851" s="31"/>
      <c r="Y851" s="31"/>
      <c r="Z851" s="21"/>
      <c r="AA851" s="34"/>
      <c r="AC851" s="49"/>
      <c r="AF851" s="11"/>
    </row>
    <row r="852" spans="1:32" ht="21.75" customHeight="1">
      <c r="A852" s="24" t="str">
        <f>基本登録!$A$19</f>
        <v>３</v>
      </c>
      <c r="B852" s="179" t="str">
        <f>IF(AC852="","",VLOOKUP(AC852,関東予選!$J:$O,4,FALSE))</f>
        <v/>
      </c>
      <c r="C852" s="180"/>
      <c r="D852" s="180"/>
      <c r="E852" s="180"/>
      <c r="F852" s="181"/>
      <c r="G852" s="26" t="str">
        <f>IF(AC852="","",VLOOKUP(AC852,関東予選!$J:$O,5,FALSE))</f>
        <v/>
      </c>
      <c r="H852" s="31"/>
      <c r="I852" s="31"/>
      <c r="J852" s="31"/>
      <c r="K852" s="21"/>
      <c r="L852" s="34"/>
      <c r="M852" s="31"/>
      <c r="N852" s="31"/>
      <c r="O852" s="31"/>
      <c r="P852" s="21"/>
      <c r="Q852" s="34"/>
      <c r="R852" s="31"/>
      <c r="S852" s="31"/>
      <c r="T852" s="31"/>
      <c r="U852" s="21"/>
      <c r="V852" s="34"/>
      <c r="W852" s="31"/>
      <c r="X852" s="31"/>
      <c r="Y852" s="31"/>
      <c r="Z852" s="21"/>
      <c r="AA852" s="34"/>
      <c r="AC852" s="49"/>
      <c r="AF852" s="11"/>
    </row>
    <row r="853" spans="1:32" ht="21.75" customHeight="1">
      <c r="A853" s="24" t="str">
        <f>基本登録!$A$20</f>
        <v>４</v>
      </c>
      <c r="B853" s="179" t="str">
        <f>IF(AC853="","",VLOOKUP(AC853,関東予選!$J:$O,4,FALSE))</f>
        <v/>
      </c>
      <c r="C853" s="180"/>
      <c r="D853" s="180"/>
      <c r="E853" s="180"/>
      <c r="F853" s="181"/>
      <c r="G853" s="26" t="str">
        <f>IF(AC853="","",VLOOKUP(AC853,関東予選!$J:$O,5,FALSE))</f>
        <v/>
      </c>
      <c r="H853" s="31"/>
      <c r="I853" s="31"/>
      <c r="J853" s="31"/>
      <c r="K853" s="21"/>
      <c r="L853" s="34"/>
      <c r="M853" s="31"/>
      <c r="N853" s="31"/>
      <c r="O853" s="31"/>
      <c r="P853" s="21"/>
      <c r="Q853" s="34"/>
      <c r="R853" s="31"/>
      <c r="S853" s="31"/>
      <c r="T853" s="31"/>
      <c r="U853" s="21"/>
      <c r="V853" s="34"/>
      <c r="W853" s="31"/>
      <c r="X853" s="31"/>
      <c r="Y853" s="31"/>
      <c r="Z853" s="21"/>
      <c r="AA853" s="34"/>
      <c r="AC853" s="49"/>
      <c r="AF853" s="11"/>
    </row>
    <row r="854" spans="1:32" ht="21.75" customHeight="1">
      <c r="A854" s="24" t="str">
        <f>基本登録!$A$21</f>
        <v>５</v>
      </c>
      <c r="B854" s="179" t="str">
        <f>IF(AC854="","",VLOOKUP(AC854,関東予選!$J:$O,4,FALSE))</f>
        <v/>
      </c>
      <c r="C854" s="180"/>
      <c r="D854" s="180"/>
      <c r="E854" s="180"/>
      <c r="F854" s="181"/>
      <c r="G854" s="26" t="str">
        <f>IF(AC854="","",VLOOKUP(AC854,関東予選!$J:$O,5,FALSE))</f>
        <v/>
      </c>
      <c r="H854" s="31"/>
      <c r="I854" s="31"/>
      <c r="J854" s="31"/>
      <c r="K854" s="21"/>
      <c r="L854" s="34"/>
      <c r="M854" s="31"/>
      <c r="N854" s="31"/>
      <c r="O854" s="31"/>
      <c r="P854" s="21"/>
      <c r="Q854" s="34"/>
      <c r="R854" s="31"/>
      <c r="S854" s="31"/>
      <c r="T854" s="31"/>
      <c r="U854" s="21"/>
      <c r="V854" s="34"/>
      <c r="W854" s="31"/>
      <c r="X854" s="31"/>
      <c r="Y854" s="31"/>
      <c r="Z854" s="21"/>
      <c r="AA854" s="34"/>
      <c r="AC854" s="49"/>
      <c r="AF854" s="11"/>
    </row>
    <row r="855" spans="1:32" ht="21.75" customHeight="1">
      <c r="A855" s="24" t="str">
        <f>基本登録!$A$22</f>
        <v>補</v>
      </c>
      <c r="B855" s="179" t="str">
        <f>IF(AC855="","",VLOOKUP(AC855,関東予選!$J:$O,4,FALSE))</f>
        <v/>
      </c>
      <c r="C855" s="180"/>
      <c r="D855" s="180"/>
      <c r="E855" s="180"/>
      <c r="F855" s="181"/>
      <c r="G855" s="26" t="str">
        <f>IF(AC855="","",VLOOKUP(AC855,関東予選!$J:$O,5,FALSE))</f>
        <v/>
      </c>
      <c r="H855" s="24"/>
      <c r="I855" s="24"/>
      <c r="J855" s="24"/>
      <c r="K855" s="33"/>
      <c r="L855" s="34"/>
      <c r="M855" s="24"/>
      <c r="N855" s="24"/>
      <c r="O855" s="24"/>
      <c r="P855" s="33"/>
      <c r="Q855" s="34"/>
      <c r="R855" s="24"/>
      <c r="S855" s="24"/>
      <c r="T855" s="24"/>
      <c r="U855" s="33"/>
      <c r="V855" s="34"/>
      <c r="W855" s="24"/>
      <c r="X855" s="24"/>
      <c r="Y855" s="24"/>
      <c r="Z855" s="33"/>
      <c r="AA855" s="34"/>
      <c r="AC855" s="49"/>
      <c r="AF855" s="11"/>
    </row>
    <row r="856" spans="1:32" ht="19.5" customHeight="1">
      <c r="A856" s="169"/>
      <c r="B856" s="170"/>
      <c r="C856" s="170"/>
      <c r="D856" s="170"/>
      <c r="E856" s="170"/>
      <c r="F856" s="170"/>
      <c r="G856" s="171"/>
      <c r="H856" s="172" t="s">
        <v>132</v>
      </c>
      <c r="I856" s="173"/>
      <c r="J856" s="173"/>
      <c r="K856" s="173"/>
      <c r="L856" s="34"/>
      <c r="M856" s="172" t="s">
        <v>132</v>
      </c>
      <c r="N856" s="173"/>
      <c r="O856" s="173"/>
      <c r="P856" s="173"/>
      <c r="Q856" s="34"/>
      <c r="R856" s="172" t="s">
        <v>132</v>
      </c>
      <c r="S856" s="173"/>
      <c r="T856" s="173"/>
      <c r="U856" s="173"/>
      <c r="V856" s="34"/>
      <c r="W856" s="172" t="s">
        <v>132</v>
      </c>
      <c r="X856" s="173"/>
      <c r="Y856" s="173"/>
      <c r="Z856" s="173"/>
      <c r="AA856" s="34"/>
      <c r="AC856" s="49"/>
      <c r="AF856" s="11"/>
    </row>
    <row r="857" spans="1:32" ht="24.75" customHeight="1">
      <c r="A857" s="174"/>
      <c r="B857" s="175"/>
      <c r="C857" s="175"/>
      <c r="D857" s="175"/>
      <c r="E857" s="175"/>
      <c r="F857" s="175"/>
      <c r="G857" s="176"/>
      <c r="H857" s="169"/>
      <c r="I857" s="177"/>
      <c r="J857" s="177"/>
      <c r="K857" s="177"/>
      <c r="L857" s="178"/>
      <c r="M857" s="169"/>
      <c r="N857" s="177"/>
      <c r="O857" s="177"/>
      <c r="P857" s="177"/>
      <c r="Q857" s="178"/>
      <c r="R857" s="169"/>
      <c r="S857" s="177"/>
      <c r="T857" s="177"/>
      <c r="U857" s="177"/>
      <c r="V857" s="178"/>
      <c r="W857" s="169"/>
      <c r="X857" s="177"/>
      <c r="Y857" s="177"/>
      <c r="Z857" s="177"/>
      <c r="AA857" s="178"/>
      <c r="AC857" s="49"/>
      <c r="AF857" s="11"/>
    </row>
    <row r="858" spans="1:32" ht="4.5" customHeight="1">
      <c r="A858" s="165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AC858" s="49"/>
      <c r="AF858" s="11"/>
    </row>
    <row r="859" spans="1:32">
      <c r="A859" s="167" t="s">
        <v>136</v>
      </c>
      <c r="B859" s="167"/>
      <c r="C859" s="47" t="str">
        <f>基本登録!$A$23</f>
        <v>①（　）内の大会の個人の部は一人１枚使用すること（関東予選・総合体育大会・個人選手権大会）</v>
      </c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4"/>
      <c r="R859" s="45"/>
      <c r="S859" s="44"/>
      <c r="T859" s="44"/>
      <c r="U859" s="40"/>
      <c r="V859" s="40"/>
      <c r="W859" s="40"/>
      <c r="X859" s="40"/>
      <c r="Y859" s="40"/>
      <c r="Z859" s="40"/>
      <c r="AA859" s="40"/>
    </row>
    <row r="860" spans="1:32">
      <c r="A860" s="43"/>
      <c r="B860" s="43"/>
      <c r="C860" s="47" t="str">
        <f>基本登録!$A$24</f>
        <v>②顧問の捺印のないものは無効</v>
      </c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6"/>
      <c r="R860" s="44"/>
      <c r="S860" s="44"/>
      <c r="T860" s="44"/>
      <c r="U860" s="168" t="s">
        <v>139</v>
      </c>
      <c r="V860" s="168"/>
      <c r="W860" s="168"/>
      <c r="X860" s="168"/>
      <c r="Y860" s="168"/>
      <c r="Z860" s="168"/>
      <c r="AA860" s="168"/>
    </row>
    <row r="861" spans="1:32" s="37" customFormat="1">
      <c r="A861" s="41"/>
      <c r="B861" s="41"/>
      <c r="C861" s="42" t="str">
        <f>基本登録!$A$25</f>
        <v>③A4用紙に印刷すること（A4用紙1枚につき立順票は二部出力。切り取って使用すること）</v>
      </c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168"/>
      <c r="V861" s="168"/>
      <c r="W861" s="168"/>
      <c r="X861" s="168"/>
      <c r="Y861" s="168"/>
      <c r="Z861" s="168"/>
      <c r="AA861" s="168"/>
      <c r="AC861" s="50"/>
    </row>
    <row r="862" spans="1:32" ht="34.5" customHeight="1">
      <c r="AC862" s="49"/>
      <c r="AF862" s="11"/>
    </row>
    <row r="863" spans="1:32" ht="24.75" customHeight="1">
      <c r="A863" s="240" t="s">
        <v>119</v>
      </c>
      <c r="B863" s="240"/>
      <c r="C863" s="240"/>
      <c r="D863" s="201" t="str">
        <f ca="1">基本登録!$B$8</f>
        <v>令和8年度　関東大会東京都予選　立順票</v>
      </c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190" t="s">
        <v>120</v>
      </c>
      <c r="Y863" s="191"/>
      <c r="Z863" s="191"/>
      <c r="AA863" s="192"/>
      <c r="AC863" s="49"/>
      <c r="AF863" s="11"/>
    </row>
    <row r="864" spans="1:32" ht="26.25" customHeight="1">
      <c r="A864" s="241"/>
      <c r="B864" s="241"/>
      <c r="C864" s="24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2" t="str">
        <f>IF(VLOOKUP(AC871,関東予選!$J:$O,2,FALSE)="","",VLOOKUP(AC871,関東予選!$J:$O,2,FALSE))</f>
        <v/>
      </c>
      <c r="Y864" s="203"/>
      <c r="Z864" s="203"/>
      <c r="AA864" s="204"/>
      <c r="AC864" s="49"/>
      <c r="AF864" s="11"/>
    </row>
    <row r="865" spans="1:32" ht="27" customHeight="1">
      <c r="A865" s="169" t="s">
        <v>121</v>
      </c>
      <c r="B865" s="177"/>
      <c r="C865" s="178"/>
      <c r="D865" s="208"/>
      <c r="E865" s="30" t="s">
        <v>122</v>
      </c>
      <c r="F865" s="208"/>
      <c r="G865" s="190" t="s">
        <v>123</v>
      </c>
      <c r="H865" s="191"/>
      <c r="I865" s="192"/>
      <c r="J865" s="213" t="str">
        <f>基本登録!$B$2</f>
        <v>基本登録シートの学校番号に入力して下さい</v>
      </c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X865" s="205"/>
      <c r="Y865" s="206"/>
      <c r="Z865" s="206"/>
      <c r="AA865" s="207"/>
      <c r="AC865" s="49"/>
      <c r="AF865" s="11"/>
    </row>
    <row r="866" spans="1:32" ht="9.75" customHeight="1">
      <c r="A866" s="214">
        <f>基本登録!$B$1</f>
        <v>0</v>
      </c>
      <c r="B866" s="215"/>
      <c r="C866" s="216"/>
      <c r="D866" s="209"/>
      <c r="E866" s="223" t="s">
        <v>109</v>
      </c>
      <c r="F866" s="211"/>
      <c r="G866" s="226" t="s">
        <v>124</v>
      </c>
      <c r="H866" s="227"/>
      <c r="I866" s="228"/>
      <c r="J866" s="213">
        <f>基本登録!$B$3</f>
        <v>0</v>
      </c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36"/>
      <c r="X866" s="36"/>
      <c r="AC866" s="49"/>
      <c r="AF866" s="11"/>
    </row>
    <row r="867" spans="1:32" ht="16.5" customHeight="1">
      <c r="A867" s="217"/>
      <c r="B867" s="218"/>
      <c r="C867" s="219"/>
      <c r="D867" s="209"/>
      <c r="E867" s="224"/>
      <c r="F867" s="211"/>
      <c r="G867" s="229"/>
      <c r="H867" s="230"/>
      <c r="I867" s="231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X867" s="182" t="s">
        <v>125</v>
      </c>
      <c r="Y867" s="184" t="s">
        <v>126</v>
      </c>
      <c r="Z867" s="185"/>
      <c r="AA867" s="186"/>
      <c r="AC867" s="49"/>
      <c r="AF867" s="11"/>
    </row>
    <row r="868" spans="1:32" ht="27" customHeight="1">
      <c r="A868" s="220"/>
      <c r="B868" s="221"/>
      <c r="C868" s="222"/>
      <c r="D868" s="210"/>
      <c r="E868" s="225"/>
      <c r="F868" s="212"/>
      <c r="G868" s="190" t="s">
        <v>127</v>
      </c>
      <c r="H868" s="191"/>
      <c r="I868" s="192"/>
      <c r="J868" s="28"/>
      <c r="K868" s="29"/>
      <c r="L868" s="29"/>
      <c r="M868" s="29"/>
      <c r="N868" s="29"/>
      <c r="O868" s="29"/>
      <c r="P868" s="22"/>
      <c r="Q868" s="22"/>
      <c r="R868" s="22" t="s">
        <v>128</v>
      </c>
      <c r="S868" s="193" t="str">
        <f t="shared" ref="S868" si="33">AC871</f>
        <v/>
      </c>
      <c r="T868" s="194"/>
      <c r="U868" s="194"/>
      <c r="V868" s="23" t="s">
        <v>129</v>
      </c>
      <c r="X868" s="183"/>
      <c r="Y868" s="187"/>
      <c r="Z868" s="188"/>
      <c r="AA868" s="189"/>
      <c r="AC868" s="49"/>
      <c r="AF868" s="11"/>
    </row>
    <row r="869" spans="1:32" ht="4.5" customHeight="1">
      <c r="AC869" s="49"/>
      <c r="AF869" s="11"/>
    </row>
    <row r="870" spans="1:32" ht="21.75" customHeight="1">
      <c r="A870" s="24" t="s">
        <v>130</v>
      </c>
      <c r="B870" s="174" t="s">
        <v>131</v>
      </c>
      <c r="C870" s="195"/>
      <c r="D870" s="195"/>
      <c r="E870" s="195"/>
      <c r="F870" s="176"/>
      <c r="G870" s="32" t="s">
        <v>102</v>
      </c>
      <c r="H870" s="196" t="str">
        <f ca="1">IFERROR(VLOOKUP(D863,基本登録!$B$8:$I$14,5,FALSE),"")</f>
        <v>1次予選（個人予選）</v>
      </c>
      <c r="I870" s="197"/>
      <c r="J870" s="197"/>
      <c r="K870" s="197"/>
      <c r="L870" s="198"/>
      <c r="M870" s="196" t="str">
        <f ca="1">IFERROR(VLOOKUP(D863,基本登録!$B$8:$I$14,6,FALSE),"")</f>
        <v>2次予選（個人決勝）</v>
      </c>
      <c r="N870" s="197"/>
      <c r="O870" s="197"/>
      <c r="P870" s="197"/>
      <c r="Q870" s="198"/>
      <c r="R870" s="196" t="str">
        <f ca="1">IFERROR(IF(VLOOKUP(D863,基本登録!$B$8:$I$14,7,FALSE)="","",VLOOKUP(D863,基本登録!$B$8:$I$14,7,FALSE)),"")</f>
        <v/>
      </c>
      <c r="S870" s="197"/>
      <c r="T870" s="197"/>
      <c r="U870" s="197"/>
      <c r="V870" s="198"/>
      <c r="W870" s="196" t="str">
        <f ca="1">IFERROR(IF(VLOOKUP(D863,基本登録!$B$8:$I$14,8,FALSE)="","",VLOOKUP(D863,基本登録!$B$8:$I$14,8,FALSE)),"")</f>
        <v/>
      </c>
      <c r="X870" s="197"/>
      <c r="Y870" s="197"/>
      <c r="Z870" s="197"/>
      <c r="AA870" s="198"/>
      <c r="AC870" s="49"/>
      <c r="AF870" s="11"/>
    </row>
    <row r="871" spans="1:32" ht="21.75" customHeight="1">
      <c r="A871" s="25" t="str">
        <f>基本登録!$A$17</f>
        <v>１</v>
      </c>
      <c r="B871" s="179" t="str">
        <f>IF(AC871="","",VLOOKUP(AC871,関東予選!$J:$O,4,FALSE))</f>
        <v/>
      </c>
      <c r="C871" s="180"/>
      <c r="D871" s="180"/>
      <c r="E871" s="180"/>
      <c r="F871" s="181"/>
      <c r="G871" s="26" t="str">
        <f>IF(AC871="","",VLOOKUP(AC871,関東予選!$J:$O,5,FALSE))</f>
        <v/>
      </c>
      <c r="H871" s="31"/>
      <c r="I871" s="31"/>
      <c r="J871" s="31"/>
      <c r="K871" s="21"/>
      <c r="L871" s="34"/>
      <c r="M871" s="31"/>
      <c r="N871" s="31"/>
      <c r="O871" s="31"/>
      <c r="P871" s="21"/>
      <c r="Q871" s="34"/>
      <c r="R871" s="31"/>
      <c r="S871" s="31"/>
      <c r="T871" s="31"/>
      <c r="U871" s="21"/>
      <c r="V871" s="34"/>
      <c r="W871" s="31"/>
      <c r="X871" s="31"/>
      <c r="Y871" s="31"/>
      <c r="Z871" s="21"/>
      <c r="AA871" s="34"/>
      <c r="AC871" s="49" t="str">
        <f>関東予選!J$49</f>
        <v/>
      </c>
      <c r="AF871" s="11"/>
    </row>
    <row r="872" spans="1:32" ht="21.75" customHeight="1">
      <c r="A872" s="24" t="str">
        <f>基本登録!$A$18</f>
        <v>２</v>
      </c>
      <c r="B872" s="179" t="str">
        <f>IF(AC872="","",VLOOKUP(AC872,関東予選!$J:$O,4,FALSE))</f>
        <v/>
      </c>
      <c r="C872" s="180"/>
      <c r="D872" s="180"/>
      <c r="E872" s="180"/>
      <c r="F872" s="181"/>
      <c r="G872" s="26" t="str">
        <f>IF(AC872="","",VLOOKUP(AC872,関東予選!$J:$O,5,FALSE))</f>
        <v/>
      </c>
      <c r="H872" s="31"/>
      <c r="I872" s="31"/>
      <c r="J872" s="31"/>
      <c r="K872" s="21"/>
      <c r="L872" s="34"/>
      <c r="M872" s="31"/>
      <c r="N872" s="31"/>
      <c r="O872" s="31"/>
      <c r="P872" s="21"/>
      <c r="Q872" s="34"/>
      <c r="R872" s="31"/>
      <c r="S872" s="31"/>
      <c r="T872" s="31"/>
      <c r="U872" s="21"/>
      <c r="V872" s="34"/>
      <c r="W872" s="31"/>
      <c r="X872" s="31"/>
      <c r="Y872" s="31"/>
      <c r="Z872" s="21"/>
      <c r="AA872" s="34"/>
      <c r="AC872" s="49"/>
      <c r="AF872" s="11"/>
    </row>
    <row r="873" spans="1:32" ht="21.75" customHeight="1">
      <c r="A873" s="24" t="str">
        <f>基本登録!$A$19</f>
        <v>３</v>
      </c>
      <c r="B873" s="179" t="str">
        <f>IF(AC873="","",VLOOKUP(AC873,関東予選!$J:$O,4,FALSE))</f>
        <v/>
      </c>
      <c r="C873" s="180"/>
      <c r="D873" s="180"/>
      <c r="E873" s="180"/>
      <c r="F873" s="181"/>
      <c r="G873" s="26" t="str">
        <f>IF(AC873="","",VLOOKUP(AC873,関東予選!$J:$O,5,FALSE))</f>
        <v/>
      </c>
      <c r="H873" s="31"/>
      <c r="I873" s="31"/>
      <c r="J873" s="31"/>
      <c r="K873" s="21"/>
      <c r="L873" s="34"/>
      <c r="M873" s="31"/>
      <c r="N873" s="31"/>
      <c r="O873" s="31"/>
      <c r="P873" s="21"/>
      <c r="Q873" s="34"/>
      <c r="R873" s="31"/>
      <c r="S873" s="31"/>
      <c r="T873" s="31"/>
      <c r="U873" s="21"/>
      <c r="V873" s="34"/>
      <c r="W873" s="31"/>
      <c r="X873" s="31"/>
      <c r="Y873" s="31"/>
      <c r="Z873" s="21"/>
      <c r="AA873" s="34"/>
      <c r="AC873" s="49"/>
      <c r="AF873" s="11"/>
    </row>
    <row r="874" spans="1:32" ht="21.75" customHeight="1">
      <c r="A874" s="24" t="str">
        <f>基本登録!$A$20</f>
        <v>４</v>
      </c>
      <c r="B874" s="179" t="str">
        <f>IF(AC874="","",VLOOKUP(AC874,関東予選!$J:$O,4,FALSE))</f>
        <v/>
      </c>
      <c r="C874" s="180"/>
      <c r="D874" s="180"/>
      <c r="E874" s="180"/>
      <c r="F874" s="181"/>
      <c r="G874" s="26" t="str">
        <f>IF(AC874="","",VLOOKUP(AC874,関東予選!$J:$O,5,FALSE))</f>
        <v/>
      </c>
      <c r="H874" s="31"/>
      <c r="I874" s="31"/>
      <c r="J874" s="31"/>
      <c r="K874" s="21"/>
      <c r="L874" s="34"/>
      <c r="M874" s="31"/>
      <c r="N874" s="31"/>
      <c r="O874" s="31"/>
      <c r="P874" s="21"/>
      <c r="Q874" s="34"/>
      <c r="R874" s="31"/>
      <c r="S874" s="31"/>
      <c r="T874" s="31"/>
      <c r="U874" s="21"/>
      <c r="V874" s="34"/>
      <c r="W874" s="31"/>
      <c r="X874" s="31"/>
      <c r="Y874" s="31"/>
      <c r="Z874" s="21"/>
      <c r="AA874" s="34"/>
      <c r="AC874" s="49"/>
      <c r="AF874" s="11"/>
    </row>
    <row r="875" spans="1:32" ht="21.75" customHeight="1">
      <c r="A875" s="24" t="str">
        <f>基本登録!$A$21</f>
        <v>５</v>
      </c>
      <c r="B875" s="179" t="str">
        <f>IF(AC875="","",VLOOKUP(AC875,関東予選!$J:$O,4,FALSE))</f>
        <v/>
      </c>
      <c r="C875" s="180"/>
      <c r="D875" s="180"/>
      <c r="E875" s="180"/>
      <c r="F875" s="181"/>
      <c r="G875" s="26" t="str">
        <f>IF(AC875="","",VLOOKUP(AC875,関東予選!$J:$O,5,FALSE))</f>
        <v/>
      </c>
      <c r="H875" s="31"/>
      <c r="I875" s="31"/>
      <c r="J875" s="31"/>
      <c r="K875" s="21"/>
      <c r="L875" s="34"/>
      <c r="M875" s="31"/>
      <c r="N875" s="31"/>
      <c r="O875" s="31"/>
      <c r="P875" s="21"/>
      <c r="Q875" s="34"/>
      <c r="R875" s="31"/>
      <c r="S875" s="31"/>
      <c r="T875" s="31"/>
      <c r="U875" s="21"/>
      <c r="V875" s="34"/>
      <c r="W875" s="31"/>
      <c r="X875" s="31"/>
      <c r="Y875" s="31"/>
      <c r="Z875" s="21"/>
      <c r="AA875" s="34"/>
      <c r="AC875" s="49"/>
      <c r="AF875" s="11"/>
    </row>
    <row r="876" spans="1:32" ht="21.75" customHeight="1">
      <c r="A876" s="24" t="str">
        <f>基本登録!$A$22</f>
        <v>補</v>
      </c>
      <c r="B876" s="179" t="str">
        <f>IF(AC876="","",VLOOKUP(AC876,関東予選!$J:$O,4,FALSE))</f>
        <v/>
      </c>
      <c r="C876" s="180"/>
      <c r="D876" s="180"/>
      <c r="E876" s="180"/>
      <c r="F876" s="181"/>
      <c r="G876" s="26" t="str">
        <f>IF(AC876="","",VLOOKUP(AC876,関東予選!$J:$O,5,FALSE))</f>
        <v/>
      </c>
      <c r="H876" s="24"/>
      <c r="I876" s="24"/>
      <c r="J876" s="24"/>
      <c r="K876" s="33"/>
      <c r="L876" s="34"/>
      <c r="M876" s="24"/>
      <c r="N876" s="24"/>
      <c r="O876" s="24"/>
      <c r="P876" s="33"/>
      <c r="Q876" s="34"/>
      <c r="R876" s="24"/>
      <c r="S876" s="24"/>
      <c r="T876" s="24"/>
      <c r="U876" s="33"/>
      <c r="V876" s="34"/>
      <c r="W876" s="24"/>
      <c r="X876" s="24"/>
      <c r="Y876" s="24"/>
      <c r="Z876" s="33"/>
      <c r="AA876" s="34"/>
      <c r="AC876" s="49"/>
      <c r="AF876" s="11"/>
    </row>
    <row r="877" spans="1:32" ht="19.5" customHeight="1">
      <c r="A877" s="169"/>
      <c r="B877" s="170"/>
      <c r="C877" s="170"/>
      <c r="D877" s="170"/>
      <c r="E877" s="170"/>
      <c r="F877" s="170"/>
      <c r="G877" s="171"/>
      <c r="H877" s="172" t="s">
        <v>132</v>
      </c>
      <c r="I877" s="173"/>
      <c r="J877" s="173"/>
      <c r="K877" s="173"/>
      <c r="L877" s="34"/>
      <c r="M877" s="172" t="s">
        <v>132</v>
      </c>
      <c r="N877" s="173"/>
      <c r="O877" s="173"/>
      <c r="P877" s="173"/>
      <c r="Q877" s="34"/>
      <c r="R877" s="172" t="s">
        <v>132</v>
      </c>
      <c r="S877" s="173"/>
      <c r="T877" s="173"/>
      <c r="U877" s="173"/>
      <c r="V877" s="34"/>
      <c r="W877" s="172" t="s">
        <v>132</v>
      </c>
      <c r="X877" s="173"/>
      <c r="Y877" s="173"/>
      <c r="Z877" s="173"/>
      <c r="AA877" s="34"/>
      <c r="AC877" s="49"/>
      <c r="AF877" s="11"/>
    </row>
    <row r="878" spans="1:32" ht="24.75" customHeight="1">
      <c r="A878" s="174"/>
      <c r="B878" s="175"/>
      <c r="C878" s="175"/>
      <c r="D878" s="175"/>
      <c r="E878" s="175"/>
      <c r="F878" s="175"/>
      <c r="G878" s="176"/>
      <c r="H878" s="169"/>
      <c r="I878" s="177"/>
      <c r="J878" s="177"/>
      <c r="K878" s="177"/>
      <c r="L878" s="178"/>
      <c r="M878" s="169"/>
      <c r="N878" s="177"/>
      <c r="O878" s="177"/>
      <c r="P878" s="177"/>
      <c r="Q878" s="178"/>
      <c r="R878" s="169"/>
      <c r="S878" s="177"/>
      <c r="T878" s="177"/>
      <c r="U878" s="177"/>
      <c r="V878" s="178"/>
      <c r="W878" s="169"/>
      <c r="X878" s="177"/>
      <c r="Y878" s="177"/>
      <c r="Z878" s="177"/>
      <c r="AA878" s="178"/>
      <c r="AC878" s="49"/>
      <c r="AF878" s="11"/>
    </row>
    <row r="879" spans="1:32" ht="4.5" customHeight="1">
      <c r="A879" s="165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AC879" s="49"/>
      <c r="AF879" s="11"/>
    </row>
    <row r="880" spans="1:32">
      <c r="A880" s="167" t="s">
        <v>136</v>
      </c>
      <c r="B880" s="167"/>
      <c r="C880" s="47" t="str">
        <f>基本登録!$A$23</f>
        <v>①（　）内の大会の個人の部は一人１枚使用すること（関東予選・総合体育大会・個人選手権大会）</v>
      </c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4"/>
      <c r="R880" s="45"/>
      <c r="S880" s="44"/>
      <c r="T880" s="44"/>
      <c r="U880" s="40"/>
      <c r="V880" s="40"/>
      <c r="W880" s="40"/>
      <c r="X880" s="40"/>
      <c r="Y880" s="40"/>
      <c r="Z880" s="40"/>
      <c r="AA880" s="40"/>
    </row>
    <row r="881" spans="1:32">
      <c r="A881" s="43"/>
      <c r="B881" s="43"/>
      <c r="C881" s="47" t="str">
        <f>基本登録!$A$24</f>
        <v>②顧問の捺印のないものは無効</v>
      </c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6"/>
      <c r="R881" s="44"/>
      <c r="S881" s="44"/>
      <c r="T881" s="44"/>
      <c r="U881" s="168" t="s">
        <v>139</v>
      </c>
      <c r="V881" s="168"/>
      <c r="W881" s="168"/>
      <c r="X881" s="168"/>
      <c r="Y881" s="168"/>
      <c r="Z881" s="168"/>
      <c r="AA881" s="168"/>
    </row>
    <row r="882" spans="1:32" s="37" customFormat="1">
      <c r="A882" s="41"/>
      <c r="B882" s="41"/>
      <c r="C882" s="42" t="str">
        <f>基本登録!$A$25</f>
        <v>③A4用紙に印刷すること（A4用紙1枚につき立順票は二部出力。切り取って使用すること）</v>
      </c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168"/>
      <c r="V882" s="168"/>
      <c r="W882" s="168"/>
      <c r="X882" s="168"/>
      <c r="Y882" s="168"/>
      <c r="Z882" s="168"/>
      <c r="AA882" s="168"/>
      <c r="AC882" s="50"/>
    </row>
    <row r="883" spans="1:32" ht="34.5" customHeight="1">
      <c r="AC883" s="49"/>
      <c r="AF883" s="11"/>
    </row>
    <row r="884" spans="1:32" ht="24.75" customHeight="1">
      <c r="A884" s="240" t="s">
        <v>119</v>
      </c>
      <c r="B884" s="240"/>
      <c r="C884" s="240"/>
      <c r="D884" s="201" t="str">
        <f ca="1">基本登録!$B$8</f>
        <v>令和8年度　関東大会東京都予選　立順票</v>
      </c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190" t="s">
        <v>120</v>
      </c>
      <c r="Y884" s="191"/>
      <c r="Z884" s="191"/>
      <c r="AA884" s="192"/>
      <c r="AC884" s="49"/>
      <c r="AF884" s="11"/>
    </row>
    <row r="885" spans="1:32" ht="26.25" customHeight="1">
      <c r="A885" s="241"/>
      <c r="B885" s="241"/>
      <c r="C885" s="24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2" t="str">
        <f>IF(VLOOKUP(AC892,関東予選!$J:$O,2,FALSE)="","",VLOOKUP(AC892,関東予選!$J:$O,2,FALSE))</f>
        <v/>
      </c>
      <c r="Y885" s="203"/>
      <c r="Z885" s="203"/>
      <c r="AA885" s="204"/>
      <c r="AC885" s="49"/>
      <c r="AF885" s="11"/>
    </row>
    <row r="886" spans="1:32" ht="27" customHeight="1">
      <c r="A886" s="169" t="s">
        <v>121</v>
      </c>
      <c r="B886" s="177"/>
      <c r="C886" s="178"/>
      <c r="D886" s="208"/>
      <c r="E886" s="30" t="s">
        <v>122</v>
      </c>
      <c r="F886" s="208"/>
      <c r="G886" s="190" t="s">
        <v>123</v>
      </c>
      <c r="H886" s="191"/>
      <c r="I886" s="192"/>
      <c r="J886" s="213" t="str">
        <f>基本登録!$B$2</f>
        <v>基本登録シートの学校番号に入力して下さい</v>
      </c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X886" s="205"/>
      <c r="Y886" s="206"/>
      <c r="Z886" s="206"/>
      <c r="AA886" s="207"/>
      <c r="AC886" s="49"/>
      <c r="AF886" s="11"/>
    </row>
    <row r="887" spans="1:32" ht="9.75" customHeight="1">
      <c r="A887" s="214">
        <f>基本登録!$B$1</f>
        <v>0</v>
      </c>
      <c r="B887" s="215"/>
      <c r="C887" s="216"/>
      <c r="D887" s="209"/>
      <c r="E887" s="223" t="s">
        <v>109</v>
      </c>
      <c r="F887" s="211"/>
      <c r="G887" s="226" t="s">
        <v>124</v>
      </c>
      <c r="H887" s="227"/>
      <c r="I887" s="228"/>
      <c r="J887" s="213">
        <f>基本登録!$B$3</f>
        <v>0</v>
      </c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36"/>
      <c r="X887" s="36"/>
      <c r="AC887" s="49"/>
      <c r="AF887" s="11"/>
    </row>
    <row r="888" spans="1:32" ht="16.5" customHeight="1">
      <c r="A888" s="217"/>
      <c r="B888" s="218"/>
      <c r="C888" s="219"/>
      <c r="D888" s="209"/>
      <c r="E888" s="224"/>
      <c r="F888" s="211"/>
      <c r="G888" s="229"/>
      <c r="H888" s="230"/>
      <c r="I888" s="231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X888" s="182" t="s">
        <v>125</v>
      </c>
      <c r="Y888" s="184" t="s">
        <v>126</v>
      </c>
      <c r="Z888" s="185"/>
      <c r="AA888" s="186"/>
      <c r="AC888" s="49"/>
      <c r="AF888" s="11"/>
    </row>
    <row r="889" spans="1:32" ht="27" customHeight="1">
      <c r="A889" s="220"/>
      <c r="B889" s="221"/>
      <c r="C889" s="222"/>
      <c r="D889" s="210"/>
      <c r="E889" s="225"/>
      <c r="F889" s="212"/>
      <c r="G889" s="190" t="s">
        <v>127</v>
      </c>
      <c r="H889" s="191"/>
      <c r="I889" s="192"/>
      <c r="J889" s="28"/>
      <c r="K889" s="29"/>
      <c r="L889" s="29"/>
      <c r="M889" s="29"/>
      <c r="N889" s="29"/>
      <c r="O889" s="29"/>
      <c r="P889" s="22"/>
      <c r="Q889" s="22"/>
      <c r="R889" s="22" t="s">
        <v>128</v>
      </c>
      <c r="S889" s="193" t="str">
        <f t="shared" ref="S889" si="34">AC892</f>
        <v/>
      </c>
      <c r="T889" s="194"/>
      <c r="U889" s="194"/>
      <c r="V889" s="23" t="s">
        <v>129</v>
      </c>
      <c r="X889" s="183"/>
      <c r="Y889" s="187"/>
      <c r="Z889" s="188"/>
      <c r="AA889" s="189"/>
      <c r="AC889" s="49"/>
      <c r="AF889" s="11"/>
    </row>
    <row r="890" spans="1:32" ht="4.5" customHeight="1">
      <c r="AC890" s="49"/>
      <c r="AF890" s="11"/>
    </row>
    <row r="891" spans="1:32" ht="21.75" customHeight="1">
      <c r="A891" s="24" t="s">
        <v>130</v>
      </c>
      <c r="B891" s="174" t="s">
        <v>131</v>
      </c>
      <c r="C891" s="195"/>
      <c r="D891" s="195"/>
      <c r="E891" s="195"/>
      <c r="F891" s="176"/>
      <c r="G891" s="32" t="s">
        <v>102</v>
      </c>
      <c r="H891" s="196" t="str">
        <f ca="1">IFERROR(VLOOKUP(D884,基本登録!$B$8:$I$14,5,FALSE),"")</f>
        <v>1次予選（個人予選）</v>
      </c>
      <c r="I891" s="197"/>
      <c r="J891" s="197"/>
      <c r="K891" s="197"/>
      <c r="L891" s="198"/>
      <c r="M891" s="196" t="str">
        <f ca="1">IFERROR(VLOOKUP(D884,基本登録!$B$8:$I$14,6,FALSE),"")</f>
        <v>2次予選（個人決勝）</v>
      </c>
      <c r="N891" s="197"/>
      <c r="O891" s="197"/>
      <c r="P891" s="197"/>
      <c r="Q891" s="198"/>
      <c r="R891" s="196" t="str">
        <f ca="1">IFERROR(IF(VLOOKUP(D884,基本登録!$B$8:$I$14,7,FALSE)="","",VLOOKUP(D884,基本登録!$B$8:$I$14,7,FALSE)),"")</f>
        <v/>
      </c>
      <c r="S891" s="197"/>
      <c r="T891" s="197"/>
      <c r="U891" s="197"/>
      <c r="V891" s="198"/>
      <c r="W891" s="196" t="str">
        <f ca="1">IFERROR(IF(VLOOKUP(D884,基本登録!$B$8:$I$14,8,FALSE)="","",VLOOKUP(D884,基本登録!$B$8:$I$14,8,FALSE)),"")</f>
        <v/>
      </c>
      <c r="X891" s="197"/>
      <c r="Y891" s="197"/>
      <c r="Z891" s="197"/>
      <c r="AA891" s="198"/>
      <c r="AC891" s="49"/>
      <c r="AF891" s="11"/>
    </row>
    <row r="892" spans="1:32" ht="21.75" customHeight="1">
      <c r="A892" s="25" t="str">
        <f>基本登録!$A$17</f>
        <v>１</v>
      </c>
      <c r="B892" s="179" t="str">
        <f>IF(AC892="","",VLOOKUP(AC892,関東予選!$J:$O,4,FALSE))</f>
        <v/>
      </c>
      <c r="C892" s="180"/>
      <c r="D892" s="180"/>
      <c r="E892" s="180"/>
      <c r="F892" s="181"/>
      <c r="G892" s="26" t="str">
        <f>IF(AC892="","",VLOOKUP(AC892,関東予選!$J:$O,5,FALSE))</f>
        <v/>
      </c>
      <c r="H892" s="31"/>
      <c r="I892" s="31"/>
      <c r="J892" s="31"/>
      <c r="K892" s="21"/>
      <c r="L892" s="34"/>
      <c r="M892" s="31"/>
      <c r="N892" s="31"/>
      <c r="O892" s="31"/>
      <c r="P892" s="21"/>
      <c r="Q892" s="34"/>
      <c r="R892" s="31"/>
      <c r="S892" s="31"/>
      <c r="T892" s="31"/>
      <c r="U892" s="21"/>
      <c r="V892" s="34"/>
      <c r="W892" s="31"/>
      <c r="X892" s="31"/>
      <c r="Y892" s="31"/>
      <c r="Z892" s="21"/>
      <c r="AA892" s="34"/>
      <c r="AC892" s="49" t="str">
        <f>関東予選!J$50</f>
        <v/>
      </c>
      <c r="AF892" s="11"/>
    </row>
    <row r="893" spans="1:32" ht="21.75" customHeight="1">
      <c r="A893" s="24" t="str">
        <f>基本登録!$A$18</f>
        <v>２</v>
      </c>
      <c r="B893" s="179" t="str">
        <f>IF(AC893="","",VLOOKUP(AC893,関東予選!$J:$O,4,FALSE))</f>
        <v/>
      </c>
      <c r="C893" s="180"/>
      <c r="D893" s="180"/>
      <c r="E893" s="180"/>
      <c r="F893" s="181"/>
      <c r="G893" s="26" t="str">
        <f>IF(AC893="","",VLOOKUP(AC893,関東予選!$J:$O,5,FALSE))</f>
        <v/>
      </c>
      <c r="H893" s="31"/>
      <c r="I893" s="31"/>
      <c r="J893" s="31"/>
      <c r="K893" s="21"/>
      <c r="L893" s="34"/>
      <c r="M893" s="31"/>
      <c r="N893" s="31"/>
      <c r="O893" s="31"/>
      <c r="P893" s="21"/>
      <c r="Q893" s="34"/>
      <c r="R893" s="31"/>
      <c r="S893" s="31"/>
      <c r="T893" s="31"/>
      <c r="U893" s="21"/>
      <c r="V893" s="34"/>
      <c r="W893" s="31"/>
      <c r="X893" s="31"/>
      <c r="Y893" s="31"/>
      <c r="Z893" s="21"/>
      <c r="AA893" s="34"/>
      <c r="AC893" s="49"/>
      <c r="AF893" s="11"/>
    </row>
    <row r="894" spans="1:32" ht="21.75" customHeight="1">
      <c r="A894" s="24" t="str">
        <f>基本登録!$A$19</f>
        <v>３</v>
      </c>
      <c r="B894" s="179" t="str">
        <f>IF(AC894="","",VLOOKUP(AC894,関東予選!$J:$O,4,FALSE))</f>
        <v/>
      </c>
      <c r="C894" s="180"/>
      <c r="D894" s="180"/>
      <c r="E894" s="180"/>
      <c r="F894" s="181"/>
      <c r="G894" s="26" t="str">
        <f>IF(AC894="","",VLOOKUP(AC894,関東予選!$J:$O,5,FALSE))</f>
        <v/>
      </c>
      <c r="H894" s="31"/>
      <c r="I894" s="31"/>
      <c r="J894" s="31"/>
      <c r="K894" s="21"/>
      <c r="L894" s="34"/>
      <c r="M894" s="31"/>
      <c r="N894" s="31"/>
      <c r="O894" s="31"/>
      <c r="P894" s="21"/>
      <c r="Q894" s="34"/>
      <c r="R894" s="31"/>
      <c r="S894" s="31"/>
      <c r="T894" s="31"/>
      <c r="U894" s="21"/>
      <c r="V894" s="34"/>
      <c r="W894" s="31"/>
      <c r="X894" s="31"/>
      <c r="Y894" s="31"/>
      <c r="Z894" s="21"/>
      <c r="AA894" s="34"/>
      <c r="AC894" s="49"/>
      <c r="AF894" s="11"/>
    </row>
    <row r="895" spans="1:32" ht="21.75" customHeight="1">
      <c r="A895" s="24" t="str">
        <f>基本登録!$A$20</f>
        <v>４</v>
      </c>
      <c r="B895" s="179" t="str">
        <f>IF(AC895="","",VLOOKUP(AC895,関東予選!$J:$O,4,FALSE))</f>
        <v/>
      </c>
      <c r="C895" s="180"/>
      <c r="D895" s="180"/>
      <c r="E895" s="180"/>
      <c r="F895" s="181"/>
      <c r="G895" s="26" t="str">
        <f>IF(AC895="","",VLOOKUP(AC895,関東予選!$J:$O,5,FALSE))</f>
        <v/>
      </c>
      <c r="H895" s="31"/>
      <c r="I895" s="31"/>
      <c r="J895" s="31"/>
      <c r="K895" s="21"/>
      <c r="L895" s="34"/>
      <c r="M895" s="31"/>
      <c r="N895" s="31"/>
      <c r="O895" s="31"/>
      <c r="P895" s="21"/>
      <c r="Q895" s="34"/>
      <c r="R895" s="31"/>
      <c r="S895" s="31"/>
      <c r="T895" s="31"/>
      <c r="U895" s="21"/>
      <c r="V895" s="34"/>
      <c r="W895" s="31"/>
      <c r="X895" s="31"/>
      <c r="Y895" s="31"/>
      <c r="Z895" s="21"/>
      <c r="AA895" s="34"/>
      <c r="AC895" s="49"/>
      <c r="AF895" s="11"/>
    </row>
    <row r="896" spans="1:32" ht="21.75" customHeight="1">
      <c r="A896" s="24" t="str">
        <f>基本登録!$A$21</f>
        <v>５</v>
      </c>
      <c r="B896" s="179" t="str">
        <f>IF(AC896="","",VLOOKUP(AC896,関東予選!$J:$O,4,FALSE))</f>
        <v/>
      </c>
      <c r="C896" s="180"/>
      <c r="D896" s="180"/>
      <c r="E896" s="180"/>
      <c r="F896" s="181"/>
      <c r="G896" s="26" t="str">
        <f>IF(AC896="","",VLOOKUP(AC896,関東予選!$J:$O,5,FALSE))</f>
        <v/>
      </c>
      <c r="H896" s="31"/>
      <c r="I896" s="31"/>
      <c r="J896" s="31"/>
      <c r="K896" s="21"/>
      <c r="L896" s="34"/>
      <c r="M896" s="31"/>
      <c r="N896" s="31"/>
      <c r="O896" s="31"/>
      <c r="P896" s="21"/>
      <c r="Q896" s="34"/>
      <c r="R896" s="31"/>
      <c r="S896" s="31"/>
      <c r="T896" s="31"/>
      <c r="U896" s="21"/>
      <c r="V896" s="34"/>
      <c r="W896" s="31"/>
      <c r="X896" s="31"/>
      <c r="Y896" s="31"/>
      <c r="Z896" s="21"/>
      <c r="AA896" s="34"/>
      <c r="AC896" s="49"/>
      <c r="AF896" s="11"/>
    </row>
    <row r="897" spans="1:32" ht="21.75" customHeight="1">
      <c r="A897" s="24" t="str">
        <f>基本登録!$A$22</f>
        <v>補</v>
      </c>
      <c r="B897" s="179" t="str">
        <f>IF(AC897="","",VLOOKUP(AC897,関東予選!$J:$O,4,FALSE))</f>
        <v/>
      </c>
      <c r="C897" s="180"/>
      <c r="D897" s="180"/>
      <c r="E897" s="180"/>
      <c r="F897" s="181"/>
      <c r="G897" s="26" t="str">
        <f>IF(AC897="","",VLOOKUP(AC897,関東予選!$J:$O,5,FALSE))</f>
        <v/>
      </c>
      <c r="H897" s="24"/>
      <c r="I897" s="24"/>
      <c r="J897" s="24"/>
      <c r="K897" s="33"/>
      <c r="L897" s="34"/>
      <c r="M897" s="24"/>
      <c r="N897" s="24"/>
      <c r="O897" s="24"/>
      <c r="P897" s="33"/>
      <c r="Q897" s="34"/>
      <c r="R897" s="24"/>
      <c r="S897" s="24"/>
      <c r="T897" s="24"/>
      <c r="U897" s="33"/>
      <c r="V897" s="34"/>
      <c r="W897" s="24"/>
      <c r="X897" s="24"/>
      <c r="Y897" s="24"/>
      <c r="Z897" s="33"/>
      <c r="AA897" s="34"/>
      <c r="AC897" s="49"/>
      <c r="AF897" s="11"/>
    </row>
    <row r="898" spans="1:32" ht="19.5" customHeight="1">
      <c r="A898" s="169"/>
      <c r="B898" s="170"/>
      <c r="C898" s="170"/>
      <c r="D898" s="170"/>
      <c r="E898" s="170"/>
      <c r="F898" s="170"/>
      <c r="G898" s="171"/>
      <c r="H898" s="172" t="s">
        <v>132</v>
      </c>
      <c r="I898" s="173"/>
      <c r="J898" s="173"/>
      <c r="K898" s="173"/>
      <c r="L898" s="34"/>
      <c r="M898" s="172" t="s">
        <v>132</v>
      </c>
      <c r="N898" s="173"/>
      <c r="O898" s="173"/>
      <c r="P898" s="173"/>
      <c r="Q898" s="34"/>
      <c r="R898" s="172" t="s">
        <v>132</v>
      </c>
      <c r="S898" s="173"/>
      <c r="T898" s="173"/>
      <c r="U898" s="173"/>
      <c r="V898" s="34"/>
      <c r="W898" s="172" t="s">
        <v>132</v>
      </c>
      <c r="X898" s="173"/>
      <c r="Y898" s="173"/>
      <c r="Z898" s="173"/>
      <c r="AA898" s="34"/>
      <c r="AC898" s="49"/>
      <c r="AF898" s="11"/>
    </row>
    <row r="899" spans="1:32" ht="24.75" customHeight="1">
      <c r="A899" s="174"/>
      <c r="B899" s="175"/>
      <c r="C899" s="175"/>
      <c r="D899" s="175"/>
      <c r="E899" s="175"/>
      <c r="F899" s="175"/>
      <c r="G899" s="176"/>
      <c r="H899" s="169"/>
      <c r="I899" s="177"/>
      <c r="J899" s="177"/>
      <c r="K899" s="177"/>
      <c r="L899" s="178"/>
      <c r="M899" s="169"/>
      <c r="N899" s="177"/>
      <c r="O899" s="177"/>
      <c r="P899" s="177"/>
      <c r="Q899" s="178"/>
      <c r="R899" s="169"/>
      <c r="S899" s="177"/>
      <c r="T899" s="177"/>
      <c r="U899" s="177"/>
      <c r="V899" s="178"/>
      <c r="W899" s="169"/>
      <c r="X899" s="177"/>
      <c r="Y899" s="177"/>
      <c r="Z899" s="177"/>
      <c r="AA899" s="178"/>
      <c r="AC899" s="49"/>
      <c r="AF899" s="11"/>
    </row>
    <row r="900" spans="1:32" ht="4.5" customHeight="1">
      <c r="A900" s="165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AC900" s="49"/>
      <c r="AF900" s="11"/>
    </row>
    <row r="901" spans="1:32">
      <c r="A901" s="167" t="s">
        <v>136</v>
      </c>
      <c r="B901" s="167"/>
      <c r="C901" s="47" t="str">
        <f>基本登録!$A$23</f>
        <v>①（　）内の大会の個人の部は一人１枚使用すること（関東予選・総合体育大会・個人選手権大会）</v>
      </c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4"/>
      <c r="R901" s="45"/>
      <c r="S901" s="44"/>
      <c r="T901" s="44"/>
      <c r="U901" s="40"/>
      <c r="V901" s="40"/>
      <c r="W901" s="40"/>
      <c r="X901" s="40"/>
      <c r="Y901" s="40"/>
      <c r="Z901" s="40"/>
      <c r="AA901" s="40"/>
    </row>
    <row r="902" spans="1:32">
      <c r="A902" s="43"/>
      <c r="B902" s="43"/>
      <c r="C902" s="47" t="str">
        <f>基本登録!$A$24</f>
        <v>②顧問の捺印のないものは無効</v>
      </c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6"/>
      <c r="R902" s="44"/>
      <c r="S902" s="44"/>
      <c r="T902" s="44"/>
      <c r="U902" s="168" t="s">
        <v>139</v>
      </c>
      <c r="V902" s="168"/>
      <c r="W902" s="168"/>
      <c r="X902" s="168"/>
      <c r="Y902" s="168"/>
      <c r="Z902" s="168"/>
      <c r="AA902" s="168"/>
    </row>
    <row r="903" spans="1:32" s="37" customFormat="1">
      <c r="A903" s="41"/>
      <c r="B903" s="41"/>
      <c r="C903" s="42" t="str">
        <f>基本登録!$A$25</f>
        <v>③A4用紙に印刷すること（A4用紙1枚につき立順票は二部出力。切り取って使用すること）</v>
      </c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168"/>
      <c r="V903" s="168"/>
      <c r="W903" s="168"/>
      <c r="X903" s="168"/>
      <c r="Y903" s="168"/>
      <c r="Z903" s="168"/>
      <c r="AA903" s="168"/>
      <c r="AC903" s="50"/>
    </row>
    <row r="904" spans="1:32" ht="34.5" customHeight="1">
      <c r="AC904" s="49"/>
      <c r="AF904" s="11"/>
    </row>
    <row r="905" spans="1:32" ht="24.75" customHeight="1">
      <c r="A905" s="240" t="s">
        <v>119</v>
      </c>
      <c r="B905" s="240"/>
      <c r="C905" s="240"/>
      <c r="D905" s="201" t="str">
        <f ca="1">基本登録!$B$8</f>
        <v>令和8年度　関東大会東京都予選　立順票</v>
      </c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190" t="s">
        <v>120</v>
      </c>
      <c r="Y905" s="191"/>
      <c r="Z905" s="191"/>
      <c r="AA905" s="192"/>
      <c r="AC905" s="49"/>
      <c r="AF905" s="11"/>
    </row>
    <row r="906" spans="1:32" ht="26.25" customHeight="1">
      <c r="A906" s="241"/>
      <c r="B906" s="241"/>
      <c r="C906" s="24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2" t="str">
        <f>IF(VLOOKUP(AC913,関東予選!$J:$O,2,FALSE)="","",VLOOKUP(AC913,関東予選!$J:$O,2,FALSE))</f>
        <v/>
      </c>
      <c r="Y906" s="203"/>
      <c r="Z906" s="203"/>
      <c r="AA906" s="204"/>
      <c r="AC906" s="49"/>
      <c r="AF906" s="11"/>
    </row>
    <row r="907" spans="1:32" ht="27" customHeight="1">
      <c r="A907" s="169" t="s">
        <v>121</v>
      </c>
      <c r="B907" s="177"/>
      <c r="C907" s="178"/>
      <c r="D907" s="208"/>
      <c r="E907" s="30" t="s">
        <v>122</v>
      </c>
      <c r="F907" s="208"/>
      <c r="G907" s="190" t="s">
        <v>123</v>
      </c>
      <c r="H907" s="191"/>
      <c r="I907" s="192"/>
      <c r="J907" s="213" t="str">
        <f>基本登録!$B$2</f>
        <v>基本登録シートの学校番号に入力して下さい</v>
      </c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X907" s="205"/>
      <c r="Y907" s="206"/>
      <c r="Z907" s="206"/>
      <c r="AA907" s="207"/>
      <c r="AC907" s="49"/>
      <c r="AF907" s="11"/>
    </row>
    <row r="908" spans="1:32" ht="9.75" customHeight="1">
      <c r="A908" s="214">
        <f>基本登録!$B$1</f>
        <v>0</v>
      </c>
      <c r="B908" s="215"/>
      <c r="C908" s="216"/>
      <c r="D908" s="209"/>
      <c r="E908" s="223" t="s">
        <v>109</v>
      </c>
      <c r="F908" s="211"/>
      <c r="G908" s="226" t="s">
        <v>124</v>
      </c>
      <c r="H908" s="227"/>
      <c r="I908" s="228"/>
      <c r="J908" s="213">
        <f>基本登録!$B$3</f>
        <v>0</v>
      </c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36"/>
      <c r="X908" s="36"/>
      <c r="AC908" s="49"/>
      <c r="AF908" s="11"/>
    </row>
    <row r="909" spans="1:32" ht="16.5" customHeight="1">
      <c r="A909" s="217"/>
      <c r="B909" s="218"/>
      <c r="C909" s="219"/>
      <c r="D909" s="209"/>
      <c r="E909" s="224"/>
      <c r="F909" s="211"/>
      <c r="G909" s="229"/>
      <c r="H909" s="230"/>
      <c r="I909" s="231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X909" s="182" t="s">
        <v>125</v>
      </c>
      <c r="Y909" s="184" t="s">
        <v>126</v>
      </c>
      <c r="Z909" s="185"/>
      <c r="AA909" s="186"/>
      <c r="AC909" s="49"/>
      <c r="AF909" s="11"/>
    </row>
    <row r="910" spans="1:32" ht="27" customHeight="1">
      <c r="A910" s="220"/>
      <c r="B910" s="221"/>
      <c r="C910" s="222"/>
      <c r="D910" s="210"/>
      <c r="E910" s="225"/>
      <c r="F910" s="212"/>
      <c r="G910" s="190" t="s">
        <v>127</v>
      </c>
      <c r="H910" s="191"/>
      <c r="I910" s="192"/>
      <c r="J910" s="28"/>
      <c r="K910" s="29"/>
      <c r="L910" s="29"/>
      <c r="M910" s="29"/>
      <c r="N910" s="29"/>
      <c r="O910" s="29"/>
      <c r="P910" s="22"/>
      <c r="Q910" s="22"/>
      <c r="R910" s="22" t="s">
        <v>128</v>
      </c>
      <c r="S910" s="193" t="str">
        <f t="shared" ref="S910" si="35">AC913</f>
        <v/>
      </c>
      <c r="T910" s="194"/>
      <c r="U910" s="194"/>
      <c r="V910" s="23" t="s">
        <v>129</v>
      </c>
      <c r="X910" s="183"/>
      <c r="Y910" s="187"/>
      <c r="Z910" s="188"/>
      <c r="AA910" s="189"/>
      <c r="AC910" s="49"/>
      <c r="AF910" s="11"/>
    </row>
    <row r="911" spans="1:32" ht="4.5" customHeight="1">
      <c r="AC911" s="49"/>
      <c r="AF911" s="11"/>
    </row>
    <row r="912" spans="1:32" ht="21.75" customHeight="1">
      <c r="A912" s="24" t="s">
        <v>130</v>
      </c>
      <c r="B912" s="174" t="s">
        <v>131</v>
      </c>
      <c r="C912" s="195"/>
      <c r="D912" s="195"/>
      <c r="E912" s="195"/>
      <c r="F912" s="176"/>
      <c r="G912" s="32" t="s">
        <v>102</v>
      </c>
      <c r="H912" s="196" t="str">
        <f ca="1">IFERROR(VLOOKUP(D905,基本登録!$B$8:$I$14,5,FALSE),"")</f>
        <v>1次予選（個人予選）</v>
      </c>
      <c r="I912" s="197"/>
      <c r="J912" s="197"/>
      <c r="K912" s="197"/>
      <c r="L912" s="198"/>
      <c r="M912" s="196" t="str">
        <f ca="1">IFERROR(VLOOKUP(D905,基本登録!$B$8:$I$14,6,FALSE),"")</f>
        <v>2次予選（個人決勝）</v>
      </c>
      <c r="N912" s="197"/>
      <c r="O912" s="197"/>
      <c r="P912" s="197"/>
      <c r="Q912" s="198"/>
      <c r="R912" s="196" t="str">
        <f ca="1">IFERROR(IF(VLOOKUP(D905,基本登録!$B$8:$I$14,7,FALSE)="","",VLOOKUP(D905,基本登録!$B$8:$I$14,7,FALSE)),"")</f>
        <v/>
      </c>
      <c r="S912" s="197"/>
      <c r="T912" s="197"/>
      <c r="U912" s="197"/>
      <c r="V912" s="198"/>
      <c r="W912" s="196" t="str">
        <f ca="1">IFERROR(IF(VLOOKUP(D905,基本登録!$B$8:$I$14,8,FALSE)="","",VLOOKUP(D905,基本登録!$B$8:$I$14,8,FALSE)),"")</f>
        <v/>
      </c>
      <c r="X912" s="197"/>
      <c r="Y912" s="197"/>
      <c r="Z912" s="197"/>
      <c r="AA912" s="198"/>
      <c r="AC912" s="49"/>
      <c r="AF912" s="11"/>
    </row>
    <row r="913" spans="1:32" ht="21.75" customHeight="1">
      <c r="A913" s="25" t="str">
        <f>基本登録!$A$17</f>
        <v>１</v>
      </c>
      <c r="B913" s="179" t="str">
        <f>IF(AC913="","",VLOOKUP(AC913,関東予選!$J:$O,4,FALSE))</f>
        <v/>
      </c>
      <c r="C913" s="180"/>
      <c r="D913" s="180"/>
      <c r="E913" s="180"/>
      <c r="F913" s="181"/>
      <c r="G913" s="26" t="str">
        <f>IF(AC913="","",VLOOKUP(AC913,関東予選!$J:$O,5,FALSE))</f>
        <v/>
      </c>
      <c r="H913" s="31"/>
      <c r="I913" s="31"/>
      <c r="J913" s="31"/>
      <c r="K913" s="21"/>
      <c r="L913" s="34"/>
      <c r="M913" s="31"/>
      <c r="N913" s="31"/>
      <c r="O913" s="31"/>
      <c r="P913" s="21"/>
      <c r="Q913" s="34"/>
      <c r="R913" s="31"/>
      <c r="S913" s="31"/>
      <c r="T913" s="31"/>
      <c r="U913" s="21"/>
      <c r="V913" s="34"/>
      <c r="W913" s="31"/>
      <c r="X913" s="31"/>
      <c r="Y913" s="31"/>
      <c r="Z913" s="21"/>
      <c r="AA913" s="34"/>
      <c r="AC913" s="49" t="str">
        <f>関東予選!J$51</f>
        <v/>
      </c>
      <c r="AF913" s="11"/>
    </row>
    <row r="914" spans="1:32" ht="21.75" customHeight="1">
      <c r="A914" s="24" t="str">
        <f>基本登録!$A$18</f>
        <v>２</v>
      </c>
      <c r="B914" s="179" t="str">
        <f>IF(AC914="","",VLOOKUP(AC914,関東予選!$J:$O,4,FALSE))</f>
        <v/>
      </c>
      <c r="C914" s="180"/>
      <c r="D914" s="180"/>
      <c r="E914" s="180"/>
      <c r="F914" s="181"/>
      <c r="G914" s="26" t="str">
        <f>IF(AC914="","",VLOOKUP(AC914,関東予選!$J:$O,5,FALSE))</f>
        <v/>
      </c>
      <c r="H914" s="31"/>
      <c r="I914" s="31"/>
      <c r="J914" s="31"/>
      <c r="K914" s="21"/>
      <c r="L914" s="34"/>
      <c r="M914" s="31"/>
      <c r="N914" s="31"/>
      <c r="O914" s="31"/>
      <c r="P914" s="21"/>
      <c r="Q914" s="34"/>
      <c r="R914" s="31"/>
      <c r="S914" s="31"/>
      <c r="T914" s="31"/>
      <c r="U914" s="21"/>
      <c r="V914" s="34"/>
      <c r="W914" s="31"/>
      <c r="X914" s="31"/>
      <c r="Y914" s="31"/>
      <c r="Z914" s="21"/>
      <c r="AA914" s="34"/>
      <c r="AC914" s="49"/>
      <c r="AF914" s="11"/>
    </row>
    <row r="915" spans="1:32" ht="21.75" customHeight="1">
      <c r="A915" s="24" t="str">
        <f>基本登録!$A$19</f>
        <v>３</v>
      </c>
      <c r="B915" s="179" t="str">
        <f>IF(AC915="","",VLOOKUP(AC915,関東予選!$J:$O,4,FALSE))</f>
        <v/>
      </c>
      <c r="C915" s="180"/>
      <c r="D915" s="180"/>
      <c r="E915" s="180"/>
      <c r="F915" s="181"/>
      <c r="G915" s="26" t="str">
        <f>IF(AC915="","",VLOOKUP(AC915,関東予選!$J:$O,5,FALSE))</f>
        <v/>
      </c>
      <c r="H915" s="31"/>
      <c r="I915" s="31"/>
      <c r="J915" s="31"/>
      <c r="K915" s="21"/>
      <c r="L915" s="34"/>
      <c r="M915" s="31"/>
      <c r="N915" s="31"/>
      <c r="O915" s="31"/>
      <c r="P915" s="21"/>
      <c r="Q915" s="34"/>
      <c r="R915" s="31"/>
      <c r="S915" s="31"/>
      <c r="T915" s="31"/>
      <c r="U915" s="21"/>
      <c r="V915" s="34"/>
      <c r="W915" s="31"/>
      <c r="X915" s="31"/>
      <c r="Y915" s="31"/>
      <c r="Z915" s="21"/>
      <c r="AA915" s="34"/>
      <c r="AC915" s="49"/>
      <c r="AF915" s="11"/>
    </row>
    <row r="916" spans="1:32" ht="21.75" customHeight="1">
      <c r="A916" s="24" t="str">
        <f>基本登録!$A$20</f>
        <v>４</v>
      </c>
      <c r="B916" s="179" t="str">
        <f>IF(AC916="","",VLOOKUP(AC916,関東予選!$J:$O,4,FALSE))</f>
        <v/>
      </c>
      <c r="C916" s="180"/>
      <c r="D916" s="180"/>
      <c r="E916" s="180"/>
      <c r="F916" s="181"/>
      <c r="G916" s="26" t="str">
        <f>IF(AC916="","",VLOOKUP(AC916,関東予選!$J:$O,5,FALSE))</f>
        <v/>
      </c>
      <c r="H916" s="31"/>
      <c r="I916" s="31"/>
      <c r="J916" s="31"/>
      <c r="K916" s="21"/>
      <c r="L916" s="34"/>
      <c r="M916" s="31"/>
      <c r="N916" s="31"/>
      <c r="O916" s="31"/>
      <c r="P916" s="21"/>
      <c r="Q916" s="34"/>
      <c r="R916" s="31"/>
      <c r="S916" s="31"/>
      <c r="T916" s="31"/>
      <c r="U916" s="21"/>
      <c r="V916" s="34"/>
      <c r="W916" s="31"/>
      <c r="X916" s="31"/>
      <c r="Y916" s="31"/>
      <c r="Z916" s="21"/>
      <c r="AA916" s="34"/>
      <c r="AC916" s="49"/>
      <c r="AF916" s="11"/>
    </row>
    <row r="917" spans="1:32" ht="21.75" customHeight="1">
      <c r="A917" s="24" t="str">
        <f>基本登録!$A$21</f>
        <v>５</v>
      </c>
      <c r="B917" s="179" t="str">
        <f>IF(AC917="","",VLOOKUP(AC917,関東予選!$J:$O,4,FALSE))</f>
        <v/>
      </c>
      <c r="C917" s="180"/>
      <c r="D917" s="180"/>
      <c r="E917" s="180"/>
      <c r="F917" s="181"/>
      <c r="G917" s="26" t="str">
        <f>IF(AC917="","",VLOOKUP(AC917,関東予選!$J:$O,5,FALSE))</f>
        <v/>
      </c>
      <c r="H917" s="31"/>
      <c r="I917" s="31"/>
      <c r="J917" s="31"/>
      <c r="K917" s="21"/>
      <c r="L917" s="34"/>
      <c r="M917" s="31"/>
      <c r="N917" s="31"/>
      <c r="O917" s="31"/>
      <c r="P917" s="21"/>
      <c r="Q917" s="34"/>
      <c r="R917" s="31"/>
      <c r="S917" s="31"/>
      <c r="T917" s="31"/>
      <c r="U917" s="21"/>
      <c r="V917" s="34"/>
      <c r="W917" s="31"/>
      <c r="X917" s="31"/>
      <c r="Y917" s="31"/>
      <c r="Z917" s="21"/>
      <c r="AA917" s="34"/>
      <c r="AC917" s="49"/>
      <c r="AF917" s="11"/>
    </row>
    <row r="918" spans="1:32" ht="21.75" customHeight="1">
      <c r="A918" s="24" t="str">
        <f>基本登録!$A$22</f>
        <v>補</v>
      </c>
      <c r="B918" s="179" t="str">
        <f>IF(AC918="","",VLOOKUP(AC918,関東予選!$J:$O,4,FALSE))</f>
        <v/>
      </c>
      <c r="C918" s="180"/>
      <c r="D918" s="180"/>
      <c r="E918" s="180"/>
      <c r="F918" s="181"/>
      <c r="G918" s="26" t="str">
        <f>IF(AC918="","",VLOOKUP(AC918,関東予選!$J:$O,5,FALSE))</f>
        <v/>
      </c>
      <c r="H918" s="24"/>
      <c r="I918" s="24"/>
      <c r="J918" s="24"/>
      <c r="K918" s="33"/>
      <c r="L918" s="34"/>
      <c r="M918" s="24"/>
      <c r="N918" s="24"/>
      <c r="O918" s="24"/>
      <c r="P918" s="33"/>
      <c r="Q918" s="34"/>
      <c r="R918" s="24"/>
      <c r="S918" s="24"/>
      <c r="T918" s="24"/>
      <c r="U918" s="33"/>
      <c r="V918" s="34"/>
      <c r="W918" s="24"/>
      <c r="X918" s="24"/>
      <c r="Y918" s="24"/>
      <c r="Z918" s="33"/>
      <c r="AA918" s="34"/>
      <c r="AC918" s="49"/>
      <c r="AF918" s="11"/>
    </row>
    <row r="919" spans="1:32" ht="19.5" customHeight="1">
      <c r="A919" s="169"/>
      <c r="B919" s="170"/>
      <c r="C919" s="170"/>
      <c r="D919" s="170"/>
      <c r="E919" s="170"/>
      <c r="F919" s="170"/>
      <c r="G919" s="171"/>
      <c r="H919" s="172" t="s">
        <v>132</v>
      </c>
      <c r="I919" s="173"/>
      <c r="J919" s="173"/>
      <c r="K919" s="173"/>
      <c r="L919" s="34"/>
      <c r="M919" s="172" t="s">
        <v>132</v>
      </c>
      <c r="N919" s="173"/>
      <c r="O919" s="173"/>
      <c r="P919" s="173"/>
      <c r="Q919" s="34"/>
      <c r="R919" s="172" t="s">
        <v>132</v>
      </c>
      <c r="S919" s="173"/>
      <c r="T919" s="173"/>
      <c r="U919" s="173"/>
      <c r="V919" s="34"/>
      <c r="W919" s="172" t="s">
        <v>132</v>
      </c>
      <c r="X919" s="173"/>
      <c r="Y919" s="173"/>
      <c r="Z919" s="173"/>
      <c r="AA919" s="34"/>
      <c r="AC919" s="49"/>
      <c r="AF919" s="11"/>
    </row>
    <row r="920" spans="1:32" ht="24.75" customHeight="1">
      <c r="A920" s="174"/>
      <c r="B920" s="175"/>
      <c r="C920" s="175"/>
      <c r="D920" s="175"/>
      <c r="E920" s="175"/>
      <c r="F920" s="175"/>
      <c r="G920" s="176"/>
      <c r="H920" s="169"/>
      <c r="I920" s="177"/>
      <c r="J920" s="177"/>
      <c r="K920" s="177"/>
      <c r="L920" s="178"/>
      <c r="M920" s="169"/>
      <c r="N920" s="177"/>
      <c r="O920" s="177"/>
      <c r="P920" s="177"/>
      <c r="Q920" s="178"/>
      <c r="R920" s="169"/>
      <c r="S920" s="177"/>
      <c r="T920" s="177"/>
      <c r="U920" s="177"/>
      <c r="V920" s="178"/>
      <c r="W920" s="169"/>
      <c r="X920" s="177"/>
      <c r="Y920" s="177"/>
      <c r="Z920" s="177"/>
      <c r="AA920" s="178"/>
      <c r="AC920" s="49"/>
      <c r="AF920" s="11"/>
    </row>
    <row r="921" spans="1:32" ht="4.5" customHeight="1">
      <c r="A921" s="165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AC921" s="49"/>
      <c r="AF921" s="11"/>
    </row>
    <row r="922" spans="1:32">
      <c r="A922" s="167" t="s">
        <v>136</v>
      </c>
      <c r="B922" s="167"/>
      <c r="C922" s="47" t="str">
        <f>基本登録!$A$23</f>
        <v>①（　）内の大会の個人の部は一人１枚使用すること（関東予選・総合体育大会・個人選手権大会）</v>
      </c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4"/>
      <c r="R922" s="45"/>
      <c r="S922" s="44"/>
      <c r="T922" s="44"/>
      <c r="U922" s="40"/>
      <c r="V922" s="40"/>
      <c r="W922" s="40"/>
      <c r="X922" s="40"/>
      <c r="Y922" s="40"/>
      <c r="Z922" s="40"/>
      <c r="AA922" s="40"/>
    </row>
    <row r="923" spans="1:32">
      <c r="A923" s="43"/>
      <c r="B923" s="43"/>
      <c r="C923" s="47" t="str">
        <f>基本登録!$A$24</f>
        <v>②顧問の捺印のないものは無効</v>
      </c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6"/>
      <c r="R923" s="44"/>
      <c r="S923" s="44"/>
      <c r="T923" s="44"/>
      <c r="U923" s="168" t="s">
        <v>139</v>
      </c>
      <c r="V923" s="168"/>
      <c r="W923" s="168"/>
      <c r="X923" s="168"/>
      <c r="Y923" s="168"/>
      <c r="Z923" s="168"/>
      <c r="AA923" s="168"/>
    </row>
    <row r="924" spans="1:32" s="37" customFormat="1">
      <c r="A924" s="41"/>
      <c r="B924" s="41"/>
      <c r="C924" s="42" t="str">
        <f>基本登録!$A$25</f>
        <v>③A4用紙に印刷すること（A4用紙1枚につき立順票は二部出力。切り取って使用すること）</v>
      </c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168"/>
      <c r="V924" s="168"/>
      <c r="W924" s="168"/>
      <c r="X924" s="168"/>
      <c r="Y924" s="168"/>
      <c r="Z924" s="168"/>
      <c r="AA924" s="168"/>
      <c r="AC924" s="50"/>
    </row>
    <row r="925" spans="1:32" ht="34.5" customHeight="1">
      <c r="AC925" s="49"/>
      <c r="AF925" s="11"/>
    </row>
    <row r="926" spans="1:32" ht="24.75" customHeight="1">
      <c r="A926" s="240" t="s">
        <v>119</v>
      </c>
      <c r="B926" s="240"/>
      <c r="C926" s="240"/>
      <c r="D926" s="201" t="str">
        <f ca="1">基本登録!$B$8</f>
        <v>令和8年度　関東大会東京都予選　立順票</v>
      </c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190" t="s">
        <v>120</v>
      </c>
      <c r="Y926" s="191"/>
      <c r="Z926" s="191"/>
      <c r="AA926" s="192"/>
      <c r="AC926" s="49"/>
      <c r="AF926" s="11"/>
    </row>
    <row r="927" spans="1:32" ht="26.25" customHeight="1">
      <c r="A927" s="241"/>
      <c r="B927" s="241"/>
      <c r="C927" s="24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2" t="str">
        <f>IF(VLOOKUP(AC934,関東予選!$J:$O,2,FALSE)="","",VLOOKUP(AC934,関東予選!$J:$O,2,FALSE))</f>
        <v/>
      </c>
      <c r="Y927" s="203"/>
      <c r="Z927" s="203"/>
      <c r="AA927" s="204"/>
      <c r="AC927" s="49"/>
      <c r="AF927" s="11"/>
    </row>
    <row r="928" spans="1:32" ht="27" customHeight="1">
      <c r="A928" s="169" t="s">
        <v>121</v>
      </c>
      <c r="B928" s="177"/>
      <c r="C928" s="178"/>
      <c r="D928" s="208"/>
      <c r="E928" s="30" t="s">
        <v>122</v>
      </c>
      <c r="F928" s="208"/>
      <c r="G928" s="190" t="s">
        <v>123</v>
      </c>
      <c r="H928" s="191"/>
      <c r="I928" s="192"/>
      <c r="J928" s="213" t="str">
        <f>基本登録!$B$2</f>
        <v>基本登録シートの学校番号に入力して下さい</v>
      </c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X928" s="205"/>
      <c r="Y928" s="206"/>
      <c r="Z928" s="206"/>
      <c r="AA928" s="207"/>
      <c r="AC928" s="49"/>
      <c r="AF928" s="11"/>
    </row>
    <row r="929" spans="1:32" ht="9.75" customHeight="1">
      <c r="A929" s="214">
        <f>基本登録!$B$1</f>
        <v>0</v>
      </c>
      <c r="B929" s="215"/>
      <c r="C929" s="216"/>
      <c r="D929" s="209"/>
      <c r="E929" s="223" t="s">
        <v>109</v>
      </c>
      <c r="F929" s="211"/>
      <c r="G929" s="226" t="s">
        <v>124</v>
      </c>
      <c r="H929" s="227"/>
      <c r="I929" s="228"/>
      <c r="J929" s="213">
        <f>基本登録!$B$3</f>
        <v>0</v>
      </c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36"/>
      <c r="X929" s="36"/>
      <c r="AC929" s="49"/>
      <c r="AF929" s="11"/>
    </row>
    <row r="930" spans="1:32" ht="16.5" customHeight="1">
      <c r="A930" s="217"/>
      <c r="B930" s="218"/>
      <c r="C930" s="219"/>
      <c r="D930" s="209"/>
      <c r="E930" s="224"/>
      <c r="F930" s="211"/>
      <c r="G930" s="229"/>
      <c r="H930" s="230"/>
      <c r="I930" s="231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X930" s="182" t="s">
        <v>125</v>
      </c>
      <c r="Y930" s="184" t="s">
        <v>126</v>
      </c>
      <c r="Z930" s="185"/>
      <c r="AA930" s="186"/>
      <c r="AC930" s="49"/>
      <c r="AF930" s="11"/>
    </row>
    <row r="931" spans="1:32" ht="27" customHeight="1">
      <c r="A931" s="220"/>
      <c r="B931" s="221"/>
      <c r="C931" s="222"/>
      <c r="D931" s="210"/>
      <c r="E931" s="225"/>
      <c r="F931" s="212"/>
      <c r="G931" s="190" t="s">
        <v>127</v>
      </c>
      <c r="H931" s="191"/>
      <c r="I931" s="192"/>
      <c r="J931" s="28"/>
      <c r="K931" s="29"/>
      <c r="L931" s="29"/>
      <c r="M931" s="29"/>
      <c r="N931" s="29"/>
      <c r="O931" s="29"/>
      <c r="P931" s="22"/>
      <c r="Q931" s="22"/>
      <c r="R931" s="22" t="s">
        <v>128</v>
      </c>
      <c r="S931" s="193" t="str">
        <f t="shared" ref="S931" si="36">AC934</f>
        <v/>
      </c>
      <c r="T931" s="194"/>
      <c r="U931" s="194"/>
      <c r="V931" s="23" t="s">
        <v>129</v>
      </c>
      <c r="X931" s="183"/>
      <c r="Y931" s="187"/>
      <c r="Z931" s="188"/>
      <c r="AA931" s="189"/>
      <c r="AC931" s="49"/>
      <c r="AF931" s="11"/>
    </row>
    <row r="932" spans="1:32" ht="4.5" customHeight="1">
      <c r="AC932" s="49"/>
      <c r="AF932" s="11"/>
    </row>
    <row r="933" spans="1:32" ht="21.75" customHeight="1">
      <c r="A933" s="24" t="s">
        <v>130</v>
      </c>
      <c r="B933" s="174" t="s">
        <v>131</v>
      </c>
      <c r="C933" s="195"/>
      <c r="D933" s="195"/>
      <c r="E933" s="195"/>
      <c r="F933" s="176"/>
      <c r="G933" s="32" t="s">
        <v>102</v>
      </c>
      <c r="H933" s="196" t="str">
        <f ca="1">IFERROR(VLOOKUP(D926,基本登録!$B$8:$I$14,5,FALSE),"")</f>
        <v>1次予選（個人予選）</v>
      </c>
      <c r="I933" s="197"/>
      <c r="J933" s="197"/>
      <c r="K933" s="197"/>
      <c r="L933" s="198"/>
      <c r="M933" s="196" t="str">
        <f ca="1">IFERROR(VLOOKUP(D926,基本登録!$B$8:$I$14,6,FALSE),"")</f>
        <v>2次予選（個人決勝）</v>
      </c>
      <c r="N933" s="197"/>
      <c r="O933" s="197"/>
      <c r="P933" s="197"/>
      <c r="Q933" s="198"/>
      <c r="R933" s="196" t="str">
        <f ca="1">IFERROR(IF(VLOOKUP(D926,基本登録!$B$8:$I$14,7,FALSE)="","",VLOOKUP(D926,基本登録!$B$8:$I$14,7,FALSE)),"")</f>
        <v/>
      </c>
      <c r="S933" s="197"/>
      <c r="T933" s="197"/>
      <c r="U933" s="197"/>
      <c r="V933" s="198"/>
      <c r="W933" s="196" t="str">
        <f ca="1">IFERROR(IF(VLOOKUP(D926,基本登録!$B$8:$I$14,8,FALSE)="","",VLOOKUP(D926,基本登録!$B$8:$I$14,8,FALSE)),"")</f>
        <v/>
      </c>
      <c r="X933" s="197"/>
      <c r="Y933" s="197"/>
      <c r="Z933" s="197"/>
      <c r="AA933" s="198"/>
      <c r="AC933" s="49"/>
      <c r="AF933" s="11"/>
    </row>
    <row r="934" spans="1:32" ht="21.75" customHeight="1">
      <c r="A934" s="25" t="str">
        <f>基本登録!$A$17</f>
        <v>１</v>
      </c>
      <c r="B934" s="179" t="str">
        <f>IF(AC934="","",VLOOKUP(AC934,関東予選!$J:$O,4,FALSE))</f>
        <v/>
      </c>
      <c r="C934" s="180"/>
      <c r="D934" s="180"/>
      <c r="E934" s="180"/>
      <c r="F934" s="181"/>
      <c r="G934" s="26" t="str">
        <f>IF(AC934="","",VLOOKUP(AC934,関東予選!$J:$O,5,FALSE))</f>
        <v/>
      </c>
      <c r="H934" s="31"/>
      <c r="I934" s="31"/>
      <c r="J934" s="31"/>
      <c r="K934" s="21"/>
      <c r="L934" s="34"/>
      <c r="M934" s="31"/>
      <c r="N934" s="31"/>
      <c r="O934" s="31"/>
      <c r="P934" s="21"/>
      <c r="Q934" s="34"/>
      <c r="R934" s="31"/>
      <c r="S934" s="31"/>
      <c r="T934" s="31"/>
      <c r="U934" s="21"/>
      <c r="V934" s="34"/>
      <c r="W934" s="31"/>
      <c r="X934" s="31"/>
      <c r="Y934" s="31"/>
      <c r="Z934" s="21"/>
      <c r="AA934" s="34"/>
      <c r="AC934" s="49" t="str">
        <f>関東予選!J$52</f>
        <v/>
      </c>
      <c r="AF934" s="11"/>
    </row>
    <row r="935" spans="1:32" ht="21.75" customHeight="1">
      <c r="A935" s="24" t="str">
        <f>基本登録!$A$18</f>
        <v>２</v>
      </c>
      <c r="B935" s="179" t="str">
        <f>IF(AC935="","",VLOOKUP(AC935,関東予選!$J:$O,4,FALSE))</f>
        <v/>
      </c>
      <c r="C935" s="180"/>
      <c r="D935" s="180"/>
      <c r="E935" s="180"/>
      <c r="F935" s="181"/>
      <c r="G935" s="26" t="str">
        <f>IF(AC935="","",VLOOKUP(AC935,関東予選!$J:$O,5,FALSE))</f>
        <v/>
      </c>
      <c r="H935" s="31"/>
      <c r="I935" s="31"/>
      <c r="J935" s="31"/>
      <c r="K935" s="21"/>
      <c r="L935" s="34"/>
      <c r="M935" s="31"/>
      <c r="N935" s="31"/>
      <c r="O935" s="31"/>
      <c r="P935" s="21"/>
      <c r="Q935" s="34"/>
      <c r="R935" s="31"/>
      <c r="S935" s="31"/>
      <c r="T935" s="31"/>
      <c r="U935" s="21"/>
      <c r="V935" s="34"/>
      <c r="W935" s="31"/>
      <c r="X935" s="31"/>
      <c r="Y935" s="31"/>
      <c r="Z935" s="21"/>
      <c r="AA935" s="34"/>
      <c r="AC935" s="49"/>
      <c r="AF935" s="11"/>
    </row>
    <row r="936" spans="1:32" ht="21.75" customHeight="1">
      <c r="A936" s="24" t="str">
        <f>基本登録!$A$19</f>
        <v>３</v>
      </c>
      <c r="B936" s="179" t="str">
        <f>IF(AC936="","",VLOOKUP(AC936,関東予選!$J:$O,4,FALSE))</f>
        <v/>
      </c>
      <c r="C936" s="180"/>
      <c r="D936" s="180"/>
      <c r="E936" s="180"/>
      <c r="F936" s="181"/>
      <c r="G936" s="26" t="str">
        <f>IF(AC936="","",VLOOKUP(AC936,関東予選!$J:$O,5,FALSE))</f>
        <v/>
      </c>
      <c r="H936" s="31"/>
      <c r="I936" s="31"/>
      <c r="J936" s="31"/>
      <c r="K936" s="21"/>
      <c r="L936" s="34"/>
      <c r="M936" s="31"/>
      <c r="N936" s="31"/>
      <c r="O936" s="31"/>
      <c r="P936" s="21"/>
      <c r="Q936" s="34"/>
      <c r="R936" s="31"/>
      <c r="S936" s="31"/>
      <c r="T936" s="31"/>
      <c r="U936" s="21"/>
      <c r="V936" s="34"/>
      <c r="W936" s="31"/>
      <c r="X936" s="31"/>
      <c r="Y936" s="31"/>
      <c r="Z936" s="21"/>
      <c r="AA936" s="34"/>
      <c r="AC936" s="49"/>
      <c r="AF936" s="11"/>
    </row>
    <row r="937" spans="1:32" ht="21.75" customHeight="1">
      <c r="A937" s="24" t="str">
        <f>基本登録!$A$20</f>
        <v>４</v>
      </c>
      <c r="B937" s="179" t="str">
        <f>IF(AC937="","",VLOOKUP(AC937,関東予選!$J:$O,4,FALSE))</f>
        <v/>
      </c>
      <c r="C937" s="180"/>
      <c r="D937" s="180"/>
      <c r="E937" s="180"/>
      <c r="F937" s="181"/>
      <c r="G937" s="26" t="str">
        <f>IF(AC937="","",VLOOKUP(AC937,関東予選!$J:$O,5,FALSE))</f>
        <v/>
      </c>
      <c r="H937" s="31"/>
      <c r="I937" s="31"/>
      <c r="J937" s="31"/>
      <c r="K937" s="21"/>
      <c r="L937" s="34"/>
      <c r="M937" s="31"/>
      <c r="N937" s="31"/>
      <c r="O937" s="31"/>
      <c r="P937" s="21"/>
      <c r="Q937" s="34"/>
      <c r="R937" s="31"/>
      <c r="S937" s="31"/>
      <c r="T937" s="31"/>
      <c r="U937" s="21"/>
      <c r="V937" s="34"/>
      <c r="W937" s="31"/>
      <c r="X937" s="31"/>
      <c r="Y937" s="31"/>
      <c r="Z937" s="21"/>
      <c r="AA937" s="34"/>
      <c r="AC937" s="49"/>
      <c r="AF937" s="11"/>
    </row>
    <row r="938" spans="1:32" ht="21.75" customHeight="1">
      <c r="A938" s="24" t="str">
        <f>基本登録!$A$21</f>
        <v>５</v>
      </c>
      <c r="B938" s="179" t="str">
        <f>IF(AC938="","",VLOOKUP(AC938,関東予選!$J:$O,4,FALSE))</f>
        <v/>
      </c>
      <c r="C938" s="180"/>
      <c r="D938" s="180"/>
      <c r="E938" s="180"/>
      <c r="F938" s="181"/>
      <c r="G938" s="26" t="str">
        <f>IF(AC938="","",VLOOKUP(AC938,関東予選!$J:$O,5,FALSE))</f>
        <v/>
      </c>
      <c r="H938" s="31"/>
      <c r="I938" s="31"/>
      <c r="J938" s="31"/>
      <c r="K938" s="21"/>
      <c r="L938" s="34"/>
      <c r="M938" s="31"/>
      <c r="N938" s="31"/>
      <c r="O938" s="31"/>
      <c r="P938" s="21"/>
      <c r="Q938" s="34"/>
      <c r="R938" s="31"/>
      <c r="S938" s="31"/>
      <c r="T938" s="31"/>
      <c r="U938" s="21"/>
      <c r="V938" s="34"/>
      <c r="W938" s="31"/>
      <c r="X938" s="31"/>
      <c r="Y938" s="31"/>
      <c r="Z938" s="21"/>
      <c r="AA938" s="34"/>
      <c r="AC938" s="49"/>
      <c r="AF938" s="11"/>
    </row>
    <row r="939" spans="1:32" ht="21.75" customHeight="1">
      <c r="A939" s="24" t="str">
        <f>基本登録!$A$22</f>
        <v>補</v>
      </c>
      <c r="B939" s="179" t="str">
        <f>IF(AC939="","",VLOOKUP(AC939,関東予選!$J:$O,4,FALSE))</f>
        <v/>
      </c>
      <c r="C939" s="180"/>
      <c r="D939" s="180"/>
      <c r="E939" s="180"/>
      <c r="F939" s="181"/>
      <c r="G939" s="26" t="str">
        <f>IF(AC939="","",VLOOKUP(AC939,関東予選!$J:$O,5,FALSE))</f>
        <v/>
      </c>
      <c r="H939" s="24"/>
      <c r="I939" s="24"/>
      <c r="J939" s="24"/>
      <c r="K939" s="33"/>
      <c r="L939" s="34"/>
      <c r="M939" s="24"/>
      <c r="N939" s="24"/>
      <c r="O939" s="24"/>
      <c r="P939" s="33"/>
      <c r="Q939" s="34"/>
      <c r="R939" s="24"/>
      <c r="S939" s="24"/>
      <c r="T939" s="24"/>
      <c r="U939" s="33"/>
      <c r="V939" s="34"/>
      <c r="W939" s="24"/>
      <c r="X939" s="24"/>
      <c r="Y939" s="24"/>
      <c r="Z939" s="33"/>
      <c r="AA939" s="34"/>
      <c r="AC939" s="49"/>
      <c r="AF939" s="11"/>
    </row>
    <row r="940" spans="1:32" ht="19.5" customHeight="1">
      <c r="A940" s="169"/>
      <c r="B940" s="170"/>
      <c r="C940" s="170"/>
      <c r="D940" s="170"/>
      <c r="E940" s="170"/>
      <c r="F940" s="170"/>
      <c r="G940" s="171"/>
      <c r="H940" s="172" t="s">
        <v>132</v>
      </c>
      <c r="I940" s="173"/>
      <c r="J940" s="173"/>
      <c r="K940" s="173"/>
      <c r="L940" s="34"/>
      <c r="M940" s="172" t="s">
        <v>132</v>
      </c>
      <c r="N940" s="173"/>
      <c r="O940" s="173"/>
      <c r="P940" s="173"/>
      <c r="Q940" s="34"/>
      <c r="R940" s="172" t="s">
        <v>132</v>
      </c>
      <c r="S940" s="173"/>
      <c r="T940" s="173"/>
      <c r="U940" s="173"/>
      <c r="V940" s="34"/>
      <c r="W940" s="172" t="s">
        <v>132</v>
      </c>
      <c r="X940" s="173"/>
      <c r="Y940" s="173"/>
      <c r="Z940" s="173"/>
      <c r="AA940" s="34"/>
      <c r="AC940" s="49"/>
      <c r="AF940" s="11"/>
    </row>
    <row r="941" spans="1:32" ht="24.75" customHeight="1">
      <c r="A941" s="174"/>
      <c r="B941" s="175"/>
      <c r="C941" s="175"/>
      <c r="D941" s="175"/>
      <c r="E941" s="175"/>
      <c r="F941" s="175"/>
      <c r="G941" s="176"/>
      <c r="H941" s="169"/>
      <c r="I941" s="177"/>
      <c r="J941" s="177"/>
      <c r="K941" s="177"/>
      <c r="L941" s="178"/>
      <c r="M941" s="169"/>
      <c r="N941" s="177"/>
      <c r="O941" s="177"/>
      <c r="P941" s="177"/>
      <c r="Q941" s="178"/>
      <c r="R941" s="169"/>
      <c r="S941" s="177"/>
      <c r="T941" s="177"/>
      <c r="U941" s="177"/>
      <c r="V941" s="178"/>
      <c r="W941" s="169"/>
      <c r="X941" s="177"/>
      <c r="Y941" s="177"/>
      <c r="Z941" s="177"/>
      <c r="AA941" s="178"/>
      <c r="AC941" s="49"/>
      <c r="AF941" s="11"/>
    </row>
    <row r="942" spans="1:32" ht="4.5" customHeight="1">
      <c r="A942" s="165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AC942" s="49"/>
      <c r="AF942" s="11"/>
    </row>
    <row r="943" spans="1:32">
      <c r="A943" s="167" t="s">
        <v>136</v>
      </c>
      <c r="B943" s="167"/>
      <c r="C943" s="47" t="str">
        <f>基本登録!$A$23</f>
        <v>①（　）内の大会の個人の部は一人１枚使用すること（関東予選・総合体育大会・個人選手権大会）</v>
      </c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4"/>
      <c r="R943" s="45"/>
      <c r="S943" s="44"/>
      <c r="T943" s="44"/>
      <c r="U943" s="40"/>
      <c r="V943" s="40"/>
      <c r="W943" s="40"/>
      <c r="X943" s="40"/>
      <c r="Y943" s="40"/>
      <c r="Z943" s="40"/>
      <c r="AA943" s="40"/>
    </row>
    <row r="944" spans="1:32">
      <c r="A944" s="43"/>
      <c r="B944" s="43"/>
      <c r="C944" s="47" t="str">
        <f>基本登録!$A$24</f>
        <v>②顧問の捺印のないものは無効</v>
      </c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6"/>
      <c r="R944" s="44"/>
      <c r="S944" s="44"/>
      <c r="T944" s="44"/>
      <c r="U944" s="168" t="s">
        <v>139</v>
      </c>
      <c r="V944" s="168"/>
      <c r="W944" s="168"/>
      <c r="X944" s="168"/>
      <c r="Y944" s="168"/>
      <c r="Z944" s="168"/>
      <c r="AA944" s="168"/>
    </row>
    <row r="945" spans="1:32" s="37" customFormat="1">
      <c r="A945" s="41"/>
      <c r="B945" s="41"/>
      <c r="C945" s="42" t="str">
        <f>基本登録!$A$25</f>
        <v>③A4用紙に印刷すること（A4用紙1枚につき立順票は二部出力。切り取って使用すること）</v>
      </c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168"/>
      <c r="V945" s="168"/>
      <c r="W945" s="168"/>
      <c r="X945" s="168"/>
      <c r="Y945" s="168"/>
      <c r="Z945" s="168"/>
      <c r="AA945" s="168"/>
      <c r="AC945" s="50"/>
    </row>
    <row r="946" spans="1:32" ht="34.5" customHeight="1">
      <c r="AC946" s="49"/>
      <c r="AF946" s="11"/>
    </row>
    <row r="947" spans="1:32" ht="24.75" customHeight="1">
      <c r="A947" s="240" t="s">
        <v>119</v>
      </c>
      <c r="B947" s="240"/>
      <c r="C947" s="240"/>
      <c r="D947" s="201" t="str">
        <f ca="1">基本登録!$B$8</f>
        <v>令和8年度　関東大会東京都予選　立順票</v>
      </c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190" t="s">
        <v>120</v>
      </c>
      <c r="Y947" s="191"/>
      <c r="Z947" s="191"/>
      <c r="AA947" s="192"/>
      <c r="AC947" s="49"/>
      <c r="AF947" s="11"/>
    </row>
    <row r="948" spans="1:32" ht="26.25" customHeight="1">
      <c r="A948" s="241"/>
      <c r="B948" s="241"/>
      <c r="C948" s="24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2" t="str">
        <f>IF(VLOOKUP(AC955,関東予選!$J:$O,2,FALSE)="","",VLOOKUP(AC955,関東予選!$J:$O,2,FALSE))</f>
        <v/>
      </c>
      <c r="Y948" s="203"/>
      <c r="Z948" s="203"/>
      <c r="AA948" s="204"/>
      <c r="AC948" s="49"/>
      <c r="AF948" s="11"/>
    </row>
    <row r="949" spans="1:32" ht="27" customHeight="1">
      <c r="A949" s="169" t="s">
        <v>121</v>
      </c>
      <c r="B949" s="177"/>
      <c r="C949" s="178"/>
      <c r="D949" s="208"/>
      <c r="E949" s="30" t="s">
        <v>122</v>
      </c>
      <c r="F949" s="208"/>
      <c r="G949" s="190" t="s">
        <v>123</v>
      </c>
      <c r="H949" s="191"/>
      <c r="I949" s="192"/>
      <c r="J949" s="213" t="str">
        <f>基本登録!$B$2</f>
        <v>基本登録シートの学校番号に入力して下さい</v>
      </c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X949" s="205"/>
      <c r="Y949" s="206"/>
      <c r="Z949" s="206"/>
      <c r="AA949" s="207"/>
      <c r="AC949" s="49"/>
      <c r="AF949" s="11"/>
    </row>
    <row r="950" spans="1:32" ht="9.75" customHeight="1">
      <c r="A950" s="214">
        <f>基本登録!$B$1</f>
        <v>0</v>
      </c>
      <c r="B950" s="215"/>
      <c r="C950" s="216"/>
      <c r="D950" s="209"/>
      <c r="E950" s="223" t="s">
        <v>109</v>
      </c>
      <c r="F950" s="211"/>
      <c r="G950" s="226" t="s">
        <v>124</v>
      </c>
      <c r="H950" s="227"/>
      <c r="I950" s="228"/>
      <c r="J950" s="213">
        <f>基本登録!$B$3</f>
        <v>0</v>
      </c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36"/>
      <c r="X950" s="36"/>
      <c r="AC950" s="49"/>
      <c r="AF950" s="11"/>
    </row>
    <row r="951" spans="1:32" ht="16.5" customHeight="1">
      <c r="A951" s="217"/>
      <c r="B951" s="218"/>
      <c r="C951" s="219"/>
      <c r="D951" s="209"/>
      <c r="E951" s="224"/>
      <c r="F951" s="211"/>
      <c r="G951" s="229"/>
      <c r="H951" s="230"/>
      <c r="I951" s="231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X951" s="182" t="s">
        <v>125</v>
      </c>
      <c r="Y951" s="184" t="s">
        <v>126</v>
      </c>
      <c r="Z951" s="185"/>
      <c r="AA951" s="186"/>
      <c r="AC951" s="49"/>
      <c r="AF951" s="11"/>
    </row>
    <row r="952" spans="1:32" ht="27" customHeight="1">
      <c r="A952" s="220"/>
      <c r="B952" s="221"/>
      <c r="C952" s="222"/>
      <c r="D952" s="210"/>
      <c r="E952" s="225"/>
      <c r="F952" s="212"/>
      <c r="G952" s="190" t="s">
        <v>127</v>
      </c>
      <c r="H952" s="191"/>
      <c r="I952" s="192"/>
      <c r="J952" s="28"/>
      <c r="K952" s="29"/>
      <c r="L952" s="29"/>
      <c r="M952" s="29"/>
      <c r="N952" s="29"/>
      <c r="O952" s="29"/>
      <c r="P952" s="22"/>
      <c r="Q952" s="22"/>
      <c r="R952" s="22" t="s">
        <v>128</v>
      </c>
      <c r="S952" s="193" t="str">
        <f t="shared" ref="S952" si="37">AC955</f>
        <v/>
      </c>
      <c r="T952" s="194"/>
      <c r="U952" s="194"/>
      <c r="V952" s="23" t="s">
        <v>129</v>
      </c>
      <c r="X952" s="183"/>
      <c r="Y952" s="187"/>
      <c r="Z952" s="188"/>
      <c r="AA952" s="189"/>
      <c r="AC952" s="49"/>
      <c r="AF952" s="11"/>
    </row>
    <row r="953" spans="1:32" ht="4.5" customHeight="1">
      <c r="AC953" s="49"/>
      <c r="AF953" s="11"/>
    </row>
    <row r="954" spans="1:32" ht="21.75" customHeight="1">
      <c r="A954" s="24" t="s">
        <v>130</v>
      </c>
      <c r="B954" s="174" t="s">
        <v>131</v>
      </c>
      <c r="C954" s="195"/>
      <c r="D954" s="195"/>
      <c r="E954" s="195"/>
      <c r="F954" s="176"/>
      <c r="G954" s="32" t="s">
        <v>102</v>
      </c>
      <c r="H954" s="196" t="str">
        <f ca="1">IFERROR(VLOOKUP(D947,基本登録!$B$8:$I$14,5,FALSE),"")</f>
        <v>1次予選（個人予選）</v>
      </c>
      <c r="I954" s="197"/>
      <c r="J954" s="197"/>
      <c r="K954" s="197"/>
      <c r="L954" s="198"/>
      <c r="M954" s="196" t="str">
        <f ca="1">IFERROR(VLOOKUP(D947,基本登録!$B$8:$I$14,6,FALSE),"")</f>
        <v>2次予選（個人決勝）</v>
      </c>
      <c r="N954" s="197"/>
      <c r="O954" s="197"/>
      <c r="P954" s="197"/>
      <c r="Q954" s="198"/>
      <c r="R954" s="196" t="str">
        <f ca="1">IFERROR(IF(VLOOKUP(D947,基本登録!$B$8:$I$14,7,FALSE)="","",VLOOKUP(D947,基本登録!$B$8:$I$14,7,FALSE)),"")</f>
        <v/>
      </c>
      <c r="S954" s="197"/>
      <c r="T954" s="197"/>
      <c r="U954" s="197"/>
      <c r="V954" s="198"/>
      <c r="W954" s="196" t="str">
        <f ca="1">IFERROR(IF(VLOOKUP(D947,基本登録!$B$8:$I$14,8,FALSE)="","",VLOOKUP(D947,基本登録!$B$8:$I$14,8,FALSE)),"")</f>
        <v/>
      </c>
      <c r="X954" s="197"/>
      <c r="Y954" s="197"/>
      <c r="Z954" s="197"/>
      <c r="AA954" s="198"/>
      <c r="AC954" s="49"/>
      <c r="AF954" s="11"/>
    </row>
    <row r="955" spans="1:32" ht="21.75" customHeight="1">
      <c r="A955" s="25" t="str">
        <f>基本登録!$A$17</f>
        <v>１</v>
      </c>
      <c r="B955" s="179" t="str">
        <f>IF(AC955="","",VLOOKUP(AC955,関東予選!$J:$O,4,FALSE))</f>
        <v/>
      </c>
      <c r="C955" s="180"/>
      <c r="D955" s="180"/>
      <c r="E955" s="180"/>
      <c r="F955" s="181"/>
      <c r="G955" s="26" t="str">
        <f>IF(AC955="","",VLOOKUP(AC955,関東予選!$J:$O,5,FALSE))</f>
        <v/>
      </c>
      <c r="H955" s="31"/>
      <c r="I955" s="31"/>
      <c r="J955" s="31"/>
      <c r="K955" s="21"/>
      <c r="L955" s="34"/>
      <c r="M955" s="31"/>
      <c r="N955" s="31"/>
      <c r="O955" s="31"/>
      <c r="P955" s="21"/>
      <c r="Q955" s="34"/>
      <c r="R955" s="31"/>
      <c r="S955" s="31"/>
      <c r="T955" s="31"/>
      <c r="U955" s="21"/>
      <c r="V955" s="34"/>
      <c r="W955" s="31"/>
      <c r="X955" s="31"/>
      <c r="Y955" s="31"/>
      <c r="Z955" s="21"/>
      <c r="AA955" s="34"/>
      <c r="AC955" s="49" t="str">
        <f>関東予選!J$53</f>
        <v/>
      </c>
      <c r="AF955" s="11"/>
    </row>
    <row r="956" spans="1:32" ht="21.75" customHeight="1">
      <c r="A956" s="24" t="str">
        <f>基本登録!$A$18</f>
        <v>２</v>
      </c>
      <c r="B956" s="179" t="str">
        <f>IF(AC956="","",VLOOKUP(AC956,関東予選!$J:$O,4,FALSE))</f>
        <v/>
      </c>
      <c r="C956" s="180"/>
      <c r="D956" s="180"/>
      <c r="E956" s="180"/>
      <c r="F956" s="181"/>
      <c r="G956" s="26" t="str">
        <f>IF(AC956="","",VLOOKUP(AC956,関東予選!$J:$O,5,FALSE))</f>
        <v/>
      </c>
      <c r="H956" s="31"/>
      <c r="I956" s="31"/>
      <c r="J956" s="31"/>
      <c r="K956" s="21"/>
      <c r="L956" s="34"/>
      <c r="M956" s="31"/>
      <c r="N956" s="31"/>
      <c r="O956" s="31"/>
      <c r="P956" s="21"/>
      <c r="Q956" s="34"/>
      <c r="R956" s="31"/>
      <c r="S956" s="31"/>
      <c r="T956" s="31"/>
      <c r="U956" s="21"/>
      <c r="V956" s="34"/>
      <c r="W956" s="31"/>
      <c r="X956" s="31"/>
      <c r="Y956" s="31"/>
      <c r="Z956" s="21"/>
      <c r="AA956" s="34"/>
      <c r="AC956" s="49"/>
      <c r="AF956" s="11"/>
    </row>
    <row r="957" spans="1:32" ht="21.75" customHeight="1">
      <c r="A957" s="24" t="str">
        <f>基本登録!$A$19</f>
        <v>３</v>
      </c>
      <c r="B957" s="179" t="str">
        <f>IF(AC957="","",VLOOKUP(AC957,関東予選!$J:$O,4,FALSE))</f>
        <v/>
      </c>
      <c r="C957" s="180"/>
      <c r="D957" s="180"/>
      <c r="E957" s="180"/>
      <c r="F957" s="181"/>
      <c r="G957" s="26" t="str">
        <f>IF(AC957="","",VLOOKUP(AC957,関東予選!$J:$O,5,FALSE))</f>
        <v/>
      </c>
      <c r="H957" s="31"/>
      <c r="I957" s="31"/>
      <c r="J957" s="31"/>
      <c r="K957" s="21"/>
      <c r="L957" s="34"/>
      <c r="M957" s="31"/>
      <c r="N957" s="31"/>
      <c r="O957" s="31"/>
      <c r="P957" s="21"/>
      <c r="Q957" s="34"/>
      <c r="R957" s="31"/>
      <c r="S957" s="31"/>
      <c r="T957" s="31"/>
      <c r="U957" s="21"/>
      <c r="V957" s="34"/>
      <c r="W957" s="31"/>
      <c r="X957" s="31"/>
      <c r="Y957" s="31"/>
      <c r="Z957" s="21"/>
      <c r="AA957" s="34"/>
      <c r="AC957" s="49"/>
      <c r="AF957" s="11"/>
    </row>
    <row r="958" spans="1:32" ht="21.75" customHeight="1">
      <c r="A958" s="24" t="str">
        <f>基本登録!$A$20</f>
        <v>４</v>
      </c>
      <c r="B958" s="179" t="str">
        <f>IF(AC958="","",VLOOKUP(AC958,関東予選!$J:$O,4,FALSE))</f>
        <v/>
      </c>
      <c r="C958" s="180"/>
      <c r="D958" s="180"/>
      <c r="E958" s="180"/>
      <c r="F958" s="181"/>
      <c r="G958" s="26" t="str">
        <f>IF(AC958="","",VLOOKUP(AC958,関東予選!$J:$O,5,FALSE))</f>
        <v/>
      </c>
      <c r="H958" s="31"/>
      <c r="I958" s="31"/>
      <c r="J958" s="31"/>
      <c r="K958" s="21"/>
      <c r="L958" s="34"/>
      <c r="M958" s="31"/>
      <c r="N958" s="31"/>
      <c r="O958" s="31"/>
      <c r="P958" s="21"/>
      <c r="Q958" s="34"/>
      <c r="R958" s="31"/>
      <c r="S958" s="31"/>
      <c r="T958" s="31"/>
      <c r="U958" s="21"/>
      <c r="V958" s="34"/>
      <c r="W958" s="31"/>
      <c r="X958" s="31"/>
      <c r="Y958" s="31"/>
      <c r="Z958" s="21"/>
      <c r="AA958" s="34"/>
      <c r="AC958" s="49"/>
      <c r="AF958" s="11"/>
    </row>
    <row r="959" spans="1:32" ht="21.75" customHeight="1">
      <c r="A959" s="24" t="str">
        <f>基本登録!$A$21</f>
        <v>５</v>
      </c>
      <c r="B959" s="179" t="str">
        <f>IF(AC959="","",VLOOKUP(AC959,関東予選!$J:$O,4,FALSE))</f>
        <v/>
      </c>
      <c r="C959" s="180"/>
      <c r="D959" s="180"/>
      <c r="E959" s="180"/>
      <c r="F959" s="181"/>
      <c r="G959" s="26" t="str">
        <f>IF(AC959="","",VLOOKUP(AC959,関東予選!$J:$O,5,FALSE))</f>
        <v/>
      </c>
      <c r="H959" s="31"/>
      <c r="I959" s="31"/>
      <c r="J959" s="31"/>
      <c r="K959" s="21"/>
      <c r="L959" s="34"/>
      <c r="M959" s="31"/>
      <c r="N959" s="31"/>
      <c r="O959" s="31"/>
      <c r="P959" s="21"/>
      <c r="Q959" s="34"/>
      <c r="R959" s="31"/>
      <c r="S959" s="31"/>
      <c r="T959" s="31"/>
      <c r="U959" s="21"/>
      <c r="V959" s="34"/>
      <c r="W959" s="31"/>
      <c r="X959" s="31"/>
      <c r="Y959" s="31"/>
      <c r="Z959" s="21"/>
      <c r="AA959" s="34"/>
      <c r="AC959" s="49"/>
      <c r="AF959" s="11"/>
    </row>
    <row r="960" spans="1:32" ht="21.75" customHeight="1">
      <c r="A960" s="24" t="str">
        <f>基本登録!$A$22</f>
        <v>補</v>
      </c>
      <c r="B960" s="179" t="str">
        <f>IF(AC960="","",VLOOKUP(AC960,関東予選!$J:$O,4,FALSE))</f>
        <v/>
      </c>
      <c r="C960" s="180"/>
      <c r="D960" s="180"/>
      <c r="E960" s="180"/>
      <c r="F960" s="181"/>
      <c r="G960" s="26" t="str">
        <f>IF(AC960="","",VLOOKUP(AC960,関東予選!$J:$O,5,FALSE))</f>
        <v/>
      </c>
      <c r="H960" s="24"/>
      <c r="I960" s="24"/>
      <c r="J960" s="24"/>
      <c r="K960" s="33"/>
      <c r="L960" s="34"/>
      <c r="M960" s="24"/>
      <c r="N960" s="24"/>
      <c r="O960" s="24"/>
      <c r="P960" s="33"/>
      <c r="Q960" s="34"/>
      <c r="R960" s="24"/>
      <c r="S960" s="24"/>
      <c r="T960" s="24"/>
      <c r="U960" s="33"/>
      <c r="V960" s="34"/>
      <c r="W960" s="24"/>
      <c r="X960" s="24"/>
      <c r="Y960" s="24"/>
      <c r="Z960" s="33"/>
      <c r="AA960" s="34"/>
      <c r="AC960" s="49"/>
      <c r="AF960" s="11"/>
    </row>
    <row r="961" spans="1:32" ht="19.5" customHeight="1">
      <c r="A961" s="169"/>
      <c r="B961" s="170"/>
      <c r="C961" s="170"/>
      <c r="D961" s="170"/>
      <c r="E961" s="170"/>
      <c r="F961" s="170"/>
      <c r="G961" s="171"/>
      <c r="H961" s="172" t="s">
        <v>132</v>
      </c>
      <c r="I961" s="173"/>
      <c r="J961" s="173"/>
      <c r="K961" s="173"/>
      <c r="L961" s="34"/>
      <c r="M961" s="172" t="s">
        <v>132</v>
      </c>
      <c r="N961" s="173"/>
      <c r="O961" s="173"/>
      <c r="P961" s="173"/>
      <c r="Q961" s="34"/>
      <c r="R961" s="172" t="s">
        <v>132</v>
      </c>
      <c r="S961" s="173"/>
      <c r="T961" s="173"/>
      <c r="U961" s="173"/>
      <c r="V961" s="34"/>
      <c r="W961" s="172" t="s">
        <v>132</v>
      </c>
      <c r="X961" s="173"/>
      <c r="Y961" s="173"/>
      <c r="Z961" s="173"/>
      <c r="AA961" s="34"/>
      <c r="AC961" s="49"/>
      <c r="AF961" s="11"/>
    </row>
    <row r="962" spans="1:32" ht="24.75" customHeight="1">
      <c r="A962" s="174"/>
      <c r="B962" s="175"/>
      <c r="C962" s="175"/>
      <c r="D962" s="175"/>
      <c r="E962" s="175"/>
      <c r="F962" s="175"/>
      <c r="G962" s="176"/>
      <c r="H962" s="169"/>
      <c r="I962" s="177"/>
      <c r="J962" s="177"/>
      <c r="K962" s="177"/>
      <c r="L962" s="178"/>
      <c r="M962" s="169"/>
      <c r="N962" s="177"/>
      <c r="O962" s="177"/>
      <c r="P962" s="177"/>
      <c r="Q962" s="178"/>
      <c r="R962" s="169"/>
      <c r="S962" s="177"/>
      <c r="T962" s="177"/>
      <c r="U962" s="177"/>
      <c r="V962" s="178"/>
      <c r="W962" s="169"/>
      <c r="X962" s="177"/>
      <c r="Y962" s="177"/>
      <c r="Z962" s="177"/>
      <c r="AA962" s="178"/>
      <c r="AC962" s="49"/>
      <c r="AF962" s="11"/>
    </row>
    <row r="963" spans="1:32" ht="4.5" customHeight="1">
      <c r="A963" s="165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AC963" s="49"/>
      <c r="AF963" s="11"/>
    </row>
    <row r="964" spans="1:32">
      <c r="A964" s="167" t="s">
        <v>136</v>
      </c>
      <c r="B964" s="167"/>
      <c r="C964" s="47" t="str">
        <f>基本登録!$A$23</f>
        <v>①（　）内の大会の個人の部は一人１枚使用すること（関東予選・総合体育大会・個人選手権大会）</v>
      </c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4"/>
      <c r="R964" s="45"/>
      <c r="S964" s="44"/>
      <c r="T964" s="44"/>
      <c r="U964" s="40"/>
      <c r="V964" s="40"/>
      <c r="W964" s="40"/>
      <c r="X964" s="40"/>
      <c r="Y964" s="40"/>
      <c r="Z964" s="40"/>
      <c r="AA964" s="40"/>
    </row>
    <row r="965" spans="1:32">
      <c r="A965" s="43"/>
      <c r="B965" s="43"/>
      <c r="C965" s="47" t="str">
        <f>基本登録!$A$24</f>
        <v>②顧問の捺印のないものは無効</v>
      </c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6"/>
      <c r="R965" s="44"/>
      <c r="S965" s="44"/>
      <c r="T965" s="44"/>
      <c r="U965" s="168" t="s">
        <v>139</v>
      </c>
      <c r="V965" s="168"/>
      <c r="W965" s="168"/>
      <c r="X965" s="168"/>
      <c r="Y965" s="168"/>
      <c r="Z965" s="168"/>
      <c r="AA965" s="168"/>
    </row>
    <row r="966" spans="1:32" s="37" customFormat="1">
      <c r="A966" s="41"/>
      <c r="B966" s="41"/>
      <c r="C966" s="42" t="str">
        <f>基本登録!$A$25</f>
        <v>③A4用紙に印刷すること（A4用紙1枚につき立順票は二部出力。切り取って使用すること）</v>
      </c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168"/>
      <c r="V966" s="168"/>
      <c r="W966" s="168"/>
      <c r="X966" s="168"/>
      <c r="Y966" s="168"/>
      <c r="Z966" s="168"/>
      <c r="AA966" s="168"/>
      <c r="AC966" s="50"/>
    </row>
    <row r="967" spans="1:32" ht="34.5" customHeight="1">
      <c r="AC967" s="49"/>
      <c r="AF967" s="11"/>
    </row>
    <row r="968" spans="1:32" ht="24.75" customHeight="1">
      <c r="A968" s="240" t="s">
        <v>119</v>
      </c>
      <c r="B968" s="240"/>
      <c r="C968" s="240"/>
      <c r="D968" s="201" t="str">
        <f ca="1">基本登録!$B$8</f>
        <v>令和8年度　関東大会東京都予選　立順票</v>
      </c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190" t="s">
        <v>120</v>
      </c>
      <c r="Y968" s="191"/>
      <c r="Z968" s="191"/>
      <c r="AA968" s="192"/>
      <c r="AC968" s="49"/>
      <c r="AF968" s="11"/>
    </row>
    <row r="969" spans="1:32" ht="26.25" customHeight="1">
      <c r="A969" s="241"/>
      <c r="B969" s="241"/>
      <c r="C969" s="24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2" t="str">
        <f>IF(VLOOKUP(AC976,関東予選!$J:$O,2,FALSE)="","",VLOOKUP(AC976,関東予選!$J:$O,2,FALSE))</f>
        <v/>
      </c>
      <c r="Y969" s="203"/>
      <c r="Z969" s="203"/>
      <c r="AA969" s="204"/>
      <c r="AC969" s="49"/>
      <c r="AF969" s="11"/>
    </row>
    <row r="970" spans="1:32" ht="27" customHeight="1">
      <c r="A970" s="169" t="s">
        <v>121</v>
      </c>
      <c r="B970" s="177"/>
      <c r="C970" s="178"/>
      <c r="D970" s="208"/>
      <c r="E970" s="30" t="s">
        <v>122</v>
      </c>
      <c r="F970" s="208"/>
      <c r="G970" s="190" t="s">
        <v>123</v>
      </c>
      <c r="H970" s="191"/>
      <c r="I970" s="192"/>
      <c r="J970" s="213" t="str">
        <f>基本登録!$B$2</f>
        <v>基本登録シートの学校番号に入力して下さい</v>
      </c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X970" s="205"/>
      <c r="Y970" s="206"/>
      <c r="Z970" s="206"/>
      <c r="AA970" s="207"/>
      <c r="AC970" s="49"/>
      <c r="AF970" s="11"/>
    </row>
    <row r="971" spans="1:32" ht="9.75" customHeight="1">
      <c r="A971" s="214">
        <f>基本登録!$B$1</f>
        <v>0</v>
      </c>
      <c r="B971" s="215"/>
      <c r="C971" s="216"/>
      <c r="D971" s="209"/>
      <c r="E971" s="223" t="s">
        <v>109</v>
      </c>
      <c r="F971" s="211"/>
      <c r="G971" s="226" t="s">
        <v>124</v>
      </c>
      <c r="H971" s="227"/>
      <c r="I971" s="228"/>
      <c r="J971" s="213">
        <f>基本登録!$B$3</f>
        <v>0</v>
      </c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36"/>
      <c r="X971" s="36"/>
      <c r="AC971" s="49"/>
      <c r="AF971" s="11"/>
    </row>
    <row r="972" spans="1:32" ht="16.5" customHeight="1">
      <c r="A972" s="217"/>
      <c r="B972" s="218"/>
      <c r="C972" s="219"/>
      <c r="D972" s="209"/>
      <c r="E972" s="224"/>
      <c r="F972" s="211"/>
      <c r="G972" s="229"/>
      <c r="H972" s="230"/>
      <c r="I972" s="231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X972" s="182" t="s">
        <v>125</v>
      </c>
      <c r="Y972" s="184" t="s">
        <v>126</v>
      </c>
      <c r="Z972" s="185"/>
      <c r="AA972" s="186"/>
      <c r="AC972" s="49"/>
      <c r="AF972" s="11"/>
    </row>
    <row r="973" spans="1:32" ht="27" customHeight="1">
      <c r="A973" s="220"/>
      <c r="B973" s="221"/>
      <c r="C973" s="222"/>
      <c r="D973" s="210"/>
      <c r="E973" s="225"/>
      <c r="F973" s="212"/>
      <c r="G973" s="190" t="s">
        <v>127</v>
      </c>
      <c r="H973" s="191"/>
      <c r="I973" s="192"/>
      <c r="J973" s="28"/>
      <c r="K973" s="29"/>
      <c r="L973" s="29"/>
      <c r="M973" s="29"/>
      <c r="N973" s="29"/>
      <c r="O973" s="29"/>
      <c r="P973" s="22"/>
      <c r="Q973" s="22"/>
      <c r="R973" s="22" t="s">
        <v>128</v>
      </c>
      <c r="S973" s="193" t="str">
        <f t="shared" ref="S973" si="38">AC976</f>
        <v/>
      </c>
      <c r="T973" s="194"/>
      <c r="U973" s="194"/>
      <c r="V973" s="23" t="s">
        <v>129</v>
      </c>
      <c r="X973" s="183"/>
      <c r="Y973" s="187"/>
      <c r="Z973" s="188"/>
      <c r="AA973" s="189"/>
      <c r="AC973" s="49"/>
      <c r="AF973" s="11"/>
    </row>
    <row r="974" spans="1:32" ht="4.5" customHeight="1">
      <c r="AC974" s="49"/>
      <c r="AF974" s="11"/>
    </row>
    <row r="975" spans="1:32" ht="21.75" customHeight="1">
      <c r="A975" s="24" t="s">
        <v>130</v>
      </c>
      <c r="B975" s="174" t="s">
        <v>131</v>
      </c>
      <c r="C975" s="195"/>
      <c r="D975" s="195"/>
      <c r="E975" s="195"/>
      <c r="F975" s="176"/>
      <c r="G975" s="32" t="s">
        <v>102</v>
      </c>
      <c r="H975" s="196" t="str">
        <f ca="1">IFERROR(VLOOKUP(D968,基本登録!$B$8:$I$14,5,FALSE),"")</f>
        <v>1次予選（個人予選）</v>
      </c>
      <c r="I975" s="197"/>
      <c r="J975" s="197"/>
      <c r="K975" s="197"/>
      <c r="L975" s="198"/>
      <c r="M975" s="196" t="str">
        <f ca="1">IFERROR(VLOOKUP(D968,基本登録!$B$8:$I$14,6,FALSE),"")</f>
        <v>2次予選（個人決勝）</v>
      </c>
      <c r="N975" s="197"/>
      <c r="O975" s="197"/>
      <c r="P975" s="197"/>
      <c r="Q975" s="198"/>
      <c r="R975" s="196" t="str">
        <f ca="1">IFERROR(IF(VLOOKUP(D968,基本登録!$B$8:$I$14,7,FALSE)="","",VLOOKUP(D968,基本登録!$B$8:$I$14,7,FALSE)),"")</f>
        <v/>
      </c>
      <c r="S975" s="197"/>
      <c r="T975" s="197"/>
      <c r="U975" s="197"/>
      <c r="V975" s="198"/>
      <c r="W975" s="196" t="str">
        <f ca="1">IFERROR(IF(VLOOKUP(D968,基本登録!$B$8:$I$14,8,FALSE)="","",VLOOKUP(D968,基本登録!$B$8:$I$14,8,FALSE)),"")</f>
        <v/>
      </c>
      <c r="X975" s="197"/>
      <c r="Y975" s="197"/>
      <c r="Z975" s="197"/>
      <c r="AA975" s="198"/>
      <c r="AC975" s="49"/>
      <c r="AF975" s="11"/>
    </row>
    <row r="976" spans="1:32" ht="21.75" customHeight="1">
      <c r="A976" s="25" t="str">
        <f>基本登録!$A$17</f>
        <v>１</v>
      </c>
      <c r="B976" s="179" t="str">
        <f>IF(AC976="","",VLOOKUP(AC976,関東予選!$J:$O,4,FALSE))</f>
        <v/>
      </c>
      <c r="C976" s="180"/>
      <c r="D976" s="180"/>
      <c r="E976" s="180"/>
      <c r="F976" s="181"/>
      <c r="G976" s="26" t="str">
        <f>IF(AC976="","",VLOOKUP(AC976,関東予選!$J:$O,5,FALSE))</f>
        <v/>
      </c>
      <c r="H976" s="31"/>
      <c r="I976" s="31"/>
      <c r="J976" s="31"/>
      <c r="K976" s="21"/>
      <c r="L976" s="34"/>
      <c r="M976" s="31"/>
      <c r="N976" s="31"/>
      <c r="O976" s="31"/>
      <c r="P976" s="21"/>
      <c r="Q976" s="34"/>
      <c r="R976" s="31"/>
      <c r="S976" s="31"/>
      <c r="T976" s="31"/>
      <c r="U976" s="21"/>
      <c r="V976" s="34"/>
      <c r="W976" s="31"/>
      <c r="X976" s="31"/>
      <c r="Y976" s="31"/>
      <c r="Z976" s="21"/>
      <c r="AA976" s="34"/>
      <c r="AC976" s="49" t="str">
        <f>関東予選!J$54</f>
        <v/>
      </c>
      <c r="AF976" s="11"/>
    </row>
    <row r="977" spans="1:32" ht="21.75" customHeight="1">
      <c r="A977" s="24" t="str">
        <f>基本登録!$A$18</f>
        <v>２</v>
      </c>
      <c r="B977" s="179" t="str">
        <f>IF(AC977="","",VLOOKUP(AC977,関東予選!$J:$O,4,FALSE))</f>
        <v/>
      </c>
      <c r="C977" s="180"/>
      <c r="D977" s="180"/>
      <c r="E977" s="180"/>
      <c r="F977" s="181"/>
      <c r="G977" s="26" t="str">
        <f>IF(AC977="","",VLOOKUP(AC977,関東予選!$J:$O,5,FALSE))</f>
        <v/>
      </c>
      <c r="H977" s="31"/>
      <c r="I977" s="31"/>
      <c r="J977" s="31"/>
      <c r="K977" s="21"/>
      <c r="L977" s="34"/>
      <c r="M977" s="31"/>
      <c r="N977" s="31"/>
      <c r="O977" s="31"/>
      <c r="P977" s="21"/>
      <c r="Q977" s="34"/>
      <c r="R977" s="31"/>
      <c r="S977" s="31"/>
      <c r="T977" s="31"/>
      <c r="U977" s="21"/>
      <c r="V977" s="34"/>
      <c r="W977" s="31"/>
      <c r="X977" s="31"/>
      <c r="Y977" s="31"/>
      <c r="Z977" s="21"/>
      <c r="AA977" s="34"/>
      <c r="AC977" s="49"/>
      <c r="AF977" s="11"/>
    </row>
    <row r="978" spans="1:32" ht="21.75" customHeight="1">
      <c r="A978" s="24" t="str">
        <f>基本登録!$A$19</f>
        <v>３</v>
      </c>
      <c r="B978" s="179" t="str">
        <f>IF(AC978="","",VLOOKUP(AC978,関東予選!$J:$O,4,FALSE))</f>
        <v/>
      </c>
      <c r="C978" s="180"/>
      <c r="D978" s="180"/>
      <c r="E978" s="180"/>
      <c r="F978" s="181"/>
      <c r="G978" s="26" t="str">
        <f>IF(AC978="","",VLOOKUP(AC978,関東予選!$J:$O,5,FALSE))</f>
        <v/>
      </c>
      <c r="H978" s="31"/>
      <c r="I978" s="31"/>
      <c r="J978" s="31"/>
      <c r="K978" s="21"/>
      <c r="L978" s="34"/>
      <c r="M978" s="31"/>
      <c r="N978" s="31"/>
      <c r="O978" s="31"/>
      <c r="P978" s="21"/>
      <c r="Q978" s="34"/>
      <c r="R978" s="31"/>
      <c r="S978" s="31"/>
      <c r="T978" s="31"/>
      <c r="U978" s="21"/>
      <c r="V978" s="34"/>
      <c r="W978" s="31"/>
      <c r="X978" s="31"/>
      <c r="Y978" s="31"/>
      <c r="Z978" s="21"/>
      <c r="AA978" s="34"/>
      <c r="AC978" s="49"/>
      <c r="AF978" s="11"/>
    </row>
    <row r="979" spans="1:32" ht="21.75" customHeight="1">
      <c r="A979" s="24" t="str">
        <f>基本登録!$A$20</f>
        <v>４</v>
      </c>
      <c r="B979" s="179" t="str">
        <f>IF(AC979="","",VLOOKUP(AC979,関東予選!$J:$O,4,FALSE))</f>
        <v/>
      </c>
      <c r="C979" s="180"/>
      <c r="D979" s="180"/>
      <c r="E979" s="180"/>
      <c r="F979" s="181"/>
      <c r="G979" s="26" t="str">
        <f>IF(AC979="","",VLOOKUP(AC979,関東予選!$J:$O,5,FALSE))</f>
        <v/>
      </c>
      <c r="H979" s="31"/>
      <c r="I979" s="31"/>
      <c r="J979" s="31"/>
      <c r="K979" s="21"/>
      <c r="L979" s="34"/>
      <c r="M979" s="31"/>
      <c r="N979" s="31"/>
      <c r="O979" s="31"/>
      <c r="P979" s="21"/>
      <c r="Q979" s="34"/>
      <c r="R979" s="31"/>
      <c r="S979" s="31"/>
      <c r="T979" s="31"/>
      <c r="U979" s="21"/>
      <c r="V979" s="34"/>
      <c r="W979" s="31"/>
      <c r="X979" s="31"/>
      <c r="Y979" s="31"/>
      <c r="Z979" s="21"/>
      <c r="AA979" s="34"/>
      <c r="AC979" s="49"/>
      <c r="AF979" s="11"/>
    </row>
    <row r="980" spans="1:32" ht="21.75" customHeight="1">
      <c r="A980" s="24" t="str">
        <f>基本登録!$A$21</f>
        <v>５</v>
      </c>
      <c r="B980" s="179" t="str">
        <f>IF(AC980="","",VLOOKUP(AC980,関東予選!$J:$O,4,FALSE))</f>
        <v/>
      </c>
      <c r="C980" s="180"/>
      <c r="D980" s="180"/>
      <c r="E980" s="180"/>
      <c r="F980" s="181"/>
      <c r="G980" s="26" t="str">
        <f>IF(AC980="","",VLOOKUP(AC980,関東予選!$J:$O,5,FALSE))</f>
        <v/>
      </c>
      <c r="H980" s="31"/>
      <c r="I980" s="31"/>
      <c r="J980" s="31"/>
      <c r="K980" s="21"/>
      <c r="L980" s="34"/>
      <c r="M980" s="31"/>
      <c r="N980" s="31"/>
      <c r="O980" s="31"/>
      <c r="P980" s="21"/>
      <c r="Q980" s="34"/>
      <c r="R980" s="31"/>
      <c r="S980" s="31"/>
      <c r="T980" s="31"/>
      <c r="U980" s="21"/>
      <c r="V980" s="34"/>
      <c r="W980" s="31"/>
      <c r="X980" s="31"/>
      <c r="Y980" s="31"/>
      <c r="Z980" s="21"/>
      <c r="AA980" s="34"/>
      <c r="AC980" s="49"/>
      <c r="AF980" s="11"/>
    </row>
    <row r="981" spans="1:32" ht="21.75" customHeight="1">
      <c r="A981" s="24" t="str">
        <f>基本登録!$A$22</f>
        <v>補</v>
      </c>
      <c r="B981" s="179" t="str">
        <f>IF(AC981="","",VLOOKUP(AC981,関東予選!$J:$O,4,FALSE))</f>
        <v/>
      </c>
      <c r="C981" s="180"/>
      <c r="D981" s="180"/>
      <c r="E981" s="180"/>
      <c r="F981" s="181"/>
      <c r="G981" s="26" t="str">
        <f>IF(AC981="","",VLOOKUP(AC981,関東予選!$J:$O,5,FALSE))</f>
        <v/>
      </c>
      <c r="H981" s="24"/>
      <c r="I981" s="24"/>
      <c r="J981" s="24"/>
      <c r="K981" s="33"/>
      <c r="L981" s="34"/>
      <c r="M981" s="24"/>
      <c r="N981" s="24"/>
      <c r="O981" s="24"/>
      <c r="P981" s="33"/>
      <c r="Q981" s="34"/>
      <c r="R981" s="24"/>
      <c r="S981" s="24"/>
      <c r="T981" s="24"/>
      <c r="U981" s="33"/>
      <c r="V981" s="34"/>
      <c r="W981" s="24"/>
      <c r="X981" s="24"/>
      <c r="Y981" s="24"/>
      <c r="Z981" s="33"/>
      <c r="AA981" s="34"/>
      <c r="AC981" s="49"/>
      <c r="AF981" s="11"/>
    </row>
    <row r="982" spans="1:32" ht="19.5" customHeight="1">
      <c r="A982" s="169"/>
      <c r="B982" s="170"/>
      <c r="C982" s="170"/>
      <c r="D982" s="170"/>
      <c r="E982" s="170"/>
      <c r="F982" s="170"/>
      <c r="G982" s="171"/>
      <c r="H982" s="172" t="s">
        <v>132</v>
      </c>
      <c r="I982" s="173"/>
      <c r="J982" s="173"/>
      <c r="K982" s="173"/>
      <c r="L982" s="34"/>
      <c r="M982" s="172" t="s">
        <v>132</v>
      </c>
      <c r="N982" s="173"/>
      <c r="O982" s="173"/>
      <c r="P982" s="173"/>
      <c r="Q982" s="34"/>
      <c r="R982" s="172" t="s">
        <v>132</v>
      </c>
      <c r="S982" s="173"/>
      <c r="T982" s="173"/>
      <c r="U982" s="173"/>
      <c r="V982" s="34"/>
      <c r="W982" s="172" t="s">
        <v>132</v>
      </c>
      <c r="X982" s="173"/>
      <c r="Y982" s="173"/>
      <c r="Z982" s="173"/>
      <c r="AA982" s="34"/>
      <c r="AC982" s="49"/>
      <c r="AF982" s="11"/>
    </row>
    <row r="983" spans="1:32" ht="24.75" customHeight="1">
      <c r="A983" s="174"/>
      <c r="B983" s="175"/>
      <c r="C983" s="175"/>
      <c r="D983" s="175"/>
      <c r="E983" s="175"/>
      <c r="F983" s="175"/>
      <c r="G983" s="176"/>
      <c r="H983" s="169"/>
      <c r="I983" s="177"/>
      <c r="J983" s="177"/>
      <c r="K983" s="177"/>
      <c r="L983" s="178"/>
      <c r="M983" s="169"/>
      <c r="N983" s="177"/>
      <c r="O983" s="177"/>
      <c r="P983" s="177"/>
      <c r="Q983" s="178"/>
      <c r="R983" s="169"/>
      <c r="S983" s="177"/>
      <c r="T983" s="177"/>
      <c r="U983" s="177"/>
      <c r="V983" s="178"/>
      <c r="W983" s="169"/>
      <c r="X983" s="177"/>
      <c r="Y983" s="177"/>
      <c r="Z983" s="177"/>
      <c r="AA983" s="178"/>
      <c r="AC983" s="49"/>
      <c r="AF983" s="11"/>
    </row>
    <row r="984" spans="1:32" ht="4.5" customHeight="1">
      <c r="A984" s="165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AC984" s="49"/>
      <c r="AF984" s="11"/>
    </row>
    <row r="985" spans="1:32">
      <c r="A985" s="167" t="s">
        <v>136</v>
      </c>
      <c r="B985" s="167"/>
      <c r="C985" s="47" t="str">
        <f>基本登録!$A$23</f>
        <v>①（　）内の大会の個人の部は一人１枚使用すること（関東予選・総合体育大会・個人選手権大会）</v>
      </c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4"/>
      <c r="R985" s="45"/>
      <c r="S985" s="44"/>
      <c r="T985" s="44"/>
      <c r="U985" s="40"/>
      <c r="V985" s="40"/>
      <c r="W985" s="40"/>
      <c r="X985" s="40"/>
      <c r="Y985" s="40"/>
      <c r="Z985" s="40"/>
      <c r="AA985" s="40"/>
    </row>
    <row r="986" spans="1:32">
      <c r="A986" s="43"/>
      <c r="B986" s="43"/>
      <c r="C986" s="47" t="str">
        <f>基本登録!$A$24</f>
        <v>②顧問の捺印のないものは無効</v>
      </c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6"/>
      <c r="R986" s="44"/>
      <c r="S986" s="44"/>
      <c r="T986" s="44"/>
      <c r="U986" s="168" t="s">
        <v>139</v>
      </c>
      <c r="V986" s="168"/>
      <c r="W986" s="168"/>
      <c r="X986" s="168"/>
      <c r="Y986" s="168"/>
      <c r="Z986" s="168"/>
      <c r="AA986" s="168"/>
    </row>
    <row r="987" spans="1:32" s="37" customFormat="1">
      <c r="A987" s="41"/>
      <c r="B987" s="41"/>
      <c r="C987" s="42" t="str">
        <f>基本登録!$A$25</f>
        <v>③A4用紙に印刷すること（A4用紙1枚につき立順票は二部出力。切り取って使用すること）</v>
      </c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168"/>
      <c r="V987" s="168"/>
      <c r="W987" s="168"/>
      <c r="X987" s="168"/>
      <c r="Y987" s="168"/>
      <c r="Z987" s="168"/>
      <c r="AA987" s="168"/>
      <c r="AC987" s="50"/>
    </row>
    <row r="988" spans="1:32" ht="34.5" customHeight="1">
      <c r="AC988" s="49"/>
      <c r="AF988" s="11"/>
    </row>
    <row r="989" spans="1:32" ht="24.75" customHeight="1">
      <c r="A989" s="240" t="s">
        <v>119</v>
      </c>
      <c r="B989" s="240"/>
      <c r="C989" s="240"/>
      <c r="D989" s="201" t="str">
        <f ca="1">基本登録!$B$8</f>
        <v>令和8年度　関東大会東京都予選　立順票</v>
      </c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190" t="s">
        <v>120</v>
      </c>
      <c r="Y989" s="191"/>
      <c r="Z989" s="191"/>
      <c r="AA989" s="192"/>
      <c r="AC989" s="49"/>
      <c r="AF989" s="11"/>
    </row>
    <row r="990" spans="1:32" ht="26.25" customHeight="1">
      <c r="A990" s="241"/>
      <c r="B990" s="241"/>
      <c r="C990" s="24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2" t="str">
        <f>IF(VLOOKUP(AC997,関東予選!$J:$O,2,FALSE)="","",VLOOKUP(AC997,関東予選!$J:$O,2,FALSE))</f>
        <v/>
      </c>
      <c r="Y990" s="203"/>
      <c r="Z990" s="203"/>
      <c r="AA990" s="204"/>
      <c r="AC990" s="49"/>
      <c r="AF990" s="11"/>
    </row>
    <row r="991" spans="1:32" ht="27" customHeight="1">
      <c r="A991" s="169" t="s">
        <v>121</v>
      </c>
      <c r="B991" s="177"/>
      <c r="C991" s="178"/>
      <c r="D991" s="208"/>
      <c r="E991" s="30" t="s">
        <v>122</v>
      </c>
      <c r="F991" s="208"/>
      <c r="G991" s="190" t="s">
        <v>123</v>
      </c>
      <c r="H991" s="191"/>
      <c r="I991" s="192"/>
      <c r="J991" s="213" t="str">
        <f>基本登録!$B$2</f>
        <v>基本登録シートの学校番号に入力して下さい</v>
      </c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X991" s="205"/>
      <c r="Y991" s="206"/>
      <c r="Z991" s="206"/>
      <c r="AA991" s="207"/>
      <c r="AC991" s="49"/>
      <c r="AF991" s="11"/>
    </row>
    <row r="992" spans="1:32" ht="9.75" customHeight="1">
      <c r="A992" s="214">
        <f>基本登録!$B$1</f>
        <v>0</v>
      </c>
      <c r="B992" s="215"/>
      <c r="C992" s="216"/>
      <c r="D992" s="209"/>
      <c r="E992" s="223" t="s">
        <v>109</v>
      </c>
      <c r="F992" s="211"/>
      <c r="G992" s="226" t="s">
        <v>124</v>
      </c>
      <c r="H992" s="227"/>
      <c r="I992" s="228"/>
      <c r="J992" s="213">
        <f>基本登録!$B$3</f>
        <v>0</v>
      </c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36"/>
      <c r="X992" s="36"/>
      <c r="AC992" s="49"/>
      <c r="AF992" s="11"/>
    </row>
    <row r="993" spans="1:32" ht="16.5" customHeight="1">
      <c r="A993" s="217"/>
      <c r="B993" s="218"/>
      <c r="C993" s="219"/>
      <c r="D993" s="209"/>
      <c r="E993" s="224"/>
      <c r="F993" s="211"/>
      <c r="G993" s="229"/>
      <c r="H993" s="230"/>
      <c r="I993" s="231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X993" s="182" t="s">
        <v>125</v>
      </c>
      <c r="Y993" s="184" t="s">
        <v>126</v>
      </c>
      <c r="Z993" s="185"/>
      <c r="AA993" s="186"/>
      <c r="AC993" s="49"/>
      <c r="AF993" s="11"/>
    </row>
    <row r="994" spans="1:32" ht="27" customHeight="1">
      <c r="A994" s="220"/>
      <c r="B994" s="221"/>
      <c r="C994" s="222"/>
      <c r="D994" s="210"/>
      <c r="E994" s="225"/>
      <c r="F994" s="212"/>
      <c r="G994" s="190" t="s">
        <v>127</v>
      </c>
      <c r="H994" s="191"/>
      <c r="I994" s="192"/>
      <c r="J994" s="28"/>
      <c r="K994" s="29"/>
      <c r="L994" s="29"/>
      <c r="M994" s="29"/>
      <c r="N994" s="29"/>
      <c r="O994" s="29"/>
      <c r="P994" s="22"/>
      <c r="Q994" s="22"/>
      <c r="R994" s="22" t="s">
        <v>128</v>
      </c>
      <c r="S994" s="193" t="str">
        <f t="shared" ref="S994" si="39">AC997</f>
        <v/>
      </c>
      <c r="T994" s="194"/>
      <c r="U994" s="194"/>
      <c r="V994" s="23" t="s">
        <v>129</v>
      </c>
      <c r="X994" s="183"/>
      <c r="Y994" s="187"/>
      <c r="Z994" s="188"/>
      <c r="AA994" s="189"/>
      <c r="AC994" s="49"/>
      <c r="AF994" s="11"/>
    </row>
    <row r="995" spans="1:32" ht="4.5" customHeight="1">
      <c r="AC995" s="49"/>
      <c r="AF995" s="11"/>
    </row>
    <row r="996" spans="1:32" ht="21.75" customHeight="1">
      <c r="A996" s="24" t="s">
        <v>130</v>
      </c>
      <c r="B996" s="174" t="s">
        <v>131</v>
      </c>
      <c r="C996" s="195"/>
      <c r="D996" s="195"/>
      <c r="E996" s="195"/>
      <c r="F996" s="176"/>
      <c r="G996" s="32" t="s">
        <v>102</v>
      </c>
      <c r="H996" s="196" t="str">
        <f ca="1">IFERROR(VLOOKUP(D989,基本登録!$B$8:$I$14,5,FALSE),"")</f>
        <v>1次予選（個人予選）</v>
      </c>
      <c r="I996" s="197"/>
      <c r="J996" s="197"/>
      <c r="K996" s="197"/>
      <c r="L996" s="198"/>
      <c r="M996" s="196" t="str">
        <f ca="1">IFERROR(VLOOKUP(D989,基本登録!$B$8:$I$14,6,FALSE),"")</f>
        <v>2次予選（個人決勝）</v>
      </c>
      <c r="N996" s="197"/>
      <c r="O996" s="197"/>
      <c r="P996" s="197"/>
      <c r="Q996" s="198"/>
      <c r="R996" s="196" t="str">
        <f ca="1">IFERROR(IF(VLOOKUP(D989,基本登録!$B$8:$I$14,7,FALSE)="","",VLOOKUP(D989,基本登録!$B$8:$I$14,7,FALSE)),"")</f>
        <v/>
      </c>
      <c r="S996" s="197"/>
      <c r="T996" s="197"/>
      <c r="U996" s="197"/>
      <c r="V996" s="198"/>
      <c r="W996" s="196" t="str">
        <f ca="1">IFERROR(IF(VLOOKUP(D989,基本登録!$B$8:$I$14,8,FALSE)="","",VLOOKUP(D989,基本登録!$B$8:$I$14,8,FALSE)),"")</f>
        <v/>
      </c>
      <c r="X996" s="197"/>
      <c r="Y996" s="197"/>
      <c r="Z996" s="197"/>
      <c r="AA996" s="198"/>
      <c r="AC996" s="49"/>
      <c r="AF996" s="11"/>
    </row>
    <row r="997" spans="1:32" ht="21.75" customHeight="1">
      <c r="A997" s="25" t="str">
        <f>基本登録!$A$17</f>
        <v>１</v>
      </c>
      <c r="B997" s="179" t="str">
        <f>IF(AC997="","",VLOOKUP(AC997,関東予選!$J:$O,4,FALSE))</f>
        <v/>
      </c>
      <c r="C997" s="180"/>
      <c r="D997" s="180"/>
      <c r="E997" s="180"/>
      <c r="F997" s="181"/>
      <c r="G997" s="26" t="str">
        <f>IF(AC997="","",VLOOKUP(AC997,関東予選!$J:$O,5,FALSE))</f>
        <v/>
      </c>
      <c r="H997" s="31"/>
      <c r="I997" s="31"/>
      <c r="J997" s="31"/>
      <c r="K997" s="21"/>
      <c r="L997" s="34"/>
      <c r="M997" s="31"/>
      <c r="N997" s="31"/>
      <c r="O997" s="31"/>
      <c r="P997" s="21"/>
      <c r="Q997" s="34"/>
      <c r="R997" s="31"/>
      <c r="S997" s="31"/>
      <c r="T997" s="31"/>
      <c r="U997" s="21"/>
      <c r="V997" s="34"/>
      <c r="W997" s="31"/>
      <c r="X997" s="31"/>
      <c r="Y997" s="31"/>
      <c r="Z997" s="21"/>
      <c r="AA997" s="34"/>
      <c r="AC997" s="49" t="str">
        <f>関東予選!J$55</f>
        <v/>
      </c>
      <c r="AF997" s="11"/>
    </row>
    <row r="998" spans="1:32" ht="21.75" customHeight="1">
      <c r="A998" s="24" t="str">
        <f>基本登録!$A$18</f>
        <v>２</v>
      </c>
      <c r="B998" s="179" t="str">
        <f>IF(AC998="","",VLOOKUP(AC998,関東予選!$J:$O,4,FALSE))</f>
        <v/>
      </c>
      <c r="C998" s="180"/>
      <c r="D998" s="180"/>
      <c r="E998" s="180"/>
      <c r="F998" s="181"/>
      <c r="G998" s="26" t="str">
        <f>IF(AC998="","",VLOOKUP(AC998,関東予選!$J:$O,5,FALSE))</f>
        <v/>
      </c>
      <c r="H998" s="31"/>
      <c r="I998" s="31"/>
      <c r="J998" s="31"/>
      <c r="K998" s="21"/>
      <c r="L998" s="34"/>
      <c r="M998" s="31"/>
      <c r="N998" s="31"/>
      <c r="O998" s="31"/>
      <c r="P998" s="21"/>
      <c r="Q998" s="34"/>
      <c r="R998" s="31"/>
      <c r="S998" s="31"/>
      <c r="T998" s="31"/>
      <c r="U998" s="21"/>
      <c r="V998" s="34"/>
      <c r="W998" s="31"/>
      <c r="X998" s="31"/>
      <c r="Y998" s="31"/>
      <c r="Z998" s="21"/>
      <c r="AA998" s="34"/>
      <c r="AC998" s="49"/>
      <c r="AF998" s="11"/>
    </row>
    <row r="999" spans="1:32" ht="21.75" customHeight="1">
      <c r="A999" s="24" t="str">
        <f>基本登録!$A$19</f>
        <v>３</v>
      </c>
      <c r="B999" s="179" t="str">
        <f>IF(AC999="","",VLOOKUP(AC999,関東予選!$J:$O,4,FALSE))</f>
        <v/>
      </c>
      <c r="C999" s="180"/>
      <c r="D999" s="180"/>
      <c r="E999" s="180"/>
      <c r="F999" s="181"/>
      <c r="G999" s="26" t="str">
        <f>IF(AC999="","",VLOOKUP(AC999,関東予選!$J:$O,5,FALSE))</f>
        <v/>
      </c>
      <c r="H999" s="31"/>
      <c r="I999" s="31"/>
      <c r="J999" s="31"/>
      <c r="K999" s="21"/>
      <c r="L999" s="34"/>
      <c r="M999" s="31"/>
      <c r="N999" s="31"/>
      <c r="O999" s="31"/>
      <c r="P999" s="21"/>
      <c r="Q999" s="34"/>
      <c r="R999" s="31"/>
      <c r="S999" s="31"/>
      <c r="T999" s="31"/>
      <c r="U999" s="21"/>
      <c r="V999" s="34"/>
      <c r="W999" s="31"/>
      <c r="X999" s="31"/>
      <c r="Y999" s="31"/>
      <c r="Z999" s="21"/>
      <c r="AA999" s="34"/>
      <c r="AC999" s="49"/>
      <c r="AF999" s="11"/>
    </row>
    <row r="1000" spans="1:32" ht="21.75" customHeight="1">
      <c r="A1000" s="24" t="str">
        <f>基本登録!$A$20</f>
        <v>４</v>
      </c>
      <c r="B1000" s="179" t="str">
        <f>IF(AC1000="","",VLOOKUP(AC1000,関東予選!$J:$O,4,FALSE))</f>
        <v/>
      </c>
      <c r="C1000" s="180"/>
      <c r="D1000" s="180"/>
      <c r="E1000" s="180"/>
      <c r="F1000" s="181"/>
      <c r="G1000" s="26" t="str">
        <f>IF(AC1000="","",VLOOKUP(AC1000,関東予選!$J:$O,5,FALSE))</f>
        <v/>
      </c>
      <c r="H1000" s="31"/>
      <c r="I1000" s="31"/>
      <c r="J1000" s="31"/>
      <c r="K1000" s="21"/>
      <c r="L1000" s="34"/>
      <c r="M1000" s="31"/>
      <c r="N1000" s="31"/>
      <c r="O1000" s="31"/>
      <c r="P1000" s="21"/>
      <c r="Q1000" s="34"/>
      <c r="R1000" s="31"/>
      <c r="S1000" s="31"/>
      <c r="T1000" s="31"/>
      <c r="U1000" s="21"/>
      <c r="V1000" s="34"/>
      <c r="W1000" s="31"/>
      <c r="X1000" s="31"/>
      <c r="Y1000" s="31"/>
      <c r="Z1000" s="21"/>
      <c r="AA1000" s="34"/>
      <c r="AC1000" s="49"/>
      <c r="AF1000" s="11"/>
    </row>
    <row r="1001" spans="1:32" ht="21.75" customHeight="1">
      <c r="A1001" s="24" t="str">
        <f>基本登録!$A$21</f>
        <v>５</v>
      </c>
      <c r="B1001" s="179" t="str">
        <f>IF(AC1001="","",VLOOKUP(AC1001,関東予選!$J:$O,4,FALSE))</f>
        <v/>
      </c>
      <c r="C1001" s="180"/>
      <c r="D1001" s="180"/>
      <c r="E1001" s="180"/>
      <c r="F1001" s="181"/>
      <c r="G1001" s="26" t="str">
        <f>IF(AC1001="","",VLOOKUP(AC1001,関東予選!$J:$O,5,FALSE))</f>
        <v/>
      </c>
      <c r="H1001" s="31"/>
      <c r="I1001" s="31"/>
      <c r="J1001" s="31"/>
      <c r="K1001" s="21"/>
      <c r="L1001" s="34"/>
      <c r="M1001" s="31"/>
      <c r="N1001" s="31"/>
      <c r="O1001" s="31"/>
      <c r="P1001" s="21"/>
      <c r="Q1001" s="34"/>
      <c r="R1001" s="31"/>
      <c r="S1001" s="31"/>
      <c r="T1001" s="31"/>
      <c r="U1001" s="21"/>
      <c r="V1001" s="34"/>
      <c r="W1001" s="31"/>
      <c r="X1001" s="31"/>
      <c r="Y1001" s="31"/>
      <c r="Z1001" s="21"/>
      <c r="AA1001" s="34"/>
      <c r="AC1001" s="49"/>
      <c r="AF1001" s="11"/>
    </row>
    <row r="1002" spans="1:32" ht="21.75" customHeight="1">
      <c r="A1002" s="24" t="str">
        <f>基本登録!$A$22</f>
        <v>補</v>
      </c>
      <c r="B1002" s="179" t="str">
        <f>IF(AC1002="","",VLOOKUP(AC1002,関東予選!$J:$O,4,FALSE))</f>
        <v/>
      </c>
      <c r="C1002" s="180"/>
      <c r="D1002" s="180"/>
      <c r="E1002" s="180"/>
      <c r="F1002" s="181"/>
      <c r="G1002" s="26" t="str">
        <f>IF(AC1002="","",VLOOKUP(AC1002,関東予選!$J:$O,5,FALSE))</f>
        <v/>
      </c>
      <c r="H1002" s="24"/>
      <c r="I1002" s="24"/>
      <c r="J1002" s="24"/>
      <c r="K1002" s="33"/>
      <c r="L1002" s="34"/>
      <c r="M1002" s="24"/>
      <c r="N1002" s="24"/>
      <c r="O1002" s="24"/>
      <c r="P1002" s="33"/>
      <c r="Q1002" s="34"/>
      <c r="R1002" s="24"/>
      <c r="S1002" s="24"/>
      <c r="T1002" s="24"/>
      <c r="U1002" s="33"/>
      <c r="V1002" s="34"/>
      <c r="W1002" s="24"/>
      <c r="X1002" s="24"/>
      <c r="Y1002" s="24"/>
      <c r="Z1002" s="33"/>
      <c r="AA1002" s="34"/>
      <c r="AC1002" s="49"/>
      <c r="AF1002" s="11"/>
    </row>
    <row r="1003" spans="1:32" ht="19.5" customHeight="1">
      <c r="A1003" s="169"/>
      <c r="B1003" s="170"/>
      <c r="C1003" s="170"/>
      <c r="D1003" s="170"/>
      <c r="E1003" s="170"/>
      <c r="F1003" s="170"/>
      <c r="G1003" s="171"/>
      <c r="H1003" s="172" t="s">
        <v>132</v>
      </c>
      <c r="I1003" s="173"/>
      <c r="J1003" s="173"/>
      <c r="K1003" s="173"/>
      <c r="L1003" s="34"/>
      <c r="M1003" s="172" t="s">
        <v>132</v>
      </c>
      <c r="N1003" s="173"/>
      <c r="O1003" s="173"/>
      <c r="P1003" s="173"/>
      <c r="Q1003" s="34"/>
      <c r="R1003" s="172" t="s">
        <v>132</v>
      </c>
      <c r="S1003" s="173"/>
      <c r="T1003" s="173"/>
      <c r="U1003" s="173"/>
      <c r="V1003" s="34"/>
      <c r="W1003" s="172" t="s">
        <v>132</v>
      </c>
      <c r="X1003" s="173"/>
      <c r="Y1003" s="173"/>
      <c r="Z1003" s="173"/>
      <c r="AA1003" s="34"/>
      <c r="AC1003" s="49"/>
      <c r="AF1003" s="11"/>
    </row>
    <row r="1004" spans="1:32" ht="24.75" customHeight="1">
      <c r="A1004" s="174"/>
      <c r="B1004" s="175"/>
      <c r="C1004" s="175"/>
      <c r="D1004" s="175"/>
      <c r="E1004" s="175"/>
      <c r="F1004" s="175"/>
      <c r="G1004" s="176"/>
      <c r="H1004" s="169"/>
      <c r="I1004" s="177"/>
      <c r="J1004" s="177"/>
      <c r="K1004" s="177"/>
      <c r="L1004" s="178"/>
      <c r="M1004" s="169"/>
      <c r="N1004" s="177"/>
      <c r="O1004" s="177"/>
      <c r="P1004" s="177"/>
      <c r="Q1004" s="178"/>
      <c r="R1004" s="169"/>
      <c r="S1004" s="177"/>
      <c r="T1004" s="177"/>
      <c r="U1004" s="177"/>
      <c r="V1004" s="178"/>
      <c r="W1004" s="169"/>
      <c r="X1004" s="177"/>
      <c r="Y1004" s="177"/>
      <c r="Z1004" s="177"/>
      <c r="AA1004" s="178"/>
      <c r="AC1004" s="49"/>
      <c r="AF1004" s="11"/>
    </row>
    <row r="1005" spans="1:32" ht="4.5" customHeight="1">
      <c r="A1005" s="165"/>
      <c r="B1005" s="166"/>
      <c r="C1005" s="166"/>
      <c r="D1005" s="166"/>
      <c r="E1005" s="166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AC1005" s="49"/>
      <c r="AF1005" s="11"/>
    </row>
    <row r="1006" spans="1:32">
      <c r="A1006" s="167" t="s">
        <v>136</v>
      </c>
      <c r="B1006" s="167"/>
      <c r="C1006" s="47" t="str">
        <f>基本登録!$A$23</f>
        <v>①（　）内の大会の個人の部は一人１枚使用すること（関東予選・総合体育大会・個人選手権大会）</v>
      </c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4"/>
      <c r="R1006" s="45"/>
      <c r="S1006" s="44"/>
      <c r="T1006" s="44"/>
      <c r="U1006" s="40"/>
      <c r="V1006" s="40"/>
      <c r="W1006" s="40"/>
      <c r="X1006" s="40"/>
      <c r="Y1006" s="40"/>
      <c r="Z1006" s="40"/>
      <c r="AA1006" s="40"/>
    </row>
    <row r="1007" spans="1:32">
      <c r="A1007" s="43"/>
      <c r="B1007" s="43"/>
      <c r="C1007" s="47" t="str">
        <f>基本登録!$A$24</f>
        <v>②顧問の捺印のないものは無効</v>
      </c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6"/>
      <c r="R1007" s="44"/>
      <c r="S1007" s="44"/>
      <c r="T1007" s="44"/>
      <c r="U1007" s="168" t="s">
        <v>139</v>
      </c>
      <c r="V1007" s="168"/>
      <c r="W1007" s="168"/>
      <c r="X1007" s="168"/>
      <c r="Y1007" s="168"/>
      <c r="Z1007" s="168"/>
      <c r="AA1007" s="168"/>
    </row>
    <row r="1008" spans="1:32" s="37" customFormat="1">
      <c r="A1008" s="41"/>
      <c r="B1008" s="41"/>
      <c r="C1008" s="42" t="str">
        <f>基本登録!$A$25</f>
        <v>③A4用紙に印刷すること（A4用紙1枚につき立順票は二部出力。切り取って使用すること）</v>
      </c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168"/>
      <c r="V1008" s="168"/>
      <c r="W1008" s="168"/>
      <c r="X1008" s="168"/>
      <c r="Y1008" s="168"/>
      <c r="Z1008" s="168"/>
      <c r="AA1008" s="168"/>
      <c r="AC1008" s="50"/>
    </row>
    <row r="1009" spans="1:32" ht="34.5" customHeight="1">
      <c r="AC1009" s="49"/>
      <c r="AF1009" s="11"/>
    </row>
    <row r="1010" spans="1:32" ht="24.75" customHeight="1">
      <c r="A1010" s="240" t="s">
        <v>119</v>
      </c>
      <c r="B1010" s="240"/>
      <c r="C1010" s="240"/>
      <c r="D1010" s="201" t="str">
        <f ca="1">基本登録!$B$8</f>
        <v>令和8年度　関東大会東京都予選　立順票</v>
      </c>
      <c r="E1010" s="201"/>
      <c r="F1010" s="201"/>
      <c r="G1010" s="201"/>
      <c r="H1010" s="201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201"/>
      <c r="V1010" s="201"/>
      <c r="W1010" s="201"/>
      <c r="X1010" s="190" t="s">
        <v>120</v>
      </c>
      <c r="Y1010" s="191"/>
      <c r="Z1010" s="191"/>
      <c r="AA1010" s="192"/>
      <c r="AC1010" s="49"/>
      <c r="AF1010" s="11"/>
    </row>
    <row r="1011" spans="1:32" ht="26.25" customHeight="1">
      <c r="A1011" s="241"/>
      <c r="B1011" s="241"/>
      <c r="C1011" s="241"/>
      <c r="D1011" s="201"/>
      <c r="E1011" s="201"/>
      <c r="F1011" s="201"/>
      <c r="G1011" s="201"/>
      <c r="H1011" s="201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201"/>
      <c r="V1011" s="201"/>
      <c r="W1011" s="201"/>
      <c r="X1011" s="202" t="str">
        <f>IF(VLOOKUP(AC1018,関東予選!$J:$O,2,FALSE)="","",VLOOKUP(AC1018,関東予選!$J:$O,2,FALSE))</f>
        <v/>
      </c>
      <c r="Y1011" s="203"/>
      <c r="Z1011" s="203"/>
      <c r="AA1011" s="204"/>
      <c r="AC1011" s="49"/>
      <c r="AF1011" s="11"/>
    </row>
    <row r="1012" spans="1:32" ht="27" customHeight="1">
      <c r="A1012" s="169" t="s">
        <v>121</v>
      </c>
      <c r="B1012" s="177"/>
      <c r="C1012" s="178"/>
      <c r="D1012" s="208"/>
      <c r="E1012" s="30" t="s">
        <v>122</v>
      </c>
      <c r="F1012" s="208"/>
      <c r="G1012" s="190" t="s">
        <v>123</v>
      </c>
      <c r="H1012" s="191"/>
      <c r="I1012" s="192"/>
      <c r="J1012" s="213" t="str">
        <f>基本登録!$B$2</f>
        <v>基本登録シートの学校番号に入力して下さい</v>
      </c>
      <c r="K1012" s="213"/>
      <c r="L1012" s="213"/>
      <c r="M1012" s="213"/>
      <c r="N1012" s="213"/>
      <c r="O1012" s="213"/>
      <c r="P1012" s="213"/>
      <c r="Q1012" s="213"/>
      <c r="R1012" s="213"/>
      <c r="S1012" s="213"/>
      <c r="T1012" s="213"/>
      <c r="U1012" s="213"/>
      <c r="V1012" s="213"/>
      <c r="X1012" s="205"/>
      <c r="Y1012" s="206"/>
      <c r="Z1012" s="206"/>
      <c r="AA1012" s="207"/>
      <c r="AC1012" s="49"/>
      <c r="AF1012" s="11"/>
    </row>
    <row r="1013" spans="1:32" ht="9.75" customHeight="1">
      <c r="A1013" s="214">
        <f>基本登録!$B$1</f>
        <v>0</v>
      </c>
      <c r="B1013" s="215"/>
      <c r="C1013" s="216"/>
      <c r="D1013" s="209"/>
      <c r="E1013" s="223" t="s">
        <v>109</v>
      </c>
      <c r="F1013" s="211"/>
      <c r="G1013" s="226" t="s">
        <v>124</v>
      </c>
      <c r="H1013" s="227"/>
      <c r="I1013" s="228"/>
      <c r="J1013" s="213">
        <f>基本登録!$B$3</f>
        <v>0</v>
      </c>
      <c r="K1013" s="213"/>
      <c r="L1013" s="213"/>
      <c r="M1013" s="213"/>
      <c r="N1013" s="213"/>
      <c r="O1013" s="213"/>
      <c r="P1013" s="213"/>
      <c r="Q1013" s="213"/>
      <c r="R1013" s="213"/>
      <c r="S1013" s="213"/>
      <c r="T1013" s="213"/>
      <c r="U1013" s="213"/>
      <c r="V1013" s="213"/>
      <c r="W1013" s="36"/>
      <c r="X1013" s="36"/>
      <c r="AC1013" s="49"/>
      <c r="AF1013" s="11"/>
    </row>
    <row r="1014" spans="1:32" ht="16.5" customHeight="1">
      <c r="A1014" s="217"/>
      <c r="B1014" s="218"/>
      <c r="C1014" s="219"/>
      <c r="D1014" s="209"/>
      <c r="E1014" s="224"/>
      <c r="F1014" s="211"/>
      <c r="G1014" s="229"/>
      <c r="H1014" s="230"/>
      <c r="I1014" s="231"/>
      <c r="J1014" s="213"/>
      <c r="K1014" s="213"/>
      <c r="L1014" s="213"/>
      <c r="M1014" s="213"/>
      <c r="N1014" s="213"/>
      <c r="O1014" s="213"/>
      <c r="P1014" s="213"/>
      <c r="Q1014" s="213"/>
      <c r="R1014" s="213"/>
      <c r="S1014" s="213"/>
      <c r="T1014" s="213"/>
      <c r="U1014" s="213"/>
      <c r="V1014" s="213"/>
      <c r="X1014" s="182" t="s">
        <v>125</v>
      </c>
      <c r="Y1014" s="184" t="s">
        <v>126</v>
      </c>
      <c r="Z1014" s="185"/>
      <c r="AA1014" s="186"/>
      <c r="AC1014" s="49"/>
      <c r="AF1014" s="11"/>
    </row>
    <row r="1015" spans="1:32" ht="27" customHeight="1">
      <c r="A1015" s="220"/>
      <c r="B1015" s="221"/>
      <c r="C1015" s="222"/>
      <c r="D1015" s="210"/>
      <c r="E1015" s="225"/>
      <c r="F1015" s="212"/>
      <c r="G1015" s="190" t="s">
        <v>127</v>
      </c>
      <c r="H1015" s="191"/>
      <c r="I1015" s="192"/>
      <c r="J1015" s="28"/>
      <c r="K1015" s="29"/>
      <c r="L1015" s="29"/>
      <c r="M1015" s="29"/>
      <c r="N1015" s="29"/>
      <c r="O1015" s="29"/>
      <c r="P1015" s="22"/>
      <c r="Q1015" s="22"/>
      <c r="R1015" s="22" t="s">
        <v>128</v>
      </c>
      <c r="S1015" s="193" t="str">
        <f t="shared" ref="S1015" si="40">AC1018</f>
        <v/>
      </c>
      <c r="T1015" s="194"/>
      <c r="U1015" s="194"/>
      <c r="V1015" s="23" t="s">
        <v>129</v>
      </c>
      <c r="X1015" s="183"/>
      <c r="Y1015" s="187"/>
      <c r="Z1015" s="188"/>
      <c r="AA1015" s="189"/>
      <c r="AC1015" s="49"/>
      <c r="AF1015" s="11"/>
    </row>
    <row r="1016" spans="1:32" ht="4.5" customHeight="1">
      <c r="AC1016" s="49"/>
      <c r="AF1016" s="11"/>
    </row>
    <row r="1017" spans="1:32" ht="21.75" customHeight="1">
      <c r="A1017" s="24" t="s">
        <v>130</v>
      </c>
      <c r="B1017" s="174" t="s">
        <v>131</v>
      </c>
      <c r="C1017" s="195"/>
      <c r="D1017" s="195"/>
      <c r="E1017" s="195"/>
      <c r="F1017" s="176"/>
      <c r="G1017" s="32" t="s">
        <v>102</v>
      </c>
      <c r="H1017" s="196" t="str">
        <f ca="1">IFERROR(VLOOKUP(D1010,基本登録!$B$8:$I$14,5,FALSE),"")</f>
        <v>1次予選（個人予選）</v>
      </c>
      <c r="I1017" s="197"/>
      <c r="J1017" s="197"/>
      <c r="K1017" s="197"/>
      <c r="L1017" s="198"/>
      <c r="M1017" s="196" t="str">
        <f ca="1">IFERROR(VLOOKUP(D1010,基本登録!$B$8:$I$14,6,FALSE),"")</f>
        <v>2次予選（個人決勝）</v>
      </c>
      <c r="N1017" s="197"/>
      <c r="O1017" s="197"/>
      <c r="P1017" s="197"/>
      <c r="Q1017" s="198"/>
      <c r="R1017" s="196" t="str">
        <f ca="1">IFERROR(IF(VLOOKUP(D1010,基本登録!$B$8:$I$14,7,FALSE)="","",VLOOKUP(D1010,基本登録!$B$8:$I$14,7,FALSE)),"")</f>
        <v/>
      </c>
      <c r="S1017" s="197"/>
      <c r="T1017" s="197"/>
      <c r="U1017" s="197"/>
      <c r="V1017" s="198"/>
      <c r="W1017" s="196" t="str">
        <f ca="1">IFERROR(IF(VLOOKUP(D1010,基本登録!$B$8:$I$14,8,FALSE)="","",VLOOKUP(D1010,基本登録!$B$8:$I$14,8,FALSE)),"")</f>
        <v/>
      </c>
      <c r="X1017" s="197"/>
      <c r="Y1017" s="197"/>
      <c r="Z1017" s="197"/>
      <c r="AA1017" s="198"/>
      <c r="AC1017" s="49"/>
      <c r="AF1017" s="11"/>
    </row>
    <row r="1018" spans="1:32" ht="21.75" customHeight="1">
      <c r="A1018" s="25" t="str">
        <f>基本登録!$A$17</f>
        <v>１</v>
      </c>
      <c r="B1018" s="179" t="str">
        <f>IF(AC1018="","",VLOOKUP(AC1018,関東予選!$J:$O,4,FALSE))</f>
        <v/>
      </c>
      <c r="C1018" s="180"/>
      <c r="D1018" s="180"/>
      <c r="E1018" s="180"/>
      <c r="F1018" s="181"/>
      <c r="G1018" s="26" t="str">
        <f>IF(AC1018="","",VLOOKUP(AC1018,関東予選!$J:$O,5,FALSE))</f>
        <v/>
      </c>
      <c r="H1018" s="31"/>
      <c r="I1018" s="31"/>
      <c r="J1018" s="31"/>
      <c r="K1018" s="21"/>
      <c r="L1018" s="34"/>
      <c r="M1018" s="31"/>
      <c r="N1018" s="31"/>
      <c r="O1018" s="31"/>
      <c r="P1018" s="21"/>
      <c r="Q1018" s="34"/>
      <c r="R1018" s="31"/>
      <c r="S1018" s="31"/>
      <c r="T1018" s="31"/>
      <c r="U1018" s="21"/>
      <c r="V1018" s="34"/>
      <c r="W1018" s="31"/>
      <c r="X1018" s="31"/>
      <c r="Y1018" s="31"/>
      <c r="Z1018" s="21"/>
      <c r="AA1018" s="34"/>
      <c r="AC1018" s="49" t="str">
        <f>関東予選!J$56</f>
        <v/>
      </c>
      <c r="AF1018" s="11"/>
    </row>
    <row r="1019" spans="1:32" ht="21.75" customHeight="1">
      <c r="A1019" s="24" t="str">
        <f>基本登録!$A$18</f>
        <v>２</v>
      </c>
      <c r="B1019" s="179" t="str">
        <f>IF(AC1019="","",VLOOKUP(AC1019,関東予選!$J:$O,4,FALSE))</f>
        <v/>
      </c>
      <c r="C1019" s="180"/>
      <c r="D1019" s="180"/>
      <c r="E1019" s="180"/>
      <c r="F1019" s="181"/>
      <c r="G1019" s="26" t="str">
        <f>IF(AC1019="","",VLOOKUP(AC1019,関東予選!$J:$O,5,FALSE))</f>
        <v/>
      </c>
      <c r="H1019" s="31"/>
      <c r="I1019" s="31"/>
      <c r="J1019" s="31"/>
      <c r="K1019" s="21"/>
      <c r="L1019" s="34"/>
      <c r="M1019" s="31"/>
      <c r="N1019" s="31"/>
      <c r="O1019" s="31"/>
      <c r="P1019" s="21"/>
      <c r="Q1019" s="34"/>
      <c r="R1019" s="31"/>
      <c r="S1019" s="31"/>
      <c r="T1019" s="31"/>
      <c r="U1019" s="21"/>
      <c r="V1019" s="34"/>
      <c r="W1019" s="31"/>
      <c r="X1019" s="31"/>
      <c r="Y1019" s="31"/>
      <c r="Z1019" s="21"/>
      <c r="AA1019" s="34"/>
      <c r="AC1019" s="49"/>
      <c r="AF1019" s="11"/>
    </row>
    <row r="1020" spans="1:32" ht="21.75" customHeight="1">
      <c r="A1020" s="24" t="str">
        <f>基本登録!$A$19</f>
        <v>３</v>
      </c>
      <c r="B1020" s="179" t="str">
        <f>IF(AC1020="","",VLOOKUP(AC1020,関東予選!$J:$O,4,FALSE))</f>
        <v/>
      </c>
      <c r="C1020" s="180"/>
      <c r="D1020" s="180"/>
      <c r="E1020" s="180"/>
      <c r="F1020" s="181"/>
      <c r="G1020" s="26" t="str">
        <f>IF(AC1020="","",VLOOKUP(AC1020,関東予選!$J:$O,5,FALSE))</f>
        <v/>
      </c>
      <c r="H1020" s="31"/>
      <c r="I1020" s="31"/>
      <c r="J1020" s="31"/>
      <c r="K1020" s="21"/>
      <c r="L1020" s="34"/>
      <c r="M1020" s="31"/>
      <c r="N1020" s="31"/>
      <c r="O1020" s="31"/>
      <c r="P1020" s="21"/>
      <c r="Q1020" s="34"/>
      <c r="R1020" s="31"/>
      <c r="S1020" s="31"/>
      <c r="T1020" s="31"/>
      <c r="U1020" s="21"/>
      <c r="V1020" s="34"/>
      <c r="W1020" s="31"/>
      <c r="X1020" s="31"/>
      <c r="Y1020" s="31"/>
      <c r="Z1020" s="21"/>
      <c r="AA1020" s="34"/>
      <c r="AC1020" s="49"/>
      <c r="AF1020" s="11"/>
    </row>
    <row r="1021" spans="1:32" ht="21.75" customHeight="1">
      <c r="A1021" s="24" t="str">
        <f>基本登録!$A$20</f>
        <v>４</v>
      </c>
      <c r="B1021" s="179" t="str">
        <f>IF(AC1021="","",VLOOKUP(AC1021,関東予選!$J:$O,4,FALSE))</f>
        <v/>
      </c>
      <c r="C1021" s="180"/>
      <c r="D1021" s="180"/>
      <c r="E1021" s="180"/>
      <c r="F1021" s="181"/>
      <c r="G1021" s="26" t="str">
        <f>IF(AC1021="","",VLOOKUP(AC1021,関東予選!$J:$O,5,FALSE))</f>
        <v/>
      </c>
      <c r="H1021" s="31"/>
      <c r="I1021" s="31"/>
      <c r="J1021" s="31"/>
      <c r="K1021" s="21"/>
      <c r="L1021" s="34"/>
      <c r="M1021" s="31"/>
      <c r="N1021" s="31"/>
      <c r="O1021" s="31"/>
      <c r="P1021" s="21"/>
      <c r="Q1021" s="34"/>
      <c r="R1021" s="31"/>
      <c r="S1021" s="31"/>
      <c r="T1021" s="31"/>
      <c r="U1021" s="21"/>
      <c r="V1021" s="34"/>
      <c r="W1021" s="31"/>
      <c r="X1021" s="31"/>
      <c r="Y1021" s="31"/>
      <c r="Z1021" s="21"/>
      <c r="AA1021" s="34"/>
      <c r="AC1021" s="49"/>
      <c r="AF1021" s="11"/>
    </row>
    <row r="1022" spans="1:32" ht="21.75" customHeight="1">
      <c r="A1022" s="24" t="str">
        <f>基本登録!$A$21</f>
        <v>５</v>
      </c>
      <c r="B1022" s="179" t="str">
        <f>IF(AC1022="","",VLOOKUP(AC1022,関東予選!$J:$O,4,FALSE))</f>
        <v/>
      </c>
      <c r="C1022" s="180"/>
      <c r="D1022" s="180"/>
      <c r="E1022" s="180"/>
      <c r="F1022" s="181"/>
      <c r="G1022" s="26" t="str">
        <f>IF(AC1022="","",VLOOKUP(AC1022,関東予選!$J:$O,5,FALSE))</f>
        <v/>
      </c>
      <c r="H1022" s="31"/>
      <c r="I1022" s="31"/>
      <c r="J1022" s="31"/>
      <c r="K1022" s="21"/>
      <c r="L1022" s="34"/>
      <c r="M1022" s="31"/>
      <c r="N1022" s="31"/>
      <c r="O1022" s="31"/>
      <c r="P1022" s="21"/>
      <c r="Q1022" s="34"/>
      <c r="R1022" s="31"/>
      <c r="S1022" s="31"/>
      <c r="T1022" s="31"/>
      <c r="U1022" s="21"/>
      <c r="V1022" s="34"/>
      <c r="W1022" s="31"/>
      <c r="X1022" s="31"/>
      <c r="Y1022" s="31"/>
      <c r="Z1022" s="21"/>
      <c r="AA1022" s="34"/>
      <c r="AC1022" s="49"/>
      <c r="AF1022" s="11"/>
    </row>
    <row r="1023" spans="1:32" ht="21.75" customHeight="1">
      <c r="A1023" s="24" t="str">
        <f>基本登録!$A$22</f>
        <v>補</v>
      </c>
      <c r="B1023" s="179" t="str">
        <f>IF(AC1023="","",VLOOKUP(AC1023,関東予選!$J:$O,4,FALSE))</f>
        <v/>
      </c>
      <c r="C1023" s="180"/>
      <c r="D1023" s="180"/>
      <c r="E1023" s="180"/>
      <c r="F1023" s="181"/>
      <c r="G1023" s="26" t="str">
        <f>IF(AC1023="","",VLOOKUP(AC1023,関東予選!$J:$O,5,FALSE))</f>
        <v/>
      </c>
      <c r="H1023" s="24"/>
      <c r="I1023" s="24"/>
      <c r="J1023" s="24"/>
      <c r="K1023" s="33"/>
      <c r="L1023" s="34"/>
      <c r="M1023" s="24"/>
      <c r="N1023" s="24"/>
      <c r="O1023" s="24"/>
      <c r="P1023" s="33"/>
      <c r="Q1023" s="34"/>
      <c r="R1023" s="24"/>
      <c r="S1023" s="24"/>
      <c r="T1023" s="24"/>
      <c r="U1023" s="33"/>
      <c r="V1023" s="34"/>
      <c r="W1023" s="24"/>
      <c r="X1023" s="24"/>
      <c r="Y1023" s="24"/>
      <c r="Z1023" s="33"/>
      <c r="AA1023" s="34"/>
      <c r="AC1023" s="49"/>
      <c r="AF1023" s="11"/>
    </row>
    <row r="1024" spans="1:32" ht="19.5" customHeight="1">
      <c r="A1024" s="169"/>
      <c r="B1024" s="170"/>
      <c r="C1024" s="170"/>
      <c r="D1024" s="170"/>
      <c r="E1024" s="170"/>
      <c r="F1024" s="170"/>
      <c r="G1024" s="171"/>
      <c r="H1024" s="172" t="s">
        <v>132</v>
      </c>
      <c r="I1024" s="173"/>
      <c r="J1024" s="173"/>
      <c r="K1024" s="173"/>
      <c r="L1024" s="34"/>
      <c r="M1024" s="172" t="s">
        <v>132</v>
      </c>
      <c r="N1024" s="173"/>
      <c r="O1024" s="173"/>
      <c r="P1024" s="173"/>
      <c r="Q1024" s="34"/>
      <c r="R1024" s="172" t="s">
        <v>132</v>
      </c>
      <c r="S1024" s="173"/>
      <c r="T1024" s="173"/>
      <c r="U1024" s="173"/>
      <c r="V1024" s="34"/>
      <c r="W1024" s="172" t="s">
        <v>132</v>
      </c>
      <c r="X1024" s="173"/>
      <c r="Y1024" s="173"/>
      <c r="Z1024" s="173"/>
      <c r="AA1024" s="34"/>
      <c r="AC1024" s="49"/>
      <c r="AF1024" s="11"/>
    </row>
    <row r="1025" spans="1:32" ht="24.75" customHeight="1">
      <c r="A1025" s="174"/>
      <c r="B1025" s="175"/>
      <c r="C1025" s="175"/>
      <c r="D1025" s="175"/>
      <c r="E1025" s="175"/>
      <c r="F1025" s="175"/>
      <c r="G1025" s="176"/>
      <c r="H1025" s="169"/>
      <c r="I1025" s="177"/>
      <c r="J1025" s="177"/>
      <c r="K1025" s="177"/>
      <c r="L1025" s="178"/>
      <c r="M1025" s="169"/>
      <c r="N1025" s="177"/>
      <c r="O1025" s="177"/>
      <c r="P1025" s="177"/>
      <c r="Q1025" s="178"/>
      <c r="R1025" s="169"/>
      <c r="S1025" s="177"/>
      <c r="T1025" s="177"/>
      <c r="U1025" s="177"/>
      <c r="V1025" s="178"/>
      <c r="W1025" s="169"/>
      <c r="X1025" s="177"/>
      <c r="Y1025" s="177"/>
      <c r="Z1025" s="177"/>
      <c r="AA1025" s="178"/>
      <c r="AC1025" s="49"/>
      <c r="AF1025" s="11"/>
    </row>
    <row r="1026" spans="1:32" ht="4.5" customHeight="1">
      <c r="A1026" s="165"/>
      <c r="B1026" s="166"/>
      <c r="C1026" s="166"/>
      <c r="D1026" s="166"/>
      <c r="E1026" s="166"/>
      <c r="F1026" s="166"/>
      <c r="G1026" s="166"/>
      <c r="H1026" s="166"/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AC1026" s="49"/>
      <c r="AF1026" s="11"/>
    </row>
    <row r="1027" spans="1:32">
      <c r="A1027" s="167" t="s">
        <v>136</v>
      </c>
      <c r="B1027" s="167"/>
      <c r="C1027" s="47" t="str">
        <f>基本登録!$A$23</f>
        <v>①（　）内の大会の個人の部は一人１枚使用すること（関東予選・総合体育大会・個人選手権大会）</v>
      </c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4"/>
      <c r="R1027" s="45"/>
      <c r="S1027" s="44"/>
      <c r="T1027" s="44"/>
      <c r="U1027" s="40"/>
      <c r="V1027" s="40"/>
      <c r="W1027" s="40"/>
      <c r="X1027" s="40"/>
      <c r="Y1027" s="40"/>
      <c r="Z1027" s="40"/>
      <c r="AA1027" s="40"/>
    </row>
    <row r="1028" spans="1:32">
      <c r="A1028" s="43"/>
      <c r="B1028" s="43"/>
      <c r="C1028" s="47" t="str">
        <f>基本登録!$A$24</f>
        <v>②顧問の捺印のないものは無効</v>
      </c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6"/>
      <c r="R1028" s="44"/>
      <c r="S1028" s="44"/>
      <c r="T1028" s="44"/>
      <c r="U1028" s="168" t="s">
        <v>139</v>
      </c>
      <c r="V1028" s="168"/>
      <c r="W1028" s="168"/>
      <c r="X1028" s="168"/>
      <c r="Y1028" s="168"/>
      <c r="Z1028" s="168"/>
      <c r="AA1028" s="168"/>
    </row>
    <row r="1029" spans="1:32" s="37" customFormat="1">
      <c r="A1029" s="41"/>
      <c r="B1029" s="41"/>
      <c r="C1029" s="42" t="str">
        <f>基本登録!$A$25</f>
        <v>③A4用紙に印刷すること（A4用紙1枚につき立順票は二部出力。切り取って使用すること）</v>
      </c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168"/>
      <c r="V1029" s="168"/>
      <c r="W1029" s="168"/>
      <c r="X1029" s="168"/>
      <c r="Y1029" s="168"/>
      <c r="Z1029" s="168"/>
      <c r="AA1029" s="168"/>
      <c r="AC1029" s="50"/>
    </row>
    <row r="1030" spans="1:32" ht="34.5" customHeight="1">
      <c r="AC1030" s="49"/>
      <c r="AF1030" s="11"/>
    </row>
    <row r="1031" spans="1:32" ht="24.75" customHeight="1">
      <c r="A1031" s="240" t="s">
        <v>119</v>
      </c>
      <c r="B1031" s="240"/>
      <c r="C1031" s="240"/>
      <c r="D1031" s="201" t="str">
        <f ca="1">基本登録!$B$8</f>
        <v>令和8年度　関東大会東京都予選　立順票</v>
      </c>
      <c r="E1031" s="201"/>
      <c r="F1031" s="201"/>
      <c r="G1031" s="201"/>
      <c r="H1031" s="201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201"/>
      <c r="V1031" s="201"/>
      <c r="W1031" s="201"/>
      <c r="X1031" s="190" t="s">
        <v>120</v>
      </c>
      <c r="Y1031" s="191"/>
      <c r="Z1031" s="191"/>
      <c r="AA1031" s="192"/>
      <c r="AC1031" s="49"/>
      <c r="AF1031" s="11"/>
    </row>
    <row r="1032" spans="1:32" ht="26.25" customHeight="1">
      <c r="A1032" s="241"/>
      <c r="B1032" s="241"/>
      <c r="C1032" s="241"/>
      <c r="D1032" s="201"/>
      <c r="E1032" s="201"/>
      <c r="F1032" s="201"/>
      <c r="G1032" s="201"/>
      <c r="H1032" s="201"/>
      <c r="I1032" s="201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201"/>
      <c r="V1032" s="201"/>
      <c r="W1032" s="201"/>
      <c r="X1032" s="202" t="str">
        <f>IF(VLOOKUP(AC1039,関東予選!$J:$O,2,FALSE)="","",VLOOKUP(AC1039,関東予選!$J:$O,2,FALSE))</f>
        <v/>
      </c>
      <c r="Y1032" s="203"/>
      <c r="Z1032" s="203"/>
      <c r="AA1032" s="204"/>
      <c r="AC1032" s="49"/>
      <c r="AF1032" s="11"/>
    </row>
    <row r="1033" spans="1:32" ht="27" customHeight="1">
      <c r="A1033" s="169" t="s">
        <v>121</v>
      </c>
      <c r="B1033" s="177"/>
      <c r="C1033" s="178"/>
      <c r="D1033" s="208"/>
      <c r="E1033" s="30" t="s">
        <v>122</v>
      </c>
      <c r="F1033" s="208"/>
      <c r="G1033" s="190" t="s">
        <v>123</v>
      </c>
      <c r="H1033" s="191"/>
      <c r="I1033" s="192"/>
      <c r="J1033" s="213" t="str">
        <f>基本登録!$B$2</f>
        <v>基本登録シートの学校番号に入力して下さい</v>
      </c>
      <c r="K1033" s="213"/>
      <c r="L1033" s="213"/>
      <c r="M1033" s="213"/>
      <c r="N1033" s="213"/>
      <c r="O1033" s="213"/>
      <c r="P1033" s="213"/>
      <c r="Q1033" s="213"/>
      <c r="R1033" s="213"/>
      <c r="S1033" s="213"/>
      <c r="T1033" s="213"/>
      <c r="U1033" s="213"/>
      <c r="V1033" s="213"/>
      <c r="X1033" s="205"/>
      <c r="Y1033" s="206"/>
      <c r="Z1033" s="206"/>
      <c r="AA1033" s="207"/>
      <c r="AC1033" s="49"/>
      <c r="AF1033" s="11"/>
    </row>
    <row r="1034" spans="1:32" ht="9.75" customHeight="1">
      <c r="A1034" s="214">
        <f>基本登録!$B$1</f>
        <v>0</v>
      </c>
      <c r="B1034" s="215"/>
      <c r="C1034" s="216"/>
      <c r="D1034" s="209"/>
      <c r="E1034" s="223" t="s">
        <v>109</v>
      </c>
      <c r="F1034" s="211"/>
      <c r="G1034" s="226" t="s">
        <v>124</v>
      </c>
      <c r="H1034" s="227"/>
      <c r="I1034" s="228"/>
      <c r="J1034" s="213">
        <f>基本登録!$B$3</f>
        <v>0</v>
      </c>
      <c r="K1034" s="213"/>
      <c r="L1034" s="213"/>
      <c r="M1034" s="213"/>
      <c r="N1034" s="213"/>
      <c r="O1034" s="213"/>
      <c r="P1034" s="213"/>
      <c r="Q1034" s="213"/>
      <c r="R1034" s="213"/>
      <c r="S1034" s="213"/>
      <c r="T1034" s="213"/>
      <c r="U1034" s="213"/>
      <c r="V1034" s="213"/>
      <c r="W1034" s="36"/>
      <c r="X1034" s="36"/>
      <c r="AC1034" s="49"/>
      <c r="AF1034" s="11"/>
    </row>
    <row r="1035" spans="1:32" ht="16.5" customHeight="1">
      <c r="A1035" s="217"/>
      <c r="B1035" s="218"/>
      <c r="C1035" s="219"/>
      <c r="D1035" s="209"/>
      <c r="E1035" s="224"/>
      <c r="F1035" s="211"/>
      <c r="G1035" s="229"/>
      <c r="H1035" s="230"/>
      <c r="I1035" s="231"/>
      <c r="J1035" s="213"/>
      <c r="K1035" s="213"/>
      <c r="L1035" s="213"/>
      <c r="M1035" s="213"/>
      <c r="N1035" s="213"/>
      <c r="O1035" s="213"/>
      <c r="P1035" s="213"/>
      <c r="Q1035" s="213"/>
      <c r="R1035" s="213"/>
      <c r="S1035" s="213"/>
      <c r="T1035" s="213"/>
      <c r="U1035" s="213"/>
      <c r="V1035" s="213"/>
      <c r="X1035" s="182" t="s">
        <v>125</v>
      </c>
      <c r="Y1035" s="184" t="s">
        <v>126</v>
      </c>
      <c r="Z1035" s="185"/>
      <c r="AA1035" s="186"/>
      <c r="AC1035" s="49"/>
      <c r="AF1035" s="11"/>
    </row>
    <row r="1036" spans="1:32" ht="27" customHeight="1">
      <c r="A1036" s="220"/>
      <c r="B1036" s="221"/>
      <c r="C1036" s="222"/>
      <c r="D1036" s="210"/>
      <c r="E1036" s="225"/>
      <c r="F1036" s="212"/>
      <c r="G1036" s="190" t="s">
        <v>127</v>
      </c>
      <c r="H1036" s="191"/>
      <c r="I1036" s="192"/>
      <c r="J1036" s="28"/>
      <c r="K1036" s="29"/>
      <c r="L1036" s="29"/>
      <c r="M1036" s="29"/>
      <c r="N1036" s="29"/>
      <c r="O1036" s="29"/>
      <c r="P1036" s="22"/>
      <c r="Q1036" s="22"/>
      <c r="R1036" s="22" t="s">
        <v>128</v>
      </c>
      <c r="S1036" s="193" t="str">
        <f t="shared" ref="S1036" si="41">AC1039</f>
        <v/>
      </c>
      <c r="T1036" s="194"/>
      <c r="U1036" s="194"/>
      <c r="V1036" s="23" t="s">
        <v>129</v>
      </c>
      <c r="X1036" s="183"/>
      <c r="Y1036" s="187"/>
      <c r="Z1036" s="188"/>
      <c r="AA1036" s="189"/>
      <c r="AC1036" s="49"/>
      <c r="AF1036" s="11"/>
    </row>
    <row r="1037" spans="1:32" ht="4.5" customHeight="1">
      <c r="AC1037" s="49"/>
      <c r="AF1037" s="11"/>
    </row>
    <row r="1038" spans="1:32" ht="21.75" customHeight="1">
      <c r="A1038" s="24" t="s">
        <v>130</v>
      </c>
      <c r="B1038" s="174" t="s">
        <v>131</v>
      </c>
      <c r="C1038" s="195"/>
      <c r="D1038" s="195"/>
      <c r="E1038" s="195"/>
      <c r="F1038" s="176"/>
      <c r="G1038" s="32" t="s">
        <v>102</v>
      </c>
      <c r="H1038" s="196" t="str">
        <f ca="1">IFERROR(VLOOKUP(D1031,基本登録!$B$8:$I$14,5,FALSE),"")</f>
        <v>1次予選（個人予選）</v>
      </c>
      <c r="I1038" s="197"/>
      <c r="J1038" s="197"/>
      <c r="K1038" s="197"/>
      <c r="L1038" s="198"/>
      <c r="M1038" s="196" t="str">
        <f ca="1">IFERROR(VLOOKUP(D1031,基本登録!$B$8:$I$14,6,FALSE),"")</f>
        <v>2次予選（個人決勝）</v>
      </c>
      <c r="N1038" s="197"/>
      <c r="O1038" s="197"/>
      <c r="P1038" s="197"/>
      <c r="Q1038" s="198"/>
      <c r="R1038" s="196" t="str">
        <f ca="1">IFERROR(IF(VLOOKUP(D1031,基本登録!$B$8:$I$14,7,FALSE)="","",VLOOKUP(D1031,基本登録!$B$8:$I$14,7,FALSE)),"")</f>
        <v/>
      </c>
      <c r="S1038" s="197"/>
      <c r="T1038" s="197"/>
      <c r="U1038" s="197"/>
      <c r="V1038" s="198"/>
      <c r="W1038" s="196" t="str">
        <f ca="1">IFERROR(IF(VLOOKUP(D1031,基本登録!$B$8:$I$14,8,FALSE)="","",VLOOKUP(D1031,基本登録!$B$8:$I$14,8,FALSE)),"")</f>
        <v/>
      </c>
      <c r="X1038" s="197"/>
      <c r="Y1038" s="197"/>
      <c r="Z1038" s="197"/>
      <c r="AA1038" s="198"/>
      <c r="AC1038" s="49"/>
      <c r="AF1038" s="11"/>
    </row>
    <row r="1039" spans="1:32" ht="21.75" customHeight="1">
      <c r="A1039" s="25" t="str">
        <f>基本登録!$A$17</f>
        <v>１</v>
      </c>
      <c r="B1039" s="179" t="str">
        <f>IF(AC1039="","",VLOOKUP(AC1039,関東予選!$J:$O,4,FALSE))</f>
        <v/>
      </c>
      <c r="C1039" s="180"/>
      <c r="D1039" s="180"/>
      <c r="E1039" s="180"/>
      <c r="F1039" s="181"/>
      <c r="G1039" s="26" t="str">
        <f>IF(AC1039="","",VLOOKUP(AC1039,関東予選!$J:$O,5,FALSE))</f>
        <v/>
      </c>
      <c r="H1039" s="31"/>
      <c r="I1039" s="31"/>
      <c r="J1039" s="31"/>
      <c r="K1039" s="21"/>
      <c r="L1039" s="34"/>
      <c r="M1039" s="31"/>
      <c r="N1039" s="31"/>
      <c r="O1039" s="31"/>
      <c r="P1039" s="21"/>
      <c r="Q1039" s="34"/>
      <c r="R1039" s="31"/>
      <c r="S1039" s="31"/>
      <c r="T1039" s="31"/>
      <c r="U1039" s="21"/>
      <c r="V1039" s="34"/>
      <c r="W1039" s="31"/>
      <c r="X1039" s="31"/>
      <c r="Y1039" s="31"/>
      <c r="Z1039" s="21"/>
      <c r="AA1039" s="34"/>
      <c r="AC1039" s="49" t="str">
        <f>関東予選!J$57</f>
        <v/>
      </c>
      <c r="AF1039" s="11"/>
    </row>
    <row r="1040" spans="1:32" ht="21.75" customHeight="1">
      <c r="A1040" s="24" t="str">
        <f>基本登録!$A$18</f>
        <v>２</v>
      </c>
      <c r="B1040" s="179" t="str">
        <f>IF(AC1040="","",VLOOKUP(AC1040,関東予選!$J:$O,4,FALSE))</f>
        <v/>
      </c>
      <c r="C1040" s="180"/>
      <c r="D1040" s="180"/>
      <c r="E1040" s="180"/>
      <c r="F1040" s="181"/>
      <c r="G1040" s="26" t="str">
        <f>IF(AC1040="","",VLOOKUP(AC1040,関東予選!$J:$O,5,FALSE))</f>
        <v/>
      </c>
      <c r="H1040" s="31"/>
      <c r="I1040" s="31"/>
      <c r="J1040" s="31"/>
      <c r="K1040" s="21"/>
      <c r="L1040" s="34"/>
      <c r="M1040" s="31"/>
      <c r="N1040" s="31"/>
      <c r="O1040" s="31"/>
      <c r="P1040" s="21"/>
      <c r="Q1040" s="34"/>
      <c r="R1040" s="31"/>
      <c r="S1040" s="31"/>
      <c r="T1040" s="31"/>
      <c r="U1040" s="21"/>
      <c r="V1040" s="34"/>
      <c r="W1040" s="31"/>
      <c r="X1040" s="31"/>
      <c r="Y1040" s="31"/>
      <c r="Z1040" s="21"/>
      <c r="AA1040" s="34"/>
      <c r="AC1040" s="49"/>
      <c r="AF1040" s="11"/>
    </row>
    <row r="1041" spans="1:32" ht="21.75" customHeight="1">
      <c r="A1041" s="24" t="str">
        <f>基本登録!$A$19</f>
        <v>３</v>
      </c>
      <c r="B1041" s="179" t="str">
        <f>IF(AC1041="","",VLOOKUP(AC1041,関東予選!$J:$O,4,FALSE))</f>
        <v/>
      </c>
      <c r="C1041" s="180"/>
      <c r="D1041" s="180"/>
      <c r="E1041" s="180"/>
      <c r="F1041" s="181"/>
      <c r="G1041" s="26" t="str">
        <f>IF(AC1041="","",VLOOKUP(AC1041,関東予選!$J:$O,5,FALSE))</f>
        <v/>
      </c>
      <c r="H1041" s="31"/>
      <c r="I1041" s="31"/>
      <c r="J1041" s="31"/>
      <c r="K1041" s="21"/>
      <c r="L1041" s="34"/>
      <c r="M1041" s="31"/>
      <c r="N1041" s="31"/>
      <c r="O1041" s="31"/>
      <c r="P1041" s="21"/>
      <c r="Q1041" s="34"/>
      <c r="R1041" s="31"/>
      <c r="S1041" s="31"/>
      <c r="T1041" s="31"/>
      <c r="U1041" s="21"/>
      <c r="V1041" s="34"/>
      <c r="W1041" s="31"/>
      <c r="X1041" s="31"/>
      <c r="Y1041" s="31"/>
      <c r="Z1041" s="21"/>
      <c r="AA1041" s="34"/>
      <c r="AC1041" s="49"/>
      <c r="AF1041" s="11"/>
    </row>
    <row r="1042" spans="1:32" ht="21.75" customHeight="1">
      <c r="A1042" s="24" t="str">
        <f>基本登録!$A$20</f>
        <v>４</v>
      </c>
      <c r="B1042" s="179" t="str">
        <f>IF(AC1042="","",VLOOKUP(AC1042,関東予選!$J:$O,4,FALSE))</f>
        <v/>
      </c>
      <c r="C1042" s="180"/>
      <c r="D1042" s="180"/>
      <c r="E1042" s="180"/>
      <c r="F1042" s="181"/>
      <c r="G1042" s="26" t="str">
        <f>IF(AC1042="","",VLOOKUP(AC1042,関東予選!$J:$O,5,FALSE))</f>
        <v/>
      </c>
      <c r="H1042" s="31"/>
      <c r="I1042" s="31"/>
      <c r="J1042" s="31"/>
      <c r="K1042" s="21"/>
      <c r="L1042" s="34"/>
      <c r="M1042" s="31"/>
      <c r="N1042" s="31"/>
      <c r="O1042" s="31"/>
      <c r="P1042" s="21"/>
      <c r="Q1042" s="34"/>
      <c r="R1042" s="31"/>
      <c r="S1042" s="31"/>
      <c r="T1042" s="31"/>
      <c r="U1042" s="21"/>
      <c r="V1042" s="34"/>
      <c r="W1042" s="31"/>
      <c r="X1042" s="31"/>
      <c r="Y1042" s="31"/>
      <c r="Z1042" s="21"/>
      <c r="AA1042" s="34"/>
      <c r="AC1042" s="49"/>
      <c r="AF1042" s="11"/>
    </row>
    <row r="1043" spans="1:32" ht="21.75" customHeight="1">
      <c r="A1043" s="24" t="str">
        <f>基本登録!$A$21</f>
        <v>５</v>
      </c>
      <c r="B1043" s="179" t="str">
        <f>IF(AC1043="","",VLOOKUP(AC1043,関東予選!$J:$O,4,FALSE))</f>
        <v/>
      </c>
      <c r="C1043" s="180"/>
      <c r="D1043" s="180"/>
      <c r="E1043" s="180"/>
      <c r="F1043" s="181"/>
      <c r="G1043" s="26" t="str">
        <f>IF(AC1043="","",VLOOKUP(AC1043,関東予選!$J:$O,5,FALSE))</f>
        <v/>
      </c>
      <c r="H1043" s="31"/>
      <c r="I1043" s="31"/>
      <c r="J1043" s="31"/>
      <c r="K1043" s="21"/>
      <c r="L1043" s="34"/>
      <c r="M1043" s="31"/>
      <c r="N1043" s="31"/>
      <c r="O1043" s="31"/>
      <c r="P1043" s="21"/>
      <c r="Q1043" s="34"/>
      <c r="R1043" s="31"/>
      <c r="S1043" s="31"/>
      <c r="T1043" s="31"/>
      <c r="U1043" s="21"/>
      <c r="V1043" s="34"/>
      <c r="W1043" s="31"/>
      <c r="X1043" s="31"/>
      <c r="Y1043" s="31"/>
      <c r="Z1043" s="21"/>
      <c r="AA1043" s="34"/>
      <c r="AC1043" s="49"/>
      <c r="AF1043" s="11"/>
    </row>
    <row r="1044" spans="1:32" ht="21.75" customHeight="1">
      <c r="A1044" s="24" t="str">
        <f>基本登録!$A$22</f>
        <v>補</v>
      </c>
      <c r="B1044" s="179" t="str">
        <f>IF(AC1044="","",VLOOKUP(AC1044,関東予選!$J:$O,4,FALSE))</f>
        <v/>
      </c>
      <c r="C1044" s="180"/>
      <c r="D1044" s="180"/>
      <c r="E1044" s="180"/>
      <c r="F1044" s="181"/>
      <c r="G1044" s="26" t="str">
        <f>IF(AC1044="","",VLOOKUP(AC1044,関東予選!$J:$O,5,FALSE))</f>
        <v/>
      </c>
      <c r="H1044" s="24"/>
      <c r="I1044" s="24"/>
      <c r="J1044" s="24"/>
      <c r="K1044" s="33"/>
      <c r="L1044" s="34"/>
      <c r="M1044" s="24"/>
      <c r="N1044" s="24"/>
      <c r="O1044" s="24"/>
      <c r="P1044" s="33"/>
      <c r="Q1044" s="34"/>
      <c r="R1044" s="24"/>
      <c r="S1044" s="24"/>
      <c r="T1044" s="24"/>
      <c r="U1044" s="33"/>
      <c r="V1044" s="34"/>
      <c r="W1044" s="24"/>
      <c r="X1044" s="24"/>
      <c r="Y1044" s="24"/>
      <c r="Z1044" s="33"/>
      <c r="AA1044" s="34"/>
      <c r="AC1044" s="49"/>
      <c r="AF1044" s="11"/>
    </row>
    <row r="1045" spans="1:32" ht="19.5" customHeight="1">
      <c r="A1045" s="169"/>
      <c r="B1045" s="170"/>
      <c r="C1045" s="170"/>
      <c r="D1045" s="170"/>
      <c r="E1045" s="170"/>
      <c r="F1045" s="170"/>
      <c r="G1045" s="171"/>
      <c r="H1045" s="172" t="s">
        <v>132</v>
      </c>
      <c r="I1045" s="173"/>
      <c r="J1045" s="173"/>
      <c r="K1045" s="173"/>
      <c r="L1045" s="34"/>
      <c r="M1045" s="172" t="s">
        <v>132</v>
      </c>
      <c r="N1045" s="173"/>
      <c r="O1045" s="173"/>
      <c r="P1045" s="173"/>
      <c r="Q1045" s="34"/>
      <c r="R1045" s="172" t="s">
        <v>132</v>
      </c>
      <c r="S1045" s="173"/>
      <c r="T1045" s="173"/>
      <c r="U1045" s="173"/>
      <c r="V1045" s="34"/>
      <c r="W1045" s="172" t="s">
        <v>132</v>
      </c>
      <c r="X1045" s="173"/>
      <c r="Y1045" s="173"/>
      <c r="Z1045" s="173"/>
      <c r="AA1045" s="34"/>
      <c r="AC1045" s="49"/>
      <c r="AF1045" s="11"/>
    </row>
    <row r="1046" spans="1:32" ht="24.75" customHeight="1">
      <c r="A1046" s="174"/>
      <c r="B1046" s="175"/>
      <c r="C1046" s="175"/>
      <c r="D1046" s="175"/>
      <c r="E1046" s="175"/>
      <c r="F1046" s="175"/>
      <c r="G1046" s="176"/>
      <c r="H1046" s="169"/>
      <c r="I1046" s="177"/>
      <c r="J1046" s="177"/>
      <c r="K1046" s="177"/>
      <c r="L1046" s="178"/>
      <c r="M1046" s="169"/>
      <c r="N1046" s="177"/>
      <c r="O1046" s="177"/>
      <c r="P1046" s="177"/>
      <c r="Q1046" s="178"/>
      <c r="R1046" s="169"/>
      <c r="S1046" s="177"/>
      <c r="T1046" s="177"/>
      <c r="U1046" s="177"/>
      <c r="V1046" s="178"/>
      <c r="W1046" s="169"/>
      <c r="X1046" s="177"/>
      <c r="Y1046" s="177"/>
      <c r="Z1046" s="177"/>
      <c r="AA1046" s="178"/>
      <c r="AC1046" s="49"/>
      <c r="AF1046" s="11"/>
    </row>
    <row r="1047" spans="1:32" ht="4.5" customHeight="1">
      <c r="A1047" s="165"/>
      <c r="B1047" s="166"/>
      <c r="C1047" s="166"/>
      <c r="D1047" s="166"/>
      <c r="E1047" s="166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AC1047" s="49"/>
      <c r="AF1047" s="11"/>
    </row>
    <row r="1048" spans="1:32">
      <c r="A1048" s="167" t="s">
        <v>136</v>
      </c>
      <c r="B1048" s="167"/>
      <c r="C1048" s="47" t="str">
        <f>基本登録!$A$23</f>
        <v>①（　）内の大会の個人の部は一人１枚使用すること（関東予選・総合体育大会・個人選手権大会）</v>
      </c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4"/>
      <c r="R1048" s="45"/>
      <c r="S1048" s="44"/>
      <c r="T1048" s="44"/>
      <c r="U1048" s="40"/>
      <c r="V1048" s="40"/>
      <c r="W1048" s="40"/>
      <c r="X1048" s="40"/>
      <c r="Y1048" s="40"/>
      <c r="Z1048" s="40"/>
      <c r="AA1048" s="40"/>
    </row>
    <row r="1049" spans="1:32">
      <c r="A1049" s="43"/>
      <c r="B1049" s="43"/>
      <c r="C1049" s="47" t="str">
        <f>基本登録!$A$24</f>
        <v>②顧問の捺印のないものは無効</v>
      </c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6"/>
      <c r="R1049" s="44"/>
      <c r="S1049" s="44"/>
      <c r="T1049" s="44"/>
      <c r="U1049" s="168" t="s">
        <v>139</v>
      </c>
      <c r="V1049" s="168"/>
      <c r="W1049" s="168"/>
      <c r="X1049" s="168"/>
      <c r="Y1049" s="168"/>
      <c r="Z1049" s="168"/>
      <c r="AA1049" s="168"/>
    </row>
    <row r="1050" spans="1:32" s="37" customFormat="1">
      <c r="A1050" s="41"/>
      <c r="B1050" s="41"/>
      <c r="C1050" s="42" t="str">
        <f>基本登録!$A$25</f>
        <v>③A4用紙に印刷すること（A4用紙1枚につき立順票は二部出力。切り取って使用すること）</v>
      </c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168"/>
      <c r="V1050" s="168"/>
      <c r="W1050" s="168"/>
      <c r="X1050" s="168"/>
      <c r="Y1050" s="168"/>
      <c r="Z1050" s="168"/>
      <c r="AA1050" s="168"/>
      <c r="AC1050" s="50"/>
    </row>
    <row r="1051" spans="1:32" ht="34.5" customHeight="1">
      <c r="AC1051" s="49"/>
      <c r="AF1051" s="11"/>
    </row>
    <row r="1052" spans="1:32" ht="24.75" customHeight="1">
      <c r="A1052" s="240" t="s">
        <v>119</v>
      </c>
      <c r="B1052" s="240"/>
      <c r="C1052" s="240"/>
      <c r="D1052" s="201" t="str">
        <f ca="1">基本登録!$B$8</f>
        <v>令和8年度　関東大会東京都予選　立順票</v>
      </c>
      <c r="E1052" s="201"/>
      <c r="F1052" s="201"/>
      <c r="G1052" s="201"/>
      <c r="H1052" s="201"/>
      <c r="I1052" s="201"/>
      <c r="J1052" s="201"/>
      <c r="K1052" s="201"/>
      <c r="L1052" s="201"/>
      <c r="M1052" s="201"/>
      <c r="N1052" s="201"/>
      <c r="O1052" s="201"/>
      <c r="P1052" s="201"/>
      <c r="Q1052" s="201"/>
      <c r="R1052" s="201"/>
      <c r="S1052" s="201"/>
      <c r="T1052" s="201"/>
      <c r="U1052" s="201"/>
      <c r="V1052" s="201"/>
      <c r="W1052" s="201"/>
      <c r="X1052" s="190" t="s">
        <v>120</v>
      </c>
      <c r="Y1052" s="191"/>
      <c r="Z1052" s="191"/>
      <c r="AA1052" s="192"/>
      <c r="AC1052" s="49"/>
      <c r="AF1052" s="11"/>
    </row>
    <row r="1053" spans="1:32" ht="26.25" customHeight="1">
      <c r="A1053" s="241"/>
      <c r="B1053" s="241"/>
      <c r="C1053" s="241"/>
      <c r="D1053" s="201"/>
      <c r="E1053" s="201"/>
      <c r="F1053" s="201"/>
      <c r="G1053" s="201"/>
      <c r="H1053" s="201"/>
      <c r="I1053" s="201"/>
      <c r="J1053" s="201"/>
      <c r="K1053" s="201"/>
      <c r="L1053" s="201"/>
      <c r="M1053" s="201"/>
      <c r="N1053" s="201"/>
      <c r="O1053" s="201"/>
      <c r="P1053" s="201"/>
      <c r="Q1053" s="201"/>
      <c r="R1053" s="201"/>
      <c r="S1053" s="201"/>
      <c r="T1053" s="201"/>
      <c r="U1053" s="201"/>
      <c r="V1053" s="201"/>
      <c r="W1053" s="201"/>
      <c r="X1053" s="202" t="str">
        <f>IF(VLOOKUP(AC1060,関東予選!$J:$O,2,FALSE)="","",VLOOKUP(AC1060,関東予選!$J:$O,2,FALSE))</f>
        <v/>
      </c>
      <c r="Y1053" s="203"/>
      <c r="Z1053" s="203"/>
      <c r="AA1053" s="204"/>
      <c r="AC1053" s="49"/>
      <c r="AF1053" s="11"/>
    </row>
    <row r="1054" spans="1:32" ht="27" customHeight="1">
      <c r="A1054" s="169" t="s">
        <v>121</v>
      </c>
      <c r="B1054" s="177"/>
      <c r="C1054" s="178"/>
      <c r="D1054" s="208"/>
      <c r="E1054" s="30" t="s">
        <v>122</v>
      </c>
      <c r="F1054" s="208"/>
      <c r="G1054" s="190" t="s">
        <v>123</v>
      </c>
      <c r="H1054" s="191"/>
      <c r="I1054" s="192"/>
      <c r="J1054" s="213" t="str">
        <f>基本登録!$B$2</f>
        <v>基本登録シートの学校番号に入力して下さい</v>
      </c>
      <c r="K1054" s="213"/>
      <c r="L1054" s="213"/>
      <c r="M1054" s="213"/>
      <c r="N1054" s="213"/>
      <c r="O1054" s="213"/>
      <c r="P1054" s="213"/>
      <c r="Q1054" s="213"/>
      <c r="R1054" s="213"/>
      <c r="S1054" s="213"/>
      <c r="T1054" s="213"/>
      <c r="U1054" s="213"/>
      <c r="V1054" s="213"/>
      <c r="X1054" s="205"/>
      <c r="Y1054" s="206"/>
      <c r="Z1054" s="206"/>
      <c r="AA1054" s="207"/>
      <c r="AC1054" s="49"/>
      <c r="AF1054" s="11"/>
    </row>
    <row r="1055" spans="1:32" ht="9.75" customHeight="1">
      <c r="A1055" s="214">
        <f>基本登録!$B$1</f>
        <v>0</v>
      </c>
      <c r="B1055" s="215"/>
      <c r="C1055" s="216"/>
      <c r="D1055" s="209"/>
      <c r="E1055" s="223" t="s">
        <v>109</v>
      </c>
      <c r="F1055" s="211"/>
      <c r="G1055" s="226" t="s">
        <v>124</v>
      </c>
      <c r="H1055" s="227"/>
      <c r="I1055" s="228"/>
      <c r="J1055" s="213">
        <f>基本登録!$B$3</f>
        <v>0</v>
      </c>
      <c r="K1055" s="213"/>
      <c r="L1055" s="213"/>
      <c r="M1055" s="213"/>
      <c r="N1055" s="213"/>
      <c r="O1055" s="213"/>
      <c r="P1055" s="213"/>
      <c r="Q1055" s="213"/>
      <c r="R1055" s="213"/>
      <c r="S1055" s="213"/>
      <c r="T1055" s="213"/>
      <c r="U1055" s="213"/>
      <c r="V1055" s="213"/>
      <c r="W1055" s="36"/>
      <c r="X1055" s="36"/>
      <c r="AC1055" s="49"/>
      <c r="AF1055" s="11"/>
    </row>
    <row r="1056" spans="1:32" ht="16.5" customHeight="1">
      <c r="A1056" s="217"/>
      <c r="B1056" s="218"/>
      <c r="C1056" s="219"/>
      <c r="D1056" s="209"/>
      <c r="E1056" s="224"/>
      <c r="F1056" s="211"/>
      <c r="G1056" s="229"/>
      <c r="H1056" s="230"/>
      <c r="I1056" s="231"/>
      <c r="J1056" s="213"/>
      <c r="K1056" s="213"/>
      <c r="L1056" s="213"/>
      <c r="M1056" s="213"/>
      <c r="N1056" s="213"/>
      <c r="O1056" s="213"/>
      <c r="P1056" s="213"/>
      <c r="Q1056" s="213"/>
      <c r="R1056" s="213"/>
      <c r="S1056" s="213"/>
      <c r="T1056" s="213"/>
      <c r="U1056" s="213"/>
      <c r="V1056" s="213"/>
      <c r="X1056" s="182" t="s">
        <v>125</v>
      </c>
      <c r="Y1056" s="184" t="s">
        <v>126</v>
      </c>
      <c r="Z1056" s="185"/>
      <c r="AA1056" s="186"/>
      <c r="AC1056" s="49"/>
      <c r="AF1056" s="11"/>
    </row>
    <row r="1057" spans="1:32" ht="27" customHeight="1">
      <c r="A1057" s="220"/>
      <c r="B1057" s="221"/>
      <c r="C1057" s="222"/>
      <c r="D1057" s="210"/>
      <c r="E1057" s="225"/>
      <c r="F1057" s="212"/>
      <c r="G1057" s="190" t="s">
        <v>127</v>
      </c>
      <c r="H1057" s="191"/>
      <c r="I1057" s="192"/>
      <c r="J1057" s="28"/>
      <c r="K1057" s="29"/>
      <c r="L1057" s="29"/>
      <c r="M1057" s="29"/>
      <c r="N1057" s="29"/>
      <c r="O1057" s="29"/>
      <c r="P1057" s="22"/>
      <c r="Q1057" s="22"/>
      <c r="R1057" s="22" t="s">
        <v>128</v>
      </c>
      <c r="S1057" s="193" t="str">
        <f t="shared" ref="S1057" si="42">AC1060</f>
        <v/>
      </c>
      <c r="T1057" s="194"/>
      <c r="U1057" s="194"/>
      <c r="V1057" s="23" t="s">
        <v>129</v>
      </c>
      <c r="X1057" s="183"/>
      <c r="Y1057" s="187"/>
      <c r="Z1057" s="188"/>
      <c r="AA1057" s="189"/>
      <c r="AC1057" s="49"/>
      <c r="AF1057" s="11"/>
    </row>
    <row r="1058" spans="1:32" ht="4.5" customHeight="1">
      <c r="AC1058" s="49"/>
      <c r="AF1058" s="11"/>
    </row>
    <row r="1059" spans="1:32" ht="21.75" customHeight="1">
      <c r="A1059" s="24" t="s">
        <v>130</v>
      </c>
      <c r="B1059" s="174" t="s">
        <v>131</v>
      </c>
      <c r="C1059" s="195"/>
      <c r="D1059" s="195"/>
      <c r="E1059" s="195"/>
      <c r="F1059" s="176"/>
      <c r="G1059" s="32" t="s">
        <v>102</v>
      </c>
      <c r="H1059" s="196" t="str">
        <f ca="1">IFERROR(VLOOKUP(D1052,基本登録!$B$8:$I$14,5,FALSE),"")</f>
        <v>1次予選（個人予選）</v>
      </c>
      <c r="I1059" s="197"/>
      <c r="J1059" s="197"/>
      <c r="K1059" s="197"/>
      <c r="L1059" s="198"/>
      <c r="M1059" s="196" t="str">
        <f ca="1">IFERROR(VLOOKUP(D1052,基本登録!$B$8:$I$14,6,FALSE),"")</f>
        <v>2次予選（個人決勝）</v>
      </c>
      <c r="N1059" s="197"/>
      <c r="O1059" s="197"/>
      <c r="P1059" s="197"/>
      <c r="Q1059" s="198"/>
      <c r="R1059" s="196" t="str">
        <f ca="1">IFERROR(IF(VLOOKUP(D1052,基本登録!$B$8:$I$14,7,FALSE)="","",VLOOKUP(D1052,基本登録!$B$8:$I$14,7,FALSE)),"")</f>
        <v/>
      </c>
      <c r="S1059" s="197"/>
      <c r="T1059" s="197"/>
      <c r="U1059" s="197"/>
      <c r="V1059" s="198"/>
      <c r="W1059" s="196" t="str">
        <f ca="1">IFERROR(IF(VLOOKUP(D1052,基本登録!$B$8:$I$14,8,FALSE)="","",VLOOKUP(D1052,基本登録!$B$8:$I$14,8,FALSE)),"")</f>
        <v/>
      </c>
      <c r="X1059" s="197"/>
      <c r="Y1059" s="197"/>
      <c r="Z1059" s="197"/>
      <c r="AA1059" s="198"/>
      <c r="AC1059" s="49"/>
      <c r="AF1059" s="11"/>
    </row>
    <row r="1060" spans="1:32" ht="21.75" customHeight="1">
      <c r="A1060" s="25" t="str">
        <f>基本登録!$A$17</f>
        <v>１</v>
      </c>
      <c r="B1060" s="179" t="str">
        <f>IF(AC1060="","",VLOOKUP(AC1060,関東予選!$J:$O,4,FALSE))</f>
        <v/>
      </c>
      <c r="C1060" s="180"/>
      <c r="D1060" s="180"/>
      <c r="E1060" s="180"/>
      <c r="F1060" s="181"/>
      <c r="G1060" s="26" t="str">
        <f>IF(AC1060="","",VLOOKUP(AC1060,関東予選!$J:$O,5,FALSE))</f>
        <v/>
      </c>
      <c r="H1060" s="31"/>
      <c r="I1060" s="31"/>
      <c r="J1060" s="31"/>
      <c r="K1060" s="21"/>
      <c r="L1060" s="34"/>
      <c r="M1060" s="31"/>
      <c r="N1060" s="31"/>
      <c r="O1060" s="31"/>
      <c r="P1060" s="21"/>
      <c r="Q1060" s="34"/>
      <c r="R1060" s="31"/>
      <c r="S1060" s="31"/>
      <c r="T1060" s="31"/>
      <c r="U1060" s="21"/>
      <c r="V1060" s="34"/>
      <c r="W1060" s="31"/>
      <c r="X1060" s="31"/>
      <c r="Y1060" s="31"/>
      <c r="Z1060" s="21"/>
      <c r="AA1060" s="34"/>
      <c r="AC1060" s="49" t="str">
        <f>関東予選!J$58</f>
        <v/>
      </c>
      <c r="AF1060" s="11"/>
    </row>
    <row r="1061" spans="1:32" ht="21.75" customHeight="1">
      <c r="A1061" s="24" t="str">
        <f>基本登録!$A$18</f>
        <v>２</v>
      </c>
      <c r="B1061" s="179" t="str">
        <f>IF(AC1061="","",VLOOKUP(AC1061,関東予選!$J:$O,4,FALSE))</f>
        <v/>
      </c>
      <c r="C1061" s="180"/>
      <c r="D1061" s="180"/>
      <c r="E1061" s="180"/>
      <c r="F1061" s="181"/>
      <c r="G1061" s="26" t="str">
        <f>IF(AC1061="","",VLOOKUP(AC1061,関東予選!$J:$O,5,FALSE))</f>
        <v/>
      </c>
      <c r="H1061" s="31"/>
      <c r="I1061" s="31"/>
      <c r="J1061" s="31"/>
      <c r="K1061" s="21"/>
      <c r="L1061" s="34"/>
      <c r="M1061" s="31"/>
      <c r="N1061" s="31"/>
      <c r="O1061" s="31"/>
      <c r="P1061" s="21"/>
      <c r="Q1061" s="34"/>
      <c r="R1061" s="31"/>
      <c r="S1061" s="31"/>
      <c r="T1061" s="31"/>
      <c r="U1061" s="21"/>
      <c r="V1061" s="34"/>
      <c r="W1061" s="31"/>
      <c r="X1061" s="31"/>
      <c r="Y1061" s="31"/>
      <c r="Z1061" s="21"/>
      <c r="AA1061" s="34"/>
      <c r="AC1061" s="49"/>
      <c r="AF1061" s="11"/>
    </row>
    <row r="1062" spans="1:32" ht="21.75" customHeight="1">
      <c r="A1062" s="24" t="str">
        <f>基本登録!$A$19</f>
        <v>３</v>
      </c>
      <c r="B1062" s="179" t="str">
        <f>IF(AC1062="","",VLOOKUP(AC1062,関東予選!$J:$O,4,FALSE))</f>
        <v/>
      </c>
      <c r="C1062" s="180"/>
      <c r="D1062" s="180"/>
      <c r="E1062" s="180"/>
      <c r="F1062" s="181"/>
      <c r="G1062" s="26" t="str">
        <f>IF(AC1062="","",VLOOKUP(AC1062,関東予選!$J:$O,5,FALSE))</f>
        <v/>
      </c>
      <c r="H1062" s="31"/>
      <c r="I1062" s="31"/>
      <c r="J1062" s="31"/>
      <c r="K1062" s="21"/>
      <c r="L1062" s="34"/>
      <c r="M1062" s="31"/>
      <c r="N1062" s="31"/>
      <c r="O1062" s="31"/>
      <c r="P1062" s="21"/>
      <c r="Q1062" s="34"/>
      <c r="R1062" s="31"/>
      <c r="S1062" s="31"/>
      <c r="T1062" s="31"/>
      <c r="U1062" s="21"/>
      <c r="V1062" s="34"/>
      <c r="W1062" s="31"/>
      <c r="X1062" s="31"/>
      <c r="Y1062" s="31"/>
      <c r="Z1062" s="21"/>
      <c r="AA1062" s="34"/>
      <c r="AC1062" s="49"/>
      <c r="AF1062" s="11"/>
    </row>
    <row r="1063" spans="1:32" ht="21.75" customHeight="1">
      <c r="A1063" s="24" t="str">
        <f>基本登録!$A$20</f>
        <v>４</v>
      </c>
      <c r="B1063" s="179" t="str">
        <f>IF(AC1063="","",VLOOKUP(AC1063,関東予選!$J:$O,4,FALSE))</f>
        <v/>
      </c>
      <c r="C1063" s="180"/>
      <c r="D1063" s="180"/>
      <c r="E1063" s="180"/>
      <c r="F1063" s="181"/>
      <c r="G1063" s="26" t="str">
        <f>IF(AC1063="","",VLOOKUP(AC1063,関東予選!$J:$O,5,FALSE))</f>
        <v/>
      </c>
      <c r="H1063" s="31"/>
      <c r="I1063" s="31"/>
      <c r="J1063" s="31"/>
      <c r="K1063" s="21"/>
      <c r="L1063" s="34"/>
      <c r="M1063" s="31"/>
      <c r="N1063" s="31"/>
      <c r="O1063" s="31"/>
      <c r="P1063" s="21"/>
      <c r="Q1063" s="34"/>
      <c r="R1063" s="31"/>
      <c r="S1063" s="31"/>
      <c r="T1063" s="31"/>
      <c r="U1063" s="21"/>
      <c r="V1063" s="34"/>
      <c r="W1063" s="31"/>
      <c r="X1063" s="31"/>
      <c r="Y1063" s="31"/>
      <c r="Z1063" s="21"/>
      <c r="AA1063" s="34"/>
      <c r="AC1063" s="49"/>
      <c r="AF1063" s="11"/>
    </row>
    <row r="1064" spans="1:32" ht="21.75" customHeight="1">
      <c r="A1064" s="24" t="str">
        <f>基本登録!$A$21</f>
        <v>５</v>
      </c>
      <c r="B1064" s="179" t="str">
        <f>IF(AC1064="","",VLOOKUP(AC1064,関東予選!$J:$O,4,FALSE))</f>
        <v/>
      </c>
      <c r="C1064" s="180"/>
      <c r="D1064" s="180"/>
      <c r="E1064" s="180"/>
      <c r="F1064" s="181"/>
      <c r="G1064" s="26" t="str">
        <f>IF(AC1064="","",VLOOKUP(AC1064,関東予選!$J:$O,5,FALSE))</f>
        <v/>
      </c>
      <c r="H1064" s="31"/>
      <c r="I1064" s="31"/>
      <c r="J1064" s="31"/>
      <c r="K1064" s="21"/>
      <c r="L1064" s="34"/>
      <c r="M1064" s="31"/>
      <c r="N1064" s="31"/>
      <c r="O1064" s="31"/>
      <c r="P1064" s="21"/>
      <c r="Q1064" s="34"/>
      <c r="R1064" s="31"/>
      <c r="S1064" s="31"/>
      <c r="T1064" s="31"/>
      <c r="U1064" s="21"/>
      <c r="V1064" s="34"/>
      <c r="W1064" s="31"/>
      <c r="X1064" s="31"/>
      <c r="Y1064" s="31"/>
      <c r="Z1064" s="21"/>
      <c r="AA1064" s="34"/>
      <c r="AC1064" s="49"/>
      <c r="AF1064" s="11"/>
    </row>
    <row r="1065" spans="1:32" ht="21.75" customHeight="1">
      <c r="A1065" s="24" t="str">
        <f>基本登録!$A$22</f>
        <v>補</v>
      </c>
      <c r="B1065" s="179" t="str">
        <f>IF(AC1065="","",VLOOKUP(AC1065,関東予選!$J:$O,4,FALSE))</f>
        <v/>
      </c>
      <c r="C1065" s="180"/>
      <c r="D1065" s="180"/>
      <c r="E1065" s="180"/>
      <c r="F1065" s="181"/>
      <c r="G1065" s="26" t="str">
        <f>IF(AC1065="","",VLOOKUP(AC1065,関東予選!$J:$O,5,FALSE))</f>
        <v/>
      </c>
      <c r="H1065" s="24"/>
      <c r="I1065" s="24"/>
      <c r="J1065" s="24"/>
      <c r="K1065" s="33"/>
      <c r="L1065" s="34"/>
      <c r="M1065" s="24"/>
      <c r="N1065" s="24"/>
      <c r="O1065" s="24"/>
      <c r="P1065" s="33"/>
      <c r="Q1065" s="34"/>
      <c r="R1065" s="24"/>
      <c r="S1065" s="24"/>
      <c r="T1065" s="24"/>
      <c r="U1065" s="33"/>
      <c r="V1065" s="34"/>
      <c r="W1065" s="24"/>
      <c r="X1065" s="24"/>
      <c r="Y1065" s="24"/>
      <c r="Z1065" s="33"/>
      <c r="AA1065" s="34"/>
      <c r="AC1065" s="49"/>
      <c r="AF1065" s="11"/>
    </row>
    <row r="1066" spans="1:32" ht="19.5" customHeight="1">
      <c r="A1066" s="169"/>
      <c r="B1066" s="170"/>
      <c r="C1066" s="170"/>
      <c r="D1066" s="170"/>
      <c r="E1066" s="170"/>
      <c r="F1066" s="170"/>
      <c r="G1066" s="171"/>
      <c r="H1066" s="172" t="s">
        <v>132</v>
      </c>
      <c r="I1066" s="173"/>
      <c r="J1066" s="173"/>
      <c r="K1066" s="173"/>
      <c r="L1066" s="34"/>
      <c r="M1066" s="172" t="s">
        <v>132</v>
      </c>
      <c r="N1066" s="173"/>
      <c r="O1066" s="173"/>
      <c r="P1066" s="173"/>
      <c r="Q1066" s="34"/>
      <c r="R1066" s="172" t="s">
        <v>132</v>
      </c>
      <c r="S1066" s="173"/>
      <c r="T1066" s="173"/>
      <c r="U1066" s="173"/>
      <c r="V1066" s="34"/>
      <c r="W1066" s="172" t="s">
        <v>132</v>
      </c>
      <c r="X1066" s="173"/>
      <c r="Y1066" s="173"/>
      <c r="Z1066" s="173"/>
      <c r="AA1066" s="34"/>
      <c r="AC1066" s="49"/>
      <c r="AF1066" s="11"/>
    </row>
    <row r="1067" spans="1:32" ht="24.75" customHeight="1">
      <c r="A1067" s="174"/>
      <c r="B1067" s="175"/>
      <c r="C1067" s="175"/>
      <c r="D1067" s="175"/>
      <c r="E1067" s="175"/>
      <c r="F1067" s="175"/>
      <c r="G1067" s="176"/>
      <c r="H1067" s="169"/>
      <c r="I1067" s="177"/>
      <c r="J1067" s="177"/>
      <c r="K1067" s="177"/>
      <c r="L1067" s="178"/>
      <c r="M1067" s="169"/>
      <c r="N1067" s="177"/>
      <c r="O1067" s="177"/>
      <c r="P1067" s="177"/>
      <c r="Q1067" s="178"/>
      <c r="R1067" s="169"/>
      <c r="S1067" s="177"/>
      <c r="T1067" s="177"/>
      <c r="U1067" s="177"/>
      <c r="V1067" s="178"/>
      <c r="W1067" s="169"/>
      <c r="X1067" s="177"/>
      <c r="Y1067" s="177"/>
      <c r="Z1067" s="177"/>
      <c r="AA1067" s="178"/>
      <c r="AC1067" s="49"/>
      <c r="AF1067" s="11"/>
    </row>
    <row r="1068" spans="1:32" ht="4.5" customHeight="1">
      <c r="A1068" s="165"/>
      <c r="B1068" s="166"/>
      <c r="C1068" s="166"/>
      <c r="D1068" s="166"/>
      <c r="E1068" s="166"/>
      <c r="F1068" s="166"/>
      <c r="G1068" s="166"/>
      <c r="H1068" s="166"/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AC1068" s="49"/>
      <c r="AF1068" s="11"/>
    </row>
    <row r="1069" spans="1:32">
      <c r="A1069" s="167" t="s">
        <v>136</v>
      </c>
      <c r="B1069" s="167"/>
      <c r="C1069" s="47" t="str">
        <f>基本登録!$A$23</f>
        <v>①（　）内の大会の個人の部は一人１枚使用すること（関東予選・総合体育大会・個人選手権大会）</v>
      </c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4"/>
      <c r="R1069" s="45"/>
      <c r="S1069" s="44"/>
      <c r="T1069" s="44"/>
      <c r="U1069" s="40"/>
      <c r="V1069" s="40"/>
      <c r="W1069" s="40"/>
      <c r="X1069" s="40"/>
      <c r="Y1069" s="40"/>
      <c r="Z1069" s="40"/>
      <c r="AA1069" s="40"/>
    </row>
    <row r="1070" spans="1:32">
      <c r="A1070" s="43"/>
      <c r="B1070" s="43"/>
      <c r="C1070" s="47" t="str">
        <f>基本登録!$A$24</f>
        <v>②顧問の捺印のないものは無効</v>
      </c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6"/>
      <c r="R1070" s="44"/>
      <c r="S1070" s="44"/>
      <c r="T1070" s="44"/>
      <c r="U1070" s="168" t="s">
        <v>139</v>
      </c>
      <c r="V1070" s="168"/>
      <c r="W1070" s="168"/>
      <c r="X1070" s="168"/>
      <c r="Y1070" s="168"/>
      <c r="Z1070" s="168"/>
      <c r="AA1070" s="168"/>
    </row>
    <row r="1071" spans="1:32" s="37" customFormat="1">
      <c r="A1071" s="41"/>
      <c r="B1071" s="41"/>
      <c r="C1071" s="42" t="str">
        <f>基本登録!$A$25</f>
        <v>③A4用紙に印刷すること（A4用紙1枚につき立順票は二部出力。切り取って使用すること）</v>
      </c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168"/>
      <c r="V1071" s="168"/>
      <c r="W1071" s="168"/>
      <c r="X1071" s="168"/>
      <c r="Y1071" s="168"/>
      <c r="Z1071" s="168"/>
      <c r="AA1071" s="168"/>
      <c r="AC1071" s="50"/>
    </row>
    <row r="1072" spans="1:32" ht="34.5" customHeight="1">
      <c r="AC1072" s="49"/>
      <c r="AF1072" s="11"/>
    </row>
    <row r="1073" spans="1:32" ht="24.75" customHeight="1">
      <c r="A1073" s="240" t="s">
        <v>119</v>
      </c>
      <c r="B1073" s="240"/>
      <c r="C1073" s="240"/>
      <c r="D1073" s="201" t="str">
        <f ca="1">基本登録!$B$8</f>
        <v>令和8年度　関東大会東京都予選　立順票</v>
      </c>
      <c r="E1073" s="201"/>
      <c r="F1073" s="201"/>
      <c r="G1073" s="201"/>
      <c r="H1073" s="201"/>
      <c r="I1073" s="201"/>
      <c r="J1073" s="201"/>
      <c r="K1073" s="201"/>
      <c r="L1073" s="201"/>
      <c r="M1073" s="201"/>
      <c r="N1073" s="201"/>
      <c r="O1073" s="201"/>
      <c r="P1073" s="201"/>
      <c r="Q1073" s="201"/>
      <c r="R1073" s="201"/>
      <c r="S1073" s="201"/>
      <c r="T1073" s="201"/>
      <c r="U1073" s="201"/>
      <c r="V1073" s="201"/>
      <c r="W1073" s="201"/>
      <c r="X1073" s="190" t="s">
        <v>120</v>
      </c>
      <c r="Y1073" s="191"/>
      <c r="Z1073" s="191"/>
      <c r="AA1073" s="192"/>
      <c r="AC1073" s="49"/>
      <c r="AF1073" s="11"/>
    </row>
    <row r="1074" spans="1:32" ht="26.25" customHeight="1">
      <c r="A1074" s="241"/>
      <c r="B1074" s="241"/>
      <c r="C1074" s="241"/>
      <c r="D1074" s="201"/>
      <c r="E1074" s="201"/>
      <c r="F1074" s="201"/>
      <c r="G1074" s="201"/>
      <c r="H1074" s="201"/>
      <c r="I1074" s="201"/>
      <c r="J1074" s="201"/>
      <c r="K1074" s="201"/>
      <c r="L1074" s="201"/>
      <c r="M1074" s="201"/>
      <c r="N1074" s="201"/>
      <c r="O1074" s="201"/>
      <c r="P1074" s="201"/>
      <c r="Q1074" s="201"/>
      <c r="R1074" s="201"/>
      <c r="S1074" s="201"/>
      <c r="T1074" s="201"/>
      <c r="U1074" s="201"/>
      <c r="V1074" s="201"/>
      <c r="W1074" s="201"/>
      <c r="X1074" s="202"/>
      <c r="Y1074" s="203"/>
      <c r="Z1074" s="203"/>
      <c r="AA1074" s="204"/>
      <c r="AC1074" s="49"/>
      <c r="AF1074" s="11"/>
    </row>
    <row r="1075" spans="1:32" ht="27" customHeight="1">
      <c r="A1075" s="169" t="s">
        <v>121</v>
      </c>
      <c r="B1075" s="177"/>
      <c r="C1075" s="178"/>
      <c r="D1075" s="208"/>
      <c r="E1075" s="30" t="s">
        <v>122</v>
      </c>
      <c r="F1075" s="208"/>
      <c r="G1075" s="190" t="s">
        <v>123</v>
      </c>
      <c r="H1075" s="191"/>
      <c r="I1075" s="192"/>
      <c r="J1075" s="213" t="str">
        <f>基本登録!$B$2</f>
        <v>基本登録シートの学校番号に入力して下さい</v>
      </c>
      <c r="K1075" s="213"/>
      <c r="L1075" s="213"/>
      <c r="M1075" s="213"/>
      <c r="N1075" s="213"/>
      <c r="O1075" s="213"/>
      <c r="P1075" s="213"/>
      <c r="Q1075" s="213"/>
      <c r="R1075" s="213"/>
      <c r="S1075" s="213"/>
      <c r="T1075" s="213"/>
      <c r="U1075" s="213"/>
      <c r="V1075" s="213"/>
      <c r="X1075" s="205"/>
      <c r="Y1075" s="206"/>
      <c r="Z1075" s="206"/>
      <c r="AA1075" s="207"/>
      <c r="AC1075" s="49"/>
      <c r="AF1075" s="11"/>
    </row>
    <row r="1076" spans="1:32" ht="9.75" customHeight="1">
      <c r="A1076" s="214">
        <f>基本登録!$B$1</f>
        <v>0</v>
      </c>
      <c r="B1076" s="215"/>
      <c r="C1076" s="216"/>
      <c r="D1076" s="209"/>
      <c r="E1076" s="223" t="s">
        <v>109</v>
      </c>
      <c r="F1076" s="211"/>
      <c r="G1076" s="226" t="s">
        <v>124</v>
      </c>
      <c r="H1076" s="227"/>
      <c r="I1076" s="228"/>
      <c r="J1076" s="213">
        <f>基本登録!$B$3</f>
        <v>0</v>
      </c>
      <c r="K1076" s="213"/>
      <c r="L1076" s="213"/>
      <c r="M1076" s="213"/>
      <c r="N1076" s="213"/>
      <c r="O1076" s="213"/>
      <c r="P1076" s="213"/>
      <c r="Q1076" s="213"/>
      <c r="R1076" s="213"/>
      <c r="S1076" s="213"/>
      <c r="T1076" s="213"/>
      <c r="U1076" s="213"/>
      <c r="V1076" s="213"/>
      <c r="W1076" s="36"/>
      <c r="X1076" s="36"/>
      <c r="AC1076" s="49"/>
      <c r="AF1076" s="11"/>
    </row>
    <row r="1077" spans="1:32" ht="16.5" customHeight="1">
      <c r="A1077" s="217"/>
      <c r="B1077" s="218"/>
      <c r="C1077" s="219"/>
      <c r="D1077" s="209"/>
      <c r="E1077" s="224"/>
      <c r="F1077" s="211"/>
      <c r="G1077" s="229"/>
      <c r="H1077" s="230"/>
      <c r="I1077" s="231"/>
      <c r="J1077" s="213"/>
      <c r="K1077" s="213"/>
      <c r="L1077" s="213"/>
      <c r="M1077" s="213"/>
      <c r="N1077" s="213"/>
      <c r="O1077" s="213"/>
      <c r="P1077" s="213"/>
      <c r="Q1077" s="213"/>
      <c r="R1077" s="213"/>
      <c r="S1077" s="213"/>
      <c r="T1077" s="213"/>
      <c r="U1077" s="213"/>
      <c r="V1077" s="213"/>
      <c r="X1077" s="182" t="s">
        <v>125</v>
      </c>
      <c r="Y1077" s="184" t="s">
        <v>126</v>
      </c>
      <c r="Z1077" s="185"/>
      <c r="AA1077" s="186"/>
      <c r="AC1077" s="49"/>
      <c r="AF1077" s="11"/>
    </row>
    <row r="1078" spans="1:32" ht="27" customHeight="1">
      <c r="A1078" s="220"/>
      <c r="B1078" s="221"/>
      <c r="C1078" s="222"/>
      <c r="D1078" s="210"/>
      <c r="E1078" s="225"/>
      <c r="F1078" s="212"/>
      <c r="G1078" s="190" t="s">
        <v>127</v>
      </c>
      <c r="H1078" s="191"/>
      <c r="I1078" s="192"/>
      <c r="J1078" s="28"/>
      <c r="K1078" s="29"/>
      <c r="L1078" s="29"/>
      <c r="M1078" s="29"/>
      <c r="N1078" s="29"/>
      <c r="O1078" s="29"/>
      <c r="P1078" s="22"/>
      <c r="Q1078" s="22"/>
      <c r="R1078" s="22" t="s">
        <v>128</v>
      </c>
      <c r="S1078" s="193"/>
      <c r="T1078" s="194"/>
      <c r="U1078" s="194"/>
      <c r="V1078" s="23" t="s">
        <v>129</v>
      </c>
      <c r="X1078" s="183"/>
      <c r="Y1078" s="187"/>
      <c r="Z1078" s="188"/>
      <c r="AA1078" s="189"/>
      <c r="AC1078" s="49"/>
      <c r="AF1078" s="11"/>
    </row>
    <row r="1079" spans="1:32" ht="4.5" customHeight="1">
      <c r="AC1079" s="49"/>
      <c r="AF1079" s="11"/>
    </row>
    <row r="1080" spans="1:32" ht="21.75" customHeight="1">
      <c r="A1080" s="24" t="s">
        <v>130</v>
      </c>
      <c r="B1080" s="174" t="s">
        <v>131</v>
      </c>
      <c r="C1080" s="195"/>
      <c r="D1080" s="195"/>
      <c r="E1080" s="195"/>
      <c r="F1080" s="176"/>
      <c r="G1080" s="32" t="s">
        <v>102</v>
      </c>
      <c r="H1080" s="196" t="str">
        <f ca="1">IFERROR(VLOOKUP(D1073,基本登録!$B$8:$I$14,5,FALSE),"")</f>
        <v>1次予選（個人予選）</v>
      </c>
      <c r="I1080" s="197"/>
      <c r="J1080" s="197"/>
      <c r="K1080" s="197"/>
      <c r="L1080" s="198"/>
      <c r="M1080" s="196" t="str">
        <f ca="1">IFERROR(VLOOKUP(D1073,基本登録!$B$8:$I$14,6,FALSE),"")</f>
        <v>2次予選（個人決勝）</v>
      </c>
      <c r="N1080" s="197"/>
      <c r="O1080" s="197"/>
      <c r="P1080" s="197"/>
      <c r="Q1080" s="198"/>
      <c r="R1080" s="196" t="str">
        <f ca="1">IFERROR(IF(VLOOKUP(D1073,基本登録!$B$8:$I$14,7,FALSE)="","",VLOOKUP(D1073,基本登録!$B$8:$I$14,7,FALSE)),"")</f>
        <v/>
      </c>
      <c r="S1080" s="197"/>
      <c r="T1080" s="197"/>
      <c r="U1080" s="197"/>
      <c r="V1080" s="198"/>
      <c r="W1080" s="196" t="str">
        <f ca="1">IFERROR(IF(VLOOKUP(D1073,基本登録!$B$8:$I$14,8,FALSE)="","",VLOOKUP(D1073,基本登録!$B$8:$I$14,8,FALSE)),"")</f>
        <v/>
      </c>
      <c r="X1080" s="197"/>
      <c r="Y1080" s="197"/>
      <c r="Z1080" s="197"/>
      <c r="AA1080" s="198"/>
      <c r="AC1080" s="49"/>
      <c r="AF1080" s="11"/>
    </row>
    <row r="1081" spans="1:32" ht="21.75" customHeight="1">
      <c r="A1081" s="25" t="str">
        <f>基本登録!$A$17</f>
        <v>１</v>
      </c>
      <c r="B1081" s="179" t="str">
        <f>IF(AC1081="","",VLOOKUP(AC1081,関東予選!$J:$O,4,FALSE))</f>
        <v/>
      </c>
      <c r="C1081" s="180"/>
      <c r="D1081" s="180"/>
      <c r="E1081" s="180"/>
      <c r="F1081" s="181"/>
      <c r="G1081" s="26" t="str">
        <f>IF(AC1081="","",VLOOKUP(AC1081,関東予選!$J:$O,5,FALSE))</f>
        <v/>
      </c>
      <c r="H1081" s="31"/>
      <c r="I1081" s="31"/>
      <c r="J1081" s="31"/>
      <c r="K1081" s="21"/>
      <c r="L1081" s="34"/>
      <c r="M1081" s="31"/>
      <c r="N1081" s="31"/>
      <c r="O1081" s="31"/>
      <c r="P1081" s="21"/>
      <c r="Q1081" s="34"/>
      <c r="R1081" s="31"/>
      <c r="S1081" s="31"/>
      <c r="T1081" s="31"/>
      <c r="U1081" s="21"/>
      <c r="V1081" s="34"/>
      <c r="W1081" s="31"/>
      <c r="X1081" s="31"/>
      <c r="Y1081" s="31"/>
      <c r="Z1081" s="21"/>
      <c r="AA1081" s="34"/>
      <c r="AC1081" s="49"/>
      <c r="AF1081" s="11"/>
    </row>
    <row r="1082" spans="1:32" ht="21.75" customHeight="1">
      <c r="A1082" s="24" t="str">
        <f>基本登録!$A$18</f>
        <v>２</v>
      </c>
      <c r="B1082" s="179" t="str">
        <f>IF(AC1082="","",VLOOKUP(AC1082,関東予選!$J:$O,4,FALSE))</f>
        <v/>
      </c>
      <c r="C1082" s="180"/>
      <c r="D1082" s="180"/>
      <c r="E1082" s="180"/>
      <c r="F1082" s="181"/>
      <c r="G1082" s="26" t="str">
        <f>IF(AC1082="","",VLOOKUP(AC1082,関東予選!$J:$O,5,FALSE))</f>
        <v/>
      </c>
      <c r="H1082" s="31"/>
      <c r="I1082" s="31"/>
      <c r="J1082" s="31"/>
      <c r="K1082" s="21"/>
      <c r="L1082" s="34"/>
      <c r="M1082" s="31"/>
      <c r="N1082" s="31"/>
      <c r="O1082" s="31"/>
      <c r="P1082" s="21"/>
      <c r="Q1082" s="34"/>
      <c r="R1082" s="31"/>
      <c r="S1082" s="31"/>
      <c r="T1082" s="31"/>
      <c r="U1082" s="21"/>
      <c r="V1082" s="34"/>
      <c r="W1082" s="31"/>
      <c r="X1082" s="31"/>
      <c r="Y1082" s="31"/>
      <c r="Z1082" s="21"/>
      <c r="AA1082" s="34"/>
      <c r="AC1082" s="49"/>
      <c r="AF1082" s="11"/>
    </row>
    <row r="1083" spans="1:32" ht="21.75" customHeight="1">
      <c r="A1083" s="24" t="str">
        <f>基本登録!$A$19</f>
        <v>３</v>
      </c>
      <c r="B1083" s="179" t="str">
        <f>IF(AC1083="","",VLOOKUP(AC1083,関東予選!$J:$O,4,FALSE))</f>
        <v/>
      </c>
      <c r="C1083" s="180"/>
      <c r="D1083" s="180"/>
      <c r="E1083" s="180"/>
      <c r="F1083" s="181"/>
      <c r="G1083" s="26" t="str">
        <f>IF(AC1083="","",VLOOKUP(AC1083,関東予選!$J:$O,5,FALSE))</f>
        <v/>
      </c>
      <c r="H1083" s="31"/>
      <c r="I1083" s="31"/>
      <c r="J1083" s="31"/>
      <c r="K1083" s="21"/>
      <c r="L1083" s="34"/>
      <c r="M1083" s="31"/>
      <c r="N1083" s="31"/>
      <c r="O1083" s="31"/>
      <c r="P1083" s="21"/>
      <c r="Q1083" s="34"/>
      <c r="R1083" s="31"/>
      <c r="S1083" s="31"/>
      <c r="T1083" s="31"/>
      <c r="U1083" s="21"/>
      <c r="V1083" s="34"/>
      <c r="W1083" s="31"/>
      <c r="X1083" s="31"/>
      <c r="Y1083" s="31"/>
      <c r="Z1083" s="21"/>
      <c r="AA1083" s="34"/>
      <c r="AC1083" s="49"/>
      <c r="AF1083" s="11"/>
    </row>
    <row r="1084" spans="1:32" ht="21.75" customHeight="1">
      <c r="A1084" s="24" t="str">
        <f>基本登録!$A$20</f>
        <v>４</v>
      </c>
      <c r="B1084" s="179" t="str">
        <f>IF(AC1084="","",VLOOKUP(AC1084,関東予選!$J:$O,4,FALSE))</f>
        <v/>
      </c>
      <c r="C1084" s="180"/>
      <c r="D1084" s="180"/>
      <c r="E1084" s="180"/>
      <c r="F1084" s="181"/>
      <c r="G1084" s="26" t="str">
        <f>IF(AC1084="","",VLOOKUP(AC1084,関東予選!$J:$O,5,FALSE))</f>
        <v/>
      </c>
      <c r="H1084" s="31"/>
      <c r="I1084" s="31"/>
      <c r="J1084" s="31"/>
      <c r="K1084" s="21"/>
      <c r="L1084" s="34"/>
      <c r="M1084" s="31"/>
      <c r="N1084" s="31"/>
      <c r="O1084" s="31"/>
      <c r="P1084" s="21"/>
      <c r="Q1084" s="34"/>
      <c r="R1084" s="31"/>
      <c r="S1084" s="31"/>
      <c r="T1084" s="31"/>
      <c r="U1084" s="21"/>
      <c r="V1084" s="34"/>
      <c r="W1084" s="31"/>
      <c r="X1084" s="31"/>
      <c r="Y1084" s="31"/>
      <c r="Z1084" s="21"/>
      <c r="AA1084" s="34"/>
      <c r="AC1084" s="49"/>
      <c r="AF1084" s="11"/>
    </row>
    <row r="1085" spans="1:32" ht="21.75" customHeight="1">
      <c r="A1085" s="24" t="str">
        <f>基本登録!$A$21</f>
        <v>５</v>
      </c>
      <c r="B1085" s="179" t="str">
        <f>IF(AC1085="","",VLOOKUP(AC1085,関東予選!$J:$O,4,FALSE))</f>
        <v/>
      </c>
      <c r="C1085" s="180"/>
      <c r="D1085" s="180"/>
      <c r="E1085" s="180"/>
      <c r="F1085" s="181"/>
      <c r="G1085" s="26" t="str">
        <f>IF(AC1085="","",VLOOKUP(AC1085,関東予選!$J:$O,5,FALSE))</f>
        <v/>
      </c>
      <c r="H1085" s="31"/>
      <c r="I1085" s="31"/>
      <c r="J1085" s="31"/>
      <c r="K1085" s="21"/>
      <c r="L1085" s="34"/>
      <c r="M1085" s="31"/>
      <c r="N1085" s="31"/>
      <c r="O1085" s="31"/>
      <c r="P1085" s="21"/>
      <c r="Q1085" s="34"/>
      <c r="R1085" s="31"/>
      <c r="S1085" s="31"/>
      <c r="T1085" s="31"/>
      <c r="U1085" s="21"/>
      <c r="V1085" s="34"/>
      <c r="W1085" s="31"/>
      <c r="X1085" s="31"/>
      <c r="Y1085" s="31"/>
      <c r="Z1085" s="21"/>
      <c r="AA1085" s="34"/>
      <c r="AC1085" s="49"/>
      <c r="AF1085" s="11"/>
    </row>
    <row r="1086" spans="1:32" ht="21.75" customHeight="1">
      <c r="A1086" s="24" t="str">
        <f>基本登録!$A$22</f>
        <v>補</v>
      </c>
      <c r="B1086" s="179" t="str">
        <f>IF(AC1086="","",VLOOKUP(AC1086,関東予選!$J:$O,4,FALSE))</f>
        <v/>
      </c>
      <c r="C1086" s="180"/>
      <c r="D1086" s="180"/>
      <c r="E1086" s="180"/>
      <c r="F1086" s="181"/>
      <c r="G1086" s="26" t="str">
        <f>IF(AC1086="","",VLOOKUP(AC1086,関東予選!$J:$O,5,FALSE))</f>
        <v/>
      </c>
      <c r="H1086" s="24"/>
      <c r="I1086" s="24"/>
      <c r="J1086" s="24"/>
      <c r="K1086" s="33"/>
      <c r="L1086" s="34"/>
      <c r="M1086" s="24"/>
      <c r="N1086" s="24"/>
      <c r="O1086" s="24"/>
      <c r="P1086" s="33"/>
      <c r="Q1086" s="34"/>
      <c r="R1086" s="24"/>
      <c r="S1086" s="24"/>
      <c r="T1086" s="24"/>
      <c r="U1086" s="33"/>
      <c r="V1086" s="34"/>
      <c r="W1086" s="24"/>
      <c r="X1086" s="24"/>
      <c r="Y1086" s="24"/>
      <c r="Z1086" s="33"/>
      <c r="AA1086" s="34"/>
      <c r="AC1086" s="49"/>
      <c r="AF1086" s="11"/>
    </row>
    <row r="1087" spans="1:32" ht="19.5" customHeight="1">
      <c r="A1087" s="169"/>
      <c r="B1087" s="170"/>
      <c r="C1087" s="170"/>
      <c r="D1087" s="170"/>
      <c r="E1087" s="170"/>
      <c r="F1087" s="170"/>
      <c r="G1087" s="171"/>
      <c r="H1087" s="172" t="s">
        <v>132</v>
      </c>
      <c r="I1087" s="173"/>
      <c r="J1087" s="173"/>
      <c r="K1087" s="173"/>
      <c r="L1087" s="34"/>
      <c r="M1087" s="172" t="s">
        <v>132</v>
      </c>
      <c r="N1087" s="173"/>
      <c r="O1087" s="173"/>
      <c r="P1087" s="173"/>
      <c r="Q1087" s="34"/>
      <c r="R1087" s="172" t="s">
        <v>132</v>
      </c>
      <c r="S1087" s="173"/>
      <c r="T1087" s="173"/>
      <c r="U1087" s="173"/>
      <c r="V1087" s="34"/>
      <c r="W1087" s="172" t="s">
        <v>132</v>
      </c>
      <c r="X1087" s="173"/>
      <c r="Y1087" s="173"/>
      <c r="Z1087" s="173"/>
      <c r="AA1087" s="34"/>
      <c r="AC1087" s="49"/>
      <c r="AF1087" s="11"/>
    </row>
    <row r="1088" spans="1:32" ht="24.75" customHeight="1">
      <c r="A1088" s="174"/>
      <c r="B1088" s="175"/>
      <c r="C1088" s="175"/>
      <c r="D1088" s="175"/>
      <c r="E1088" s="175"/>
      <c r="F1088" s="175"/>
      <c r="G1088" s="176"/>
      <c r="H1088" s="169"/>
      <c r="I1088" s="177"/>
      <c r="J1088" s="177"/>
      <c r="K1088" s="177"/>
      <c r="L1088" s="178"/>
      <c r="M1088" s="169"/>
      <c r="N1088" s="177"/>
      <c r="O1088" s="177"/>
      <c r="P1088" s="177"/>
      <c r="Q1088" s="178"/>
      <c r="R1088" s="169"/>
      <c r="S1088" s="177"/>
      <c r="T1088" s="177"/>
      <c r="U1088" s="177"/>
      <c r="V1088" s="178"/>
      <c r="W1088" s="169"/>
      <c r="X1088" s="177"/>
      <c r="Y1088" s="177"/>
      <c r="Z1088" s="177"/>
      <c r="AA1088" s="178"/>
      <c r="AC1088" s="49"/>
      <c r="AF1088" s="11"/>
    </row>
    <row r="1089" spans="1:32" ht="4.5" customHeight="1">
      <c r="A1089" s="165"/>
      <c r="B1089" s="166"/>
      <c r="C1089" s="166"/>
      <c r="D1089" s="166"/>
      <c r="E1089" s="166"/>
      <c r="F1089" s="166"/>
      <c r="G1089" s="166"/>
      <c r="H1089" s="166"/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AC1089" s="49"/>
      <c r="AF1089" s="11"/>
    </row>
    <row r="1090" spans="1:32">
      <c r="A1090" s="167" t="s">
        <v>136</v>
      </c>
      <c r="B1090" s="167"/>
      <c r="C1090" s="47" t="str">
        <f>基本登録!$A$23</f>
        <v>①（　）内の大会の個人の部は一人１枚使用すること（関東予選・総合体育大会・個人選手権大会）</v>
      </c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4"/>
      <c r="R1090" s="45"/>
      <c r="S1090" s="44"/>
      <c r="T1090" s="44"/>
      <c r="U1090" s="40"/>
      <c r="V1090" s="40"/>
      <c r="W1090" s="40"/>
      <c r="X1090" s="40"/>
      <c r="Y1090" s="40"/>
      <c r="Z1090" s="40"/>
      <c r="AA1090" s="40"/>
    </row>
    <row r="1091" spans="1:32">
      <c r="A1091" s="43"/>
      <c r="B1091" s="43"/>
      <c r="C1091" s="47" t="str">
        <f>基本登録!$A$24</f>
        <v>②顧問の捺印のないものは無効</v>
      </c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6"/>
      <c r="R1091" s="44"/>
      <c r="S1091" s="44"/>
      <c r="T1091" s="44"/>
      <c r="U1091" s="168" t="s">
        <v>139</v>
      </c>
      <c r="V1091" s="168"/>
      <c r="W1091" s="168"/>
      <c r="X1091" s="168"/>
      <c r="Y1091" s="168"/>
      <c r="Z1091" s="168"/>
      <c r="AA1091" s="168"/>
    </row>
    <row r="1092" spans="1:32" s="37" customFormat="1">
      <c r="A1092" s="41"/>
      <c r="B1092" s="41"/>
      <c r="C1092" s="42" t="str">
        <f>基本登録!$A$25</f>
        <v>③A4用紙に印刷すること（A4用紙1枚につき立順票は二部出力。切り取って使用すること）</v>
      </c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168"/>
      <c r="V1092" s="168"/>
      <c r="W1092" s="168"/>
      <c r="X1092" s="168"/>
      <c r="Y1092" s="168"/>
      <c r="Z1092" s="168"/>
      <c r="AA1092" s="168"/>
      <c r="AC1092" s="50"/>
    </row>
  </sheetData>
  <sheetProtection sheet="1" objects="1" scenarios="1"/>
  <mergeCells count="2132">
    <mergeCell ref="A1089:X1089"/>
    <mergeCell ref="A1090:B1090"/>
    <mergeCell ref="U1091:AA1092"/>
    <mergeCell ref="A1087:G1087"/>
    <mergeCell ref="H1087:K1087"/>
    <mergeCell ref="M1087:P1087"/>
    <mergeCell ref="R1087:U1087"/>
    <mergeCell ref="W1087:Z1087"/>
    <mergeCell ref="A1088:G1088"/>
    <mergeCell ref="H1088:L1088"/>
    <mergeCell ref="M1088:Q1088"/>
    <mergeCell ref="R1088:V1088"/>
    <mergeCell ref="W1088:AA1088"/>
    <mergeCell ref="B1081:F1081"/>
    <mergeCell ref="B1082:F1082"/>
    <mergeCell ref="B1083:F1083"/>
    <mergeCell ref="B1084:F1084"/>
    <mergeCell ref="B1085:F1085"/>
    <mergeCell ref="B1086:F1086"/>
    <mergeCell ref="X1077:X1078"/>
    <mergeCell ref="Y1077:AA1078"/>
    <mergeCell ref="G1078:I1078"/>
    <mergeCell ref="S1078:U1078"/>
    <mergeCell ref="B1080:F1080"/>
    <mergeCell ref="H1080:L1080"/>
    <mergeCell ref="M1080:Q1080"/>
    <mergeCell ref="R1080:V1080"/>
    <mergeCell ref="W1080:AA1080"/>
    <mergeCell ref="G1075:I1075"/>
    <mergeCell ref="J1075:V1075"/>
    <mergeCell ref="A1076:C1078"/>
    <mergeCell ref="E1076:E1078"/>
    <mergeCell ref="G1076:I1077"/>
    <mergeCell ref="J1076:V1077"/>
    <mergeCell ref="A1068:X1068"/>
    <mergeCell ref="A1069:B1069"/>
    <mergeCell ref="U1070:AA1071"/>
    <mergeCell ref="A1073:C1074"/>
    <mergeCell ref="D1073:W1074"/>
    <mergeCell ref="X1073:AA1073"/>
    <mergeCell ref="X1074:AA1075"/>
    <mergeCell ref="A1075:C1075"/>
    <mergeCell ref="D1075:D1078"/>
    <mergeCell ref="F1075:F1078"/>
    <mergeCell ref="A1066:G1066"/>
    <mergeCell ref="H1066:K1066"/>
    <mergeCell ref="M1066:P1066"/>
    <mergeCell ref="R1066:U1066"/>
    <mergeCell ref="W1066:Z1066"/>
    <mergeCell ref="A1067:G1067"/>
    <mergeCell ref="H1067:L1067"/>
    <mergeCell ref="M1067:Q1067"/>
    <mergeCell ref="R1067:V1067"/>
    <mergeCell ref="W1067:AA1067"/>
    <mergeCell ref="B1060:F1060"/>
    <mergeCell ref="B1061:F1061"/>
    <mergeCell ref="B1062:F1062"/>
    <mergeCell ref="B1063:F1063"/>
    <mergeCell ref="B1064:F1064"/>
    <mergeCell ref="B1065:F1065"/>
    <mergeCell ref="X1056:X1057"/>
    <mergeCell ref="Y1056:AA1057"/>
    <mergeCell ref="G1057:I1057"/>
    <mergeCell ref="S1057:U1057"/>
    <mergeCell ref="B1059:F1059"/>
    <mergeCell ref="H1059:L1059"/>
    <mergeCell ref="M1059:Q1059"/>
    <mergeCell ref="R1059:V1059"/>
    <mergeCell ref="W1059:AA1059"/>
    <mergeCell ref="G1054:I1054"/>
    <mergeCell ref="J1054:V1054"/>
    <mergeCell ref="A1055:C1057"/>
    <mergeCell ref="E1055:E1057"/>
    <mergeCell ref="G1055:I1056"/>
    <mergeCell ref="J1055:V1056"/>
    <mergeCell ref="A1047:X1047"/>
    <mergeCell ref="A1048:B1048"/>
    <mergeCell ref="U1049:AA1050"/>
    <mergeCell ref="A1052:C1053"/>
    <mergeCell ref="D1052:W1053"/>
    <mergeCell ref="X1052:AA1052"/>
    <mergeCell ref="X1053:AA1054"/>
    <mergeCell ref="A1054:C1054"/>
    <mergeCell ref="D1054:D1057"/>
    <mergeCell ref="F1054:F1057"/>
    <mergeCell ref="A1045:G1045"/>
    <mergeCell ref="H1045:K1045"/>
    <mergeCell ref="M1045:P1045"/>
    <mergeCell ref="R1045:U1045"/>
    <mergeCell ref="W1045:Z1045"/>
    <mergeCell ref="A1046:G1046"/>
    <mergeCell ref="H1046:L1046"/>
    <mergeCell ref="M1046:Q1046"/>
    <mergeCell ref="R1046:V1046"/>
    <mergeCell ref="W1046:AA1046"/>
    <mergeCell ref="B1039:F1039"/>
    <mergeCell ref="B1040:F1040"/>
    <mergeCell ref="B1041:F1041"/>
    <mergeCell ref="B1042:F1042"/>
    <mergeCell ref="B1043:F1043"/>
    <mergeCell ref="B1044:F1044"/>
    <mergeCell ref="X1035:X1036"/>
    <mergeCell ref="Y1035:AA1036"/>
    <mergeCell ref="G1036:I1036"/>
    <mergeCell ref="S1036:U1036"/>
    <mergeCell ref="B1038:F1038"/>
    <mergeCell ref="H1038:L1038"/>
    <mergeCell ref="M1038:Q1038"/>
    <mergeCell ref="R1038:V1038"/>
    <mergeCell ref="W1038:AA1038"/>
    <mergeCell ref="G1033:I1033"/>
    <mergeCell ref="J1033:V1033"/>
    <mergeCell ref="A1034:C1036"/>
    <mergeCell ref="E1034:E1036"/>
    <mergeCell ref="G1034:I1035"/>
    <mergeCell ref="J1034:V1035"/>
    <mergeCell ref="A1026:X1026"/>
    <mergeCell ref="A1027:B1027"/>
    <mergeCell ref="U1028:AA1029"/>
    <mergeCell ref="A1031:C1032"/>
    <mergeCell ref="D1031:W1032"/>
    <mergeCell ref="X1031:AA1031"/>
    <mergeCell ref="X1032:AA1033"/>
    <mergeCell ref="A1033:C1033"/>
    <mergeCell ref="D1033:D1036"/>
    <mergeCell ref="F1033:F1036"/>
    <mergeCell ref="A1024:G1024"/>
    <mergeCell ref="H1024:K1024"/>
    <mergeCell ref="M1024:P1024"/>
    <mergeCell ref="R1024:U1024"/>
    <mergeCell ref="W1024:Z1024"/>
    <mergeCell ref="A1025:G1025"/>
    <mergeCell ref="H1025:L1025"/>
    <mergeCell ref="M1025:Q1025"/>
    <mergeCell ref="R1025:V1025"/>
    <mergeCell ref="W1025:AA1025"/>
    <mergeCell ref="B1018:F1018"/>
    <mergeCell ref="B1019:F1019"/>
    <mergeCell ref="B1020:F1020"/>
    <mergeCell ref="B1021:F1021"/>
    <mergeCell ref="B1022:F1022"/>
    <mergeCell ref="B1023:F1023"/>
    <mergeCell ref="X1014:X1015"/>
    <mergeCell ref="Y1014:AA1015"/>
    <mergeCell ref="G1015:I1015"/>
    <mergeCell ref="S1015:U1015"/>
    <mergeCell ref="B1017:F1017"/>
    <mergeCell ref="H1017:L1017"/>
    <mergeCell ref="M1017:Q1017"/>
    <mergeCell ref="R1017:V1017"/>
    <mergeCell ref="W1017:AA1017"/>
    <mergeCell ref="G1012:I1012"/>
    <mergeCell ref="J1012:V1012"/>
    <mergeCell ref="A1013:C1015"/>
    <mergeCell ref="E1013:E1015"/>
    <mergeCell ref="G1013:I1014"/>
    <mergeCell ref="J1013:V1014"/>
    <mergeCell ref="A1005:X1005"/>
    <mergeCell ref="A1006:B1006"/>
    <mergeCell ref="U1007:AA1008"/>
    <mergeCell ref="A1010:C1011"/>
    <mergeCell ref="D1010:W1011"/>
    <mergeCell ref="X1010:AA1010"/>
    <mergeCell ref="X1011:AA1012"/>
    <mergeCell ref="A1012:C1012"/>
    <mergeCell ref="D1012:D1015"/>
    <mergeCell ref="F1012:F1015"/>
    <mergeCell ref="A1003:G1003"/>
    <mergeCell ref="H1003:K1003"/>
    <mergeCell ref="M1003:P1003"/>
    <mergeCell ref="R1003:U1003"/>
    <mergeCell ref="W1003:Z1003"/>
    <mergeCell ref="A1004:G1004"/>
    <mergeCell ref="H1004:L1004"/>
    <mergeCell ref="M1004:Q1004"/>
    <mergeCell ref="R1004:V1004"/>
    <mergeCell ref="W1004:AA1004"/>
    <mergeCell ref="B997:F997"/>
    <mergeCell ref="B998:F998"/>
    <mergeCell ref="B999:F999"/>
    <mergeCell ref="B1000:F1000"/>
    <mergeCell ref="B1001:F1001"/>
    <mergeCell ref="B1002:F1002"/>
    <mergeCell ref="X993:X994"/>
    <mergeCell ref="Y993:AA994"/>
    <mergeCell ref="G994:I994"/>
    <mergeCell ref="S994:U994"/>
    <mergeCell ref="B996:F996"/>
    <mergeCell ref="H996:L996"/>
    <mergeCell ref="M996:Q996"/>
    <mergeCell ref="R996:V996"/>
    <mergeCell ref="W996:AA996"/>
    <mergeCell ref="G991:I991"/>
    <mergeCell ref="J991:V991"/>
    <mergeCell ref="A992:C994"/>
    <mergeCell ref="E992:E994"/>
    <mergeCell ref="G992:I993"/>
    <mergeCell ref="J992:V993"/>
    <mergeCell ref="A984:X984"/>
    <mergeCell ref="A985:B985"/>
    <mergeCell ref="U986:AA987"/>
    <mergeCell ref="A989:C990"/>
    <mergeCell ref="D989:W990"/>
    <mergeCell ref="X989:AA989"/>
    <mergeCell ref="X990:AA991"/>
    <mergeCell ref="A991:C991"/>
    <mergeCell ref="D991:D994"/>
    <mergeCell ref="F991:F994"/>
    <mergeCell ref="A982:G982"/>
    <mergeCell ref="H982:K982"/>
    <mergeCell ref="M982:P982"/>
    <mergeCell ref="R982:U982"/>
    <mergeCell ref="W982:Z982"/>
    <mergeCell ref="A983:G983"/>
    <mergeCell ref="H983:L983"/>
    <mergeCell ref="M983:Q983"/>
    <mergeCell ref="R983:V983"/>
    <mergeCell ref="W983:AA983"/>
    <mergeCell ref="B976:F976"/>
    <mergeCell ref="B977:F977"/>
    <mergeCell ref="B978:F978"/>
    <mergeCell ref="B979:F979"/>
    <mergeCell ref="B980:F980"/>
    <mergeCell ref="B981:F981"/>
    <mergeCell ref="X972:X973"/>
    <mergeCell ref="Y972:AA973"/>
    <mergeCell ref="G973:I973"/>
    <mergeCell ref="S973:U973"/>
    <mergeCell ref="B975:F975"/>
    <mergeCell ref="H975:L975"/>
    <mergeCell ref="M975:Q975"/>
    <mergeCell ref="R975:V975"/>
    <mergeCell ref="W975:AA975"/>
    <mergeCell ref="G970:I970"/>
    <mergeCell ref="J970:V970"/>
    <mergeCell ref="A971:C973"/>
    <mergeCell ref="E971:E973"/>
    <mergeCell ref="G971:I972"/>
    <mergeCell ref="J971:V972"/>
    <mergeCell ref="A963:X963"/>
    <mergeCell ref="A964:B964"/>
    <mergeCell ref="U965:AA966"/>
    <mergeCell ref="A968:C969"/>
    <mergeCell ref="D968:W969"/>
    <mergeCell ref="X968:AA968"/>
    <mergeCell ref="X969:AA970"/>
    <mergeCell ref="A970:C970"/>
    <mergeCell ref="D970:D973"/>
    <mergeCell ref="F970:F973"/>
    <mergeCell ref="A961:G961"/>
    <mergeCell ref="H961:K961"/>
    <mergeCell ref="M961:P961"/>
    <mergeCell ref="R961:U961"/>
    <mergeCell ref="W961:Z961"/>
    <mergeCell ref="A962:G962"/>
    <mergeCell ref="H962:L962"/>
    <mergeCell ref="M962:Q962"/>
    <mergeCell ref="R962:V962"/>
    <mergeCell ref="W962:AA962"/>
    <mergeCell ref="B955:F955"/>
    <mergeCell ref="B956:F956"/>
    <mergeCell ref="B957:F957"/>
    <mergeCell ref="B958:F958"/>
    <mergeCell ref="B959:F959"/>
    <mergeCell ref="B960:F960"/>
    <mergeCell ref="X951:X952"/>
    <mergeCell ref="Y951:AA952"/>
    <mergeCell ref="G952:I952"/>
    <mergeCell ref="S952:U952"/>
    <mergeCell ref="B954:F954"/>
    <mergeCell ref="H954:L954"/>
    <mergeCell ref="M954:Q954"/>
    <mergeCell ref="R954:V954"/>
    <mergeCell ref="W954:AA954"/>
    <mergeCell ref="G949:I949"/>
    <mergeCell ref="J949:V949"/>
    <mergeCell ref="A950:C952"/>
    <mergeCell ref="E950:E952"/>
    <mergeCell ref="G950:I951"/>
    <mergeCell ref="J950:V951"/>
    <mergeCell ref="A942:X942"/>
    <mergeCell ref="A943:B943"/>
    <mergeCell ref="U944:AA945"/>
    <mergeCell ref="A947:C948"/>
    <mergeCell ref="D947:W948"/>
    <mergeCell ref="X947:AA947"/>
    <mergeCell ref="X948:AA949"/>
    <mergeCell ref="A949:C949"/>
    <mergeCell ref="D949:D952"/>
    <mergeCell ref="F949:F952"/>
    <mergeCell ref="A940:G940"/>
    <mergeCell ref="H940:K940"/>
    <mergeCell ref="M940:P940"/>
    <mergeCell ref="R940:U940"/>
    <mergeCell ref="W940:Z940"/>
    <mergeCell ref="A941:G941"/>
    <mergeCell ref="H941:L941"/>
    <mergeCell ref="M941:Q941"/>
    <mergeCell ref="R941:V941"/>
    <mergeCell ref="W941:AA941"/>
    <mergeCell ref="B934:F934"/>
    <mergeCell ref="B935:F935"/>
    <mergeCell ref="B936:F936"/>
    <mergeCell ref="B937:F937"/>
    <mergeCell ref="B938:F938"/>
    <mergeCell ref="B939:F939"/>
    <mergeCell ref="X930:X931"/>
    <mergeCell ref="Y930:AA931"/>
    <mergeCell ref="G931:I931"/>
    <mergeCell ref="S931:U931"/>
    <mergeCell ref="B933:F933"/>
    <mergeCell ref="H933:L933"/>
    <mergeCell ref="M933:Q933"/>
    <mergeCell ref="R933:V933"/>
    <mergeCell ref="W933:AA933"/>
    <mergeCell ref="G928:I928"/>
    <mergeCell ref="J928:V928"/>
    <mergeCell ref="A929:C931"/>
    <mergeCell ref="E929:E931"/>
    <mergeCell ref="G929:I930"/>
    <mergeCell ref="J929:V930"/>
    <mergeCell ref="A921:X921"/>
    <mergeCell ref="A922:B922"/>
    <mergeCell ref="U923:AA924"/>
    <mergeCell ref="A926:C927"/>
    <mergeCell ref="D926:W927"/>
    <mergeCell ref="X926:AA926"/>
    <mergeCell ref="X927:AA928"/>
    <mergeCell ref="A928:C928"/>
    <mergeCell ref="D928:D931"/>
    <mergeCell ref="F928:F931"/>
    <mergeCell ref="A919:G919"/>
    <mergeCell ref="H919:K919"/>
    <mergeCell ref="M919:P919"/>
    <mergeCell ref="R919:U919"/>
    <mergeCell ref="W919:Z919"/>
    <mergeCell ref="A920:G920"/>
    <mergeCell ref="H920:L920"/>
    <mergeCell ref="M920:Q920"/>
    <mergeCell ref="R920:V920"/>
    <mergeCell ref="W920:AA920"/>
    <mergeCell ref="B913:F913"/>
    <mergeCell ref="B914:F914"/>
    <mergeCell ref="B915:F915"/>
    <mergeCell ref="B916:F916"/>
    <mergeCell ref="B917:F917"/>
    <mergeCell ref="B918:F918"/>
    <mergeCell ref="X909:X910"/>
    <mergeCell ref="Y909:AA910"/>
    <mergeCell ref="G910:I910"/>
    <mergeCell ref="S910:U910"/>
    <mergeCell ref="B912:F912"/>
    <mergeCell ref="H912:L912"/>
    <mergeCell ref="M912:Q912"/>
    <mergeCell ref="R912:V912"/>
    <mergeCell ref="W912:AA912"/>
    <mergeCell ref="G907:I907"/>
    <mergeCell ref="J907:V907"/>
    <mergeCell ref="A908:C910"/>
    <mergeCell ref="E908:E910"/>
    <mergeCell ref="G908:I909"/>
    <mergeCell ref="J908:V909"/>
    <mergeCell ref="A900:X900"/>
    <mergeCell ref="A901:B901"/>
    <mergeCell ref="U902:AA903"/>
    <mergeCell ref="A905:C906"/>
    <mergeCell ref="D905:W906"/>
    <mergeCell ref="X905:AA905"/>
    <mergeCell ref="X906:AA907"/>
    <mergeCell ref="A907:C907"/>
    <mergeCell ref="D907:D910"/>
    <mergeCell ref="F907:F910"/>
    <mergeCell ref="A898:G898"/>
    <mergeCell ref="H898:K898"/>
    <mergeCell ref="M898:P898"/>
    <mergeCell ref="R898:U898"/>
    <mergeCell ref="W898:Z898"/>
    <mergeCell ref="A899:G899"/>
    <mergeCell ref="H899:L899"/>
    <mergeCell ref="M899:Q899"/>
    <mergeCell ref="R899:V899"/>
    <mergeCell ref="W899:AA899"/>
    <mergeCell ref="B892:F892"/>
    <mergeCell ref="B893:F893"/>
    <mergeCell ref="B894:F894"/>
    <mergeCell ref="B895:F895"/>
    <mergeCell ref="B896:F896"/>
    <mergeCell ref="B897:F897"/>
    <mergeCell ref="X888:X889"/>
    <mergeCell ref="Y888:AA889"/>
    <mergeCell ref="G889:I889"/>
    <mergeCell ref="S889:U889"/>
    <mergeCell ref="B891:F891"/>
    <mergeCell ref="H891:L891"/>
    <mergeCell ref="M891:Q891"/>
    <mergeCell ref="R891:V891"/>
    <mergeCell ref="W891:AA891"/>
    <mergeCell ref="G886:I886"/>
    <mergeCell ref="J886:V886"/>
    <mergeCell ref="A887:C889"/>
    <mergeCell ref="E887:E889"/>
    <mergeCell ref="G887:I888"/>
    <mergeCell ref="J887:V888"/>
    <mergeCell ref="A879:X879"/>
    <mergeCell ref="A880:B880"/>
    <mergeCell ref="U881:AA882"/>
    <mergeCell ref="A884:C885"/>
    <mergeCell ref="D884:W885"/>
    <mergeCell ref="X884:AA884"/>
    <mergeCell ref="X885:AA886"/>
    <mergeCell ref="A886:C886"/>
    <mergeCell ref="D886:D889"/>
    <mergeCell ref="F886:F889"/>
    <mergeCell ref="A877:G877"/>
    <mergeCell ref="H877:K877"/>
    <mergeCell ref="M877:P877"/>
    <mergeCell ref="R877:U877"/>
    <mergeCell ref="W877:Z877"/>
    <mergeCell ref="A878:G878"/>
    <mergeCell ref="H878:L878"/>
    <mergeCell ref="M878:Q878"/>
    <mergeCell ref="R878:V878"/>
    <mergeCell ref="W878:AA878"/>
    <mergeCell ref="B871:F871"/>
    <mergeCell ref="B872:F872"/>
    <mergeCell ref="B873:F873"/>
    <mergeCell ref="B874:F874"/>
    <mergeCell ref="B875:F875"/>
    <mergeCell ref="B876:F876"/>
    <mergeCell ref="X867:X868"/>
    <mergeCell ref="Y867:AA868"/>
    <mergeCell ref="G868:I868"/>
    <mergeCell ref="S868:U868"/>
    <mergeCell ref="B870:F870"/>
    <mergeCell ref="H870:L870"/>
    <mergeCell ref="M870:Q870"/>
    <mergeCell ref="R870:V870"/>
    <mergeCell ref="W870:AA870"/>
    <mergeCell ref="G865:I865"/>
    <mergeCell ref="J865:V865"/>
    <mergeCell ref="A866:C868"/>
    <mergeCell ref="E866:E868"/>
    <mergeCell ref="G866:I867"/>
    <mergeCell ref="J866:V867"/>
    <mergeCell ref="A858:X858"/>
    <mergeCell ref="A859:B859"/>
    <mergeCell ref="U860:AA861"/>
    <mergeCell ref="A863:C864"/>
    <mergeCell ref="D863:W864"/>
    <mergeCell ref="X863:AA863"/>
    <mergeCell ref="X864:AA865"/>
    <mergeCell ref="A865:C865"/>
    <mergeCell ref="D865:D868"/>
    <mergeCell ref="F865:F868"/>
    <mergeCell ref="A856:G856"/>
    <mergeCell ref="H856:K856"/>
    <mergeCell ref="M856:P856"/>
    <mergeCell ref="R856:U856"/>
    <mergeCell ref="W856:Z856"/>
    <mergeCell ref="A857:G857"/>
    <mergeCell ref="H857:L857"/>
    <mergeCell ref="M857:Q857"/>
    <mergeCell ref="R857:V857"/>
    <mergeCell ref="W857:AA857"/>
    <mergeCell ref="B850:F850"/>
    <mergeCell ref="B851:F851"/>
    <mergeCell ref="B852:F852"/>
    <mergeCell ref="B853:F853"/>
    <mergeCell ref="B854:F854"/>
    <mergeCell ref="B855:F855"/>
    <mergeCell ref="X846:X847"/>
    <mergeCell ref="Y846:AA847"/>
    <mergeCell ref="G847:I847"/>
    <mergeCell ref="S847:U847"/>
    <mergeCell ref="B849:F849"/>
    <mergeCell ref="H849:L849"/>
    <mergeCell ref="M849:Q849"/>
    <mergeCell ref="R849:V849"/>
    <mergeCell ref="W849:AA849"/>
    <mergeCell ref="G844:I844"/>
    <mergeCell ref="J844:V844"/>
    <mergeCell ref="A845:C847"/>
    <mergeCell ref="E845:E847"/>
    <mergeCell ref="G845:I846"/>
    <mergeCell ref="J845:V846"/>
    <mergeCell ref="A837:X837"/>
    <mergeCell ref="A838:B838"/>
    <mergeCell ref="U839:AA840"/>
    <mergeCell ref="A842:C843"/>
    <mergeCell ref="D842:W843"/>
    <mergeCell ref="X842:AA842"/>
    <mergeCell ref="X843:AA844"/>
    <mergeCell ref="A844:C844"/>
    <mergeCell ref="D844:D847"/>
    <mergeCell ref="F844:F847"/>
    <mergeCell ref="A835:G835"/>
    <mergeCell ref="H835:K835"/>
    <mergeCell ref="M835:P835"/>
    <mergeCell ref="R835:U835"/>
    <mergeCell ref="W835:Z835"/>
    <mergeCell ref="A836:G836"/>
    <mergeCell ref="H836:L836"/>
    <mergeCell ref="M836:Q836"/>
    <mergeCell ref="R836:V836"/>
    <mergeCell ref="W836:AA836"/>
    <mergeCell ref="B829:F829"/>
    <mergeCell ref="B830:F830"/>
    <mergeCell ref="B831:F831"/>
    <mergeCell ref="B832:F832"/>
    <mergeCell ref="B833:F833"/>
    <mergeCell ref="B834:F834"/>
    <mergeCell ref="X825:X826"/>
    <mergeCell ref="Y825:AA826"/>
    <mergeCell ref="G826:I826"/>
    <mergeCell ref="S826:U826"/>
    <mergeCell ref="B828:F828"/>
    <mergeCell ref="H828:L828"/>
    <mergeCell ref="M828:Q828"/>
    <mergeCell ref="R828:V828"/>
    <mergeCell ref="W828:AA828"/>
    <mergeCell ref="G823:I823"/>
    <mergeCell ref="J823:V823"/>
    <mergeCell ref="A824:C826"/>
    <mergeCell ref="E824:E826"/>
    <mergeCell ref="G824:I825"/>
    <mergeCell ref="J824:V825"/>
    <mergeCell ref="A816:X816"/>
    <mergeCell ref="A817:B817"/>
    <mergeCell ref="U818:AA819"/>
    <mergeCell ref="A821:C822"/>
    <mergeCell ref="D821:W822"/>
    <mergeCell ref="X821:AA821"/>
    <mergeCell ref="X822:AA823"/>
    <mergeCell ref="A823:C823"/>
    <mergeCell ref="D823:D826"/>
    <mergeCell ref="F823:F826"/>
    <mergeCell ref="A814:G814"/>
    <mergeCell ref="H814:K814"/>
    <mergeCell ref="M814:P814"/>
    <mergeCell ref="R814:U814"/>
    <mergeCell ref="W814:Z814"/>
    <mergeCell ref="A815:G815"/>
    <mergeCell ref="H815:L815"/>
    <mergeCell ref="M815:Q815"/>
    <mergeCell ref="R815:V815"/>
    <mergeCell ref="W815:AA815"/>
    <mergeCell ref="B808:F808"/>
    <mergeCell ref="B809:F809"/>
    <mergeCell ref="B810:F810"/>
    <mergeCell ref="B811:F811"/>
    <mergeCell ref="B812:F812"/>
    <mergeCell ref="B813:F813"/>
    <mergeCell ref="X804:X805"/>
    <mergeCell ref="Y804:AA805"/>
    <mergeCell ref="G805:I805"/>
    <mergeCell ref="S805:U805"/>
    <mergeCell ref="B807:F807"/>
    <mergeCell ref="H807:L807"/>
    <mergeCell ref="M807:Q807"/>
    <mergeCell ref="R807:V807"/>
    <mergeCell ref="W807:AA807"/>
    <mergeCell ref="G802:I802"/>
    <mergeCell ref="J802:V802"/>
    <mergeCell ref="A803:C805"/>
    <mergeCell ref="E803:E805"/>
    <mergeCell ref="G803:I804"/>
    <mergeCell ref="J803:V804"/>
    <mergeCell ref="A795:X795"/>
    <mergeCell ref="A796:B796"/>
    <mergeCell ref="U797:AA798"/>
    <mergeCell ref="A800:C801"/>
    <mergeCell ref="D800:W801"/>
    <mergeCell ref="X800:AA800"/>
    <mergeCell ref="X801:AA802"/>
    <mergeCell ref="A802:C802"/>
    <mergeCell ref="D802:D805"/>
    <mergeCell ref="F802:F805"/>
    <mergeCell ref="A793:G793"/>
    <mergeCell ref="H793:K793"/>
    <mergeCell ref="M793:P793"/>
    <mergeCell ref="R793:U793"/>
    <mergeCell ref="W793:Z793"/>
    <mergeCell ref="A794:G794"/>
    <mergeCell ref="H794:L794"/>
    <mergeCell ref="M794:Q794"/>
    <mergeCell ref="R794:V794"/>
    <mergeCell ref="W794:AA794"/>
    <mergeCell ref="B787:F787"/>
    <mergeCell ref="B788:F788"/>
    <mergeCell ref="B789:F789"/>
    <mergeCell ref="B790:F790"/>
    <mergeCell ref="B791:F791"/>
    <mergeCell ref="B792:F792"/>
    <mergeCell ref="X783:X784"/>
    <mergeCell ref="Y783:AA784"/>
    <mergeCell ref="G784:I784"/>
    <mergeCell ref="S784:U784"/>
    <mergeCell ref="B786:F786"/>
    <mergeCell ref="H786:L786"/>
    <mergeCell ref="M786:Q786"/>
    <mergeCell ref="R786:V786"/>
    <mergeCell ref="W786:AA786"/>
    <mergeCell ref="G781:I781"/>
    <mergeCell ref="J781:V781"/>
    <mergeCell ref="A782:C784"/>
    <mergeCell ref="E782:E784"/>
    <mergeCell ref="G782:I783"/>
    <mergeCell ref="J782:V783"/>
    <mergeCell ref="A774:X774"/>
    <mergeCell ref="A775:B775"/>
    <mergeCell ref="U776:AA777"/>
    <mergeCell ref="A779:C780"/>
    <mergeCell ref="D779:W780"/>
    <mergeCell ref="X779:AA779"/>
    <mergeCell ref="X780:AA781"/>
    <mergeCell ref="A781:C781"/>
    <mergeCell ref="D781:D784"/>
    <mergeCell ref="F781:F784"/>
    <mergeCell ref="A772:G772"/>
    <mergeCell ref="H772:K772"/>
    <mergeCell ref="M772:P772"/>
    <mergeCell ref="R772:U772"/>
    <mergeCell ref="W772:Z772"/>
    <mergeCell ref="A773:G773"/>
    <mergeCell ref="H773:L773"/>
    <mergeCell ref="M773:Q773"/>
    <mergeCell ref="R773:V773"/>
    <mergeCell ref="W773:AA773"/>
    <mergeCell ref="B766:F766"/>
    <mergeCell ref="B767:F767"/>
    <mergeCell ref="B768:F768"/>
    <mergeCell ref="B769:F769"/>
    <mergeCell ref="B770:F770"/>
    <mergeCell ref="B771:F771"/>
    <mergeCell ref="X762:X763"/>
    <mergeCell ref="Y762:AA763"/>
    <mergeCell ref="G763:I763"/>
    <mergeCell ref="S763:U763"/>
    <mergeCell ref="B765:F765"/>
    <mergeCell ref="H765:L765"/>
    <mergeCell ref="M765:Q765"/>
    <mergeCell ref="R765:V765"/>
    <mergeCell ref="W765:AA765"/>
    <mergeCell ref="G760:I760"/>
    <mergeCell ref="J760:V760"/>
    <mergeCell ref="A761:C763"/>
    <mergeCell ref="E761:E763"/>
    <mergeCell ref="G761:I762"/>
    <mergeCell ref="J761:V762"/>
    <mergeCell ref="A753:X753"/>
    <mergeCell ref="A754:B754"/>
    <mergeCell ref="U755:AA756"/>
    <mergeCell ref="A758:C759"/>
    <mergeCell ref="D758:W759"/>
    <mergeCell ref="X758:AA758"/>
    <mergeCell ref="X759:AA760"/>
    <mergeCell ref="A760:C760"/>
    <mergeCell ref="D760:D763"/>
    <mergeCell ref="F760:F763"/>
    <mergeCell ref="A751:G751"/>
    <mergeCell ref="H751:K751"/>
    <mergeCell ref="M751:P751"/>
    <mergeCell ref="R751:U751"/>
    <mergeCell ref="W751:Z751"/>
    <mergeCell ref="A752:G752"/>
    <mergeCell ref="H752:L752"/>
    <mergeCell ref="M752:Q752"/>
    <mergeCell ref="R752:V752"/>
    <mergeCell ref="W752:AA752"/>
    <mergeCell ref="B745:F745"/>
    <mergeCell ref="B746:F746"/>
    <mergeCell ref="B747:F747"/>
    <mergeCell ref="B748:F748"/>
    <mergeCell ref="B749:F749"/>
    <mergeCell ref="B750:F750"/>
    <mergeCell ref="X741:X742"/>
    <mergeCell ref="Y741:AA742"/>
    <mergeCell ref="G742:I742"/>
    <mergeCell ref="S742:U742"/>
    <mergeCell ref="B744:F744"/>
    <mergeCell ref="H744:L744"/>
    <mergeCell ref="M744:Q744"/>
    <mergeCell ref="R744:V744"/>
    <mergeCell ref="W744:AA744"/>
    <mergeCell ref="G739:I739"/>
    <mergeCell ref="J739:V739"/>
    <mergeCell ref="A740:C742"/>
    <mergeCell ref="E740:E742"/>
    <mergeCell ref="G740:I741"/>
    <mergeCell ref="J740:V741"/>
    <mergeCell ref="A732:X732"/>
    <mergeCell ref="A733:B733"/>
    <mergeCell ref="U734:AA735"/>
    <mergeCell ref="A737:C738"/>
    <mergeCell ref="D737:W738"/>
    <mergeCell ref="X737:AA737"/>
    <mergeCell ref="X738:AA739"/>
    <mergeCell ref="A739:C739"/>
    <mergeCell ref="D739:D742"/>
    <mergeCell ref="F739:F742"/>
    <mergeCell ref="A730:G730"/>
    <mergeCell ref="H730:K730"/>
    <mergeCell ref="M730:P730"/>
    <mergeCell ref="R730:U730"/>
    <mergeCell ref="W730:Z730"/>
    <mergeCell ref="A731:G731"/>
    <mergeCell ref="H731:L731"/>
    <mergeCell ref="M731:Q731"/>
    <mergeCell ref="R731:V731"/>
    <mergeCell ref="W731:AA731"/>
    <mergeCell ref="B724:F724"/>
    <mergeCell ref="B725:F725"/>
    <mergeCell ref="B726:F726"/>
    <mergeCell ref="B727:F727"/>
    <mergeCell ref="B728:F728"/>
    <mergeCell ref="B729:F729"/>
    <mergeCell ref="X720:X721"/>
    <mergeCell ref="Y720:AA721"/>
    <mergeCell ref="G721:I721"/>
    <mergeCell ref="S721:U721"/>
    <mergeCell ref="B723:F723"/>
    <mergeCell ref="H723:L723"/>
    <mergeCell ref="M723:Q723"/>
    <mergeCell ref="R723:V723"/>
    <mergeCell ref="W723:AA723"/>
    <mergeCell ref="G718:I718"/>
    <mergeCell ref="J718:V718"/>
    <mergeCell ref="A719:C721"/>
    <mergeCell ref="E719:E721"/>
    <mergeCell ref="G719:I720"/>
    <mergeCell ref="J719:V720"/>
    <mergeCell ref="A711:X711"/>
    <mergeCell ref="A712:B712"/>
    <mergeCell ref="U713:AA714"/>
    <mergeCell ref="A716:C717"/>
    <mergeCell ref="D716:W717"/>
    <mergeCell ref="X716:AA716"/>
    <mergeCell ref="X717:AA718"/>
    <mergeCell ref="A718:C718"/>
    <mergeCell ref="D718:D721"/>
    <mergeCell ref="F718:F721"/>
    <mergeCell ref="A709:G709"/>
    <mergeCell ref="H709:K709"/>
    <mergeCell ref="M709:P709"/>
    <mergeCell ref="R709:U709"/>
    <mergeCell ref="W709:Z709"/>
    <mergeCell ref="A710:G710"/>
    <mergeCell ref="H710:L710"/>
    <mergeCell ref="M710:Q710"/>
    <mergeCell ref="R710:V710"/>
    <mergeCell ref="W710:AA710"/>
    <mergeCell ref="B703:F703"/>
    <mergeCell ref="B704:F704"/>
    <mergeCell ref="B705:F705"/>
    <mergeCell ref="B706:F706"/>
    <mergeCell ref="B707:F707"/>
    <mergeCell ref="B708:F708"/>
    <mergeCell ref="X699:X700"/>
    <mergeCell ref="Y699:AA700"/>
    <mergeCell ref="G700:I700"/>
    <mergeCell ref="S700:U700"/>
    <mergeCell ref="B702:F702"/>
    <mergeCell ref="H702:L702"/>
    <mergeCell ref="M702:Q702"/>
    <mergeCell ref="R702:V702"/>
    <mergeCell ref="W702:AA702"/>
    <mergeCell ref="G697:I697"/>
    <mergeCell ref="J697:V697"/>
    <mergeCell ref="A698:C700"/>
    <mergeCell ref="E698:E700"/>
    <mergeCell ref="G698:I699"/>
    <mergeCell ref="J698:V699"/>
    <mergeCell ref="A690:X690"/>
    <mergeCell ref="A691:B691"/>
    <mergeCell ref="U692:AA693"/>
    <mergeCell ref="A695:C696"/>
    <mergeCell ref="D695:W696"/>
    <mergeCell ref="X695:AA695"/>
    <mergeCell ref="X696:AA697"/>
    <mergeCell ref="A697:C697"/>
    <mergeCell ref="D697:D700"/>
    <mergeCell ref="F697:F700"/>
    <mergeCell ref="A688:G688"/>
    <mergeCell ref="H688:K688"/>
    <mergeCell ref="M688:P688"/>
    <mergeCell ref="R688:U688"/>
    <mergeCell ref="W688:Z688"/>
    <mergeCell ref="A689:G689"/>
    <mergeCell ref="H689:L689"/>
    <mergeCell ref="M689:Q689"/>
    <mergeCell ref="R689:V689"/>
    <mergeCell ref="W689:AA689"/>
    <mergeCell ref="B682:F682"/>
    <mergeCell ref="B683:F683"/>
    <mergeCell ref="B684:F684"/>
    <mergeCell ref="B685:F685"/>
    <mergeCell ref="B686:F686"/>
    <mergeCell ref="B687:F687"/>
    <mergeCell ref="X678:X679"/>
    <mergeCell ref="Y678:AA679"/>
    <mergeCell ref="G679:I679"/>
    <mergeCell ref="S679:U679"/>
    <mergeCell ref="B681:F681"/>
    <mergeCell ref="H681:L681"/>
    <mergeCell ref="M681:Q681"/>
    <mergeCell ref="R681:V681"/>
    <mergeCell ref="W681:AA681"/>
    <mergeCell ref="G676:I676"/>
    <mergeCell ref="J676:V676"/>
    <mergeCell ref="A677:C679"/>
    <mergeCell ref="E677:E679"/>
    <mergeCell ref="G677:I678"/>
    <mergeCell ref="J677:V678"/>
    <mergeCell ref="A669:X669"/>
    <mergeCell ref="A670:B670"/>
    <mergeCell ref="U671:AA672"/>
    <mergeCell ref="A674:C675"/>
    <mergeCell ref="D674:W675"/>
    <mergeCell ref="X674:AA674"/>
    <mergeCell ref="X675:AA676"/>
    <mergeCell ref="A676:C676"/>
    <mergeCell ref="D676:D679"/>
    <mergeCell ref="F676:F679"/>
    <mergeCell ref="A667:G667"/>
    <mergeCell ref="H667:K667"/>
    <mergeCell ref="M667:P667"/>
    <mergeCell ref="R667:U667"/>
    <mergeCell ref="W667:Z667"/>
    <mergeCell ref="A668:G668"/>
    <mergeCell ref="H668:L668"/>
    <mergeCell ref="M668:Q668"/>
    <mergeCell ref="R668:V668"/>
    <mergeCell ref="W668:AA668"/>
    <mergeCell ref="B661:F661"/>
    <mergeCell ref="B662:F662"/>
    <mergeCell ref="B663:F663"/>
    <mergeCell ref="B664:F664"/>
    <mergeCell ref="B665:F665"/>
    <mergeCell ref="B666:F666"/>
    <mergeCell ref="X657:X658"/>
    <mergeCell ref="Y657:AA658"/>
    <mergeCell ref="G658:I658"/>
    <mergeCell ref="S658:U658"/>
    <mergeCell ref="B660:F660"/>
    <mergeCell ref="H660:L660"/>
    <mergeCell ref="M660:Q660"/>
    <mergeCell ref="R660:V660"/>
    <mergeCell ref="W660:AA660"/>
    <mergeCell ref="G655:I655"/>
    <mergeCell ref="J655:V655"/>
    <mergeCell ref="A656:C658"/>
    <mergeCell ref="E656:E658"/>
    <mergeCell ref="G656:I657"/>
    <mergeCell ref="J656:V657"/>
    <mergeCell ref="A648:X648"/>
    <mergeCell ref="A649:B649"/>
    <mergeCell ref="U650:AA651"/>
    <mergeCell ref="A653:C654"/>
    <mergeCell ref="D653:W654"/>
    <mergeCell ref="X653:AA653"/>
    <mergeCell ref="X654:AA655"/>
    <mergeCell ref="A655:C655"/>
    <mergeCell ref="D655:D658"/>
    <mergeCell ref="F655:F658"/>
    <mergeCell ref="A646:G646"/>
    <mergeCell ref="H646:K646"/>
    <mergeCell ref="M646:P646"/>
    <mergeCell ref="R646:U646"/>
    <mergeCell ref="W646:Z646"/>
    <mergeCell ref="A647:G647"/>
    <mergeCell ref="H647:L647"/>
    <mergeCell ref="M647:Q647"/>
    <mergeCell ref="R647:V647"/>
    <mergeCell ref="W647:AA647"/>
    <mergeCell ref="B640:F640"/>
    <mergeCell ref="B641:F641"/>
    <mergeCell ref="B642:F642"/>
    <mergeCell ref="B643:F643"/>
    <mergeCell ref="B644:F644"/>
    <mergeCell ref="B645:F645"/>
    <mergeCell ref="X636:X637"/>
    <mergeCell ref="Y636:AA637"/>
    <mergeCell ref="G637:I637"/>
    <mergeCell ref="S637:U637"/>
    <mergeCell ref="B639:F639"/>
    <mergeCell ref="H639:L639"/>
    <mergeCell ref="M639:Q639"/>
    <mergeCell ref="R639:V639"/>
    <mergeCell ref="W639:AA639"/>
    <mergeCell ref="G634:I634"/>
    <mergeCell ref="J634:V634"/>
    <mergeCell ref="A635:C637"/>
    <mergeCell ref="E635:E637"/>
    <mergeCell ref="G635:I636"/>
    <mergeCell ref="J635:V636"/>
    <mergeCell ref="A627:X627"/>
    <mergeCell ref="A628:B628"/>
    <mergeCell ref="U629:AA630"/>
    <mergeCell ref="A632:C633"/>
    <mergeCell ref="D632:W633"/>
    <mergeCell ref="X632:AA632"/>
    <mergeCell ref="X633:AA634"/>
    <mergeCell ref="A634:C634"/>
    <mergeCell ref="D634:D637"/>
    <mergeCell ref="F634:F637"/>
    <mergeCell ref="A625:G625"/>
    <mergeCell ref="H625:K625"/>
    <mergeCell ref="M625:P625"/>
    <mergeCell ref="R625:U625"/>
    <mergeCell ref="W625:Z625"/>
    <mergeCell ref="A626:G626"/>
    <mergeCell ref="H626:L626"/>
    <mergeCell ref="M626:Q626"/>
    <mergeCell ref="R626:V626"/>
    <mergeCell ref="W626:AA626"/>
    <mergeCell ref="B619:F619"/>
    <mergeCell ref="B620:F620"/>
    <mergeCell ref="B621:F621"/>
    <mergeCell ref="B622:F622"/>
    <mergeCell ref="B623:F623"/>
    <mergeCell ref="B624:F624"/>
    <mergeCell ref="X615:X616"/>
    <mergeCell ref="Y615:AA616"/>
    <mergeCell ref="G616:I616"/>
    <mergeCell ref="S616:U616"/>
    <mergeCell ref="B618:F618"/>
    <mergeCell ref="H618:L618"/>
    <mergeCell ref="M618:Q618"/>
    <mergeCell ref="R618:V618"/>
    <mergeCell ref="W618:AA618"/>
    <mergeCell ref="G613:I613"/>
    <mergeCell ref="J613:V613"/>
    <mergeCell ref="A614:C616"/>
    <mergeCell ref="E614:E616"/>
    <mergeCell ref="G614:I615"/>
    <mergeCell ref="J614:V615"/>
    <mergeCell ref="A606:X606"/>
    <mergeCell ref="A607:B607"/>
    <mergeCell ref="U608:AA609"/>
    <mergeCell ref="A611:C612"/>
    <mergeCell ref="D611:W612"/>
    <mergeCell ref="X611:AA611"/>
    <mergeCell ref="X612:AA613"/>
    <mergeCell ref="A613:C613"/>
    <mergeCell ref="D613:D616"/>
    <mergeCell ref="F613:F616"/>
    <mergeCell ref="A604:G604"/>
    <mergeCell ref="H604:K604"/>
    <mergeCell ref="M604:P604"/>
    <mergeCell ref="R604:U604"/>
    <mergeCell ref="W604:Z604"/>
    <mergeCell ref="A605:G605"/>
    <mergeCell ref="H605:L605"/>
    <mergeCell ref="M605:Q605"/>
    <mergeCell ref="R605:V605"/>
    <mergeCell ref="W605:AA605"/>
    <mergeCell ref="B598:F598"/>
    <mergeCell ref="B599:F599"/>
    <mergeCell ref="B600:F600"/>
    <mergeCell ref="B601:F601"/>
    <mergeCell ref="B602:F602"/>
    <mergeCell ref="B603:F603"/>
    <mergeCell ref="X594:X595"/>
    <mergeCell ref="Y594:AA595"/>
    <mergeCell ref="G595:I595"/>
    <mergeCell ref="S595:U595"/>
    <mergeCell ref="B597:F597"/>
    <mergeCell ref="H597:L597"/>
    <mergeCell ref="M597:Q597"/>
    <mergeCell ref="R597:V597"/>
    <mergeCell ref="W597:AA597"/>
    <mergeCell ref="G592:I592"/>
    <mergeCell ref="J592:V592"/>
    <mergeCell ref="A593:C595"/>
    <mergeCell ref="E593:E595"/>
    <mergeCell ref="G593:I594"/>
    <mergeCell ref="J593:V594"/>
    <mergeCell ref="A585:X585"/>
    <mergeCell ref="A586:B586"/>
    <mergeCell ref="U587:AA588"/>
    <mergeCell ref="A590:C591"/>
    <mergeCell ref="D590:W591"/>
    <mergeCell ref="X590:AA590"/>
    <mergeCell ref="X591:AA592"/>
    <mergeCell ref="A592:C592"/>
    <mergeCell ref="D592:D595"/>
    <mergeCell ref="F592:F595"/>
    <mergeCell ref="A583:G583"/>
    <mergeCell ref="H583:K583"/>
    <mergeCell ref="M583:P583"/>
    <mergeCell ref="R583:U583"/>
    <mergeCell ref="W583:Z583"/>
    <mergeCell ref="A584:G584"/>
    <mergeCell ref="H584:L584"/>
    <mergeCell ref="M584:Q584"/>
    <mergeCell ref="R584:V584"/>
    <mergeCell ref="W584:AA584"/>
    <mergeCell ref="B577:F577"/>
    <mergeCell ref="B578:F578"/>
    <mergeCell ref="B579:F579"/>
    <mergeCell ref="B580:F580"/>
    <mergeCell ref="B581:F581"/>
    <mergeCell ref="B582:F582"/>
    <mergeCell ref="X573:X574"/>
    <mergeCell ref="Y573:AA574"/>
    <mergeCell ref="G574:I574"/>
    <mergeCell ref="S574:U574"/>
    <mergeCell ref="B576:F576"/>
    <mergeCell ref="H576:L576"/>
    <mergeCell ref="M576:Q576"/>
    <mergeCell ref="R576:V576"/>
    <mergeCell ref="W576:AA576"/>
    <mergeCell ref="G571:I571"/>
    <mergeCell ref="J571:V571"/>
    <mergeCell ref="A572:C574"/>
    <mergeCell ref="E572:E574"/>
    <mergeCell ref="G572:I573"/>
    <mergeCell ref="J572:V573"/>
    <mergeCell ref="A564:X564"/>
    <mergeCell ref="A565:B565"/>
    <mergeCell ref="U566:AA567"/>
    <mergeCell ref="A569:C570"/>
    <mergeCell ref="D569:W570"/>
    <mergeCell ref="X569:AA569"/>
    <mergeCell ref="X570:AA571"/>
    <mergeCell ref="A571:C571"/>
    <mergeCell ref="D571:D574"/>
    <mergeCell ref="F571:F574"/>
    <mergeCell ref="A562:G562"/>
    <mergeCell ref="H562:K562"/>
    <mergeCell ref="M562:P562"/>
    <mergeCell ref="R562:U562"/>
    <mergeCell ref="W562:Z562"/>
    <mergeCell ref="A563:G563"/>
    <mergeCell ref="H563:L563"/>
    <mergeCell ref="M563:Q563"/>
    <mergeCell ref="R563:V563"/>
    <mergeCell ref="W563:AA563"/>
    <mergeCell ref="B556:F556"/>
    <mergeCell ref="B557:F557"/>
    <mergeCell ref="B558:F558"/>
    <mergeCell ref="B559:F559"/>
    <mergeCell ref="B560:F560"/>
    <mergeCell ref="B561:F561"/>
    <mergeCell ref="X552:X553"/>
    <mergeCell ref="Y552:AA553"/>
    <mergeCell ref="G553:I553"/>
    <mergeCell ref="S553:U553"/>
    <mergeCell ref="B555:F555"/>
    <mergeCell ref="H555:L555"/>
    <mergeCell ref="M555:Q555"/>
    <mergeCell ref="R555:V555"/>
    <mergeCell ref="W555:AA555"/>
    <mergeCell ref="G550:I550"/>
    <mergeCell ref="J550:V550"/>
    <mergeCell ref="A551:C553"/>
    <mergeCell ref="E551:E553"/>
    <mergeCell ref="G551:I552"/>
    <mergeCell ref="J551:V552"/>
    <mergeCell ref="A543:X543"/>
    <mergeCell ref="A544:B544"/>
    <mergeCell ref="U545:AA546"/>
    <mergeCell ref="A548:C549"/>
    <mergeCell ref="D548:W549"/>
    <mergeCell ref="X548:AA548"/>
    <mergeCell ref="X549:AA550"/>
    <mergeCell ref="A550:C550"/>
    <mergeCell ref="D550:D553"/>
    <mergeCell ref="F550:F553"/>
    <mergeCell ref="A541:G541"/>
    <mergeCell ref="H541:K541"/>
    <mergeCell ref="M541:P541"/>
    <mergeCell ref="R541:U541"/>
    <mergeCell ref="W541:Z541"/>
    <mergeCell ref="A542:G542"/>
    <mergeCell ref="H542:L542"/>
    <mergeCell ref="M542:Q542"/>
    <mergeCell ref="R542:V542"/>
    <mergeCell ref="W542:AA542"/>
    <mergeCell ref="B535:F535"/>
    <mergeCell ref="B536:F536"/>
    <mergeCell ref="B537:F537"/>
    <mergeCell ref="B538:F538"/>
    <mergeCell ref="B539:F539"/>
    <mergeCell ref="B540:F540"/>
    <mergeCell ref="X531:X532"/>
    <mergeCell ref="Y531:AA532"/>
    <mergeCell ref="G532:I532"/>
    <mergeCell ref="S532:U532"/>
    <mergeCell ref="B534:F534"/>
    <mergeCell ref="H534:L534"/>
    <mergeCell ref="M534:Q534"/>
    <mergeCell ref="R534:V534"/>
    <mergeCell ref="W534:AA534"/>
    <mergeCell ref="G529:I529"/>
    <mergeCell ref="J529:V529"/>
    <mergeCell ref="A530:C532"/>
    <mergeCell ref="E530:E532"/>
    <mergeCell ref="G530:I531"/>
    <mergeCell ref="J530:V531"/>
    <mergeCell ref="A522:X522"/>
    <mergeCell ref="A523:B523"/>
    <mergeCell ref="U524:AA525"/>
    <mergeCell ref="A527:C528"/>
    <mergeCell ref="D527:W528"/>
    <mergeCell ref="X527:AA527"/>
    <mergeCell ref="X528:AA529"/>
    <mergeCell ref="A529:C529"/>
    <mergeCell ref="D529:D532"/>
    <mergeCell ref="F529:F532"/>
    <mergeCell ref="A520:G520"/>
    <mergeCell ref="H520:K520"/>
    <mergeCell ref="M520:P520"/>
    <mergeCell ref="R520:U520"/>
    <mergeCell ref="W520:Z520"/>
    <mergeCell ref="A521:G521"/>
    <mergeCell ref="H521:L521"/>
    <mergeCell ref="M521:Q521"/>
    <mergeCell ref="R521:V521"/>
    <mergeCell ref="W521:AA521"/>
    <mergeCell ref="B514:F514"/>
    <mergeCell ref="B515:F515"/>
    <mergeCell ref="B516:F516"/>
    <mergeCell ref="B517:F517"/>
    <mergeCell ref="B518:F518"/>
    <mergeCell ref="B519:F519"/>
    <mergeCell ref="X510:X511"/>
    <mergeCell ref="Y510:AA511"/>
    <mergeCell ref="G511:I511"/>
    <mergeCell ref="S511:U511"/>
    <mergeCell ref="B513:F513"/>
    <mergeCell ref="H513:L513"/>
    <mergeCell ref="M513:Q513"/>
    <mergeCell ref="R513:V513"/>
    <mergeCell ref="W513:AA513"/>
    <mergeCell ref="G508:I508"/>
    <mergeCell ref="J508:V508"/>
    <mergeCell ref="A509:C511"/>
    <mergeCell ref="E509:E511"/>
    <mergeCell ref="G509:I510"/>
    <mergeCell ref="J509:V510"/>
    <mergeCell ref="A501:X501"/>
    <mergeCell ref="A502:B502"/>
    <mergeCell ref="U503:AA504"/>
    <mergeCell ref="A506:C507"/>
    <mergeCell ref="D506:W507"/>
    <mergeCell ref="X506:AA506"/>
    <mergeCell ref="X507:AA508"/>
    <mergeCell ref="A508:C508"/>
    <mergeCell ref="D508:D511"/>
    <mergeCell ref="F508:F511"/>
    <mergeCell ref="A499:G499"/>
    <mergeCell ref="H499:K499"/>
    <mergeCell ref="M499:P499"/>
    <mergeCell ref="R499:U499"/>
    <mergeCell ref="W499:Z499"/>
    <mergeCell ref="A500:G500"/>
    <mergeCell ref="H500:L500"/>
    <mergeCell ref="M500:Q500"/>
    <mergeCell ref="R500:V500"/>
    <mergeCell ref="W500:AA500"/>
    <mergeCell ref="B493:F493"/>
    <mergeCell ref="B494:F494"/>
    <mergeCell ref="B495:F495"/>
    <mergeCell ref="B496:F496"/>
    <mergeCell ref="B497:F497"/>
    <mergeCell ref="B498:F498"/>
    <mergeCell ref="X489:X490"/>
    <mergeCell ref="Y489:AA490"/>
    <mergeCell ref="G490:I490"/>
    <mergeCell ref="S490:U490"/>
    <mergeCell ref="B492:F492"/>
    <mergeCell ref="H492:L492"/>
    <mergeCell ref="M492:Q492"/>
    <mergeCell ref="R492:V492"/>
    <mergeCell ref="W492:AA492"/>
    <mergeCell ref="G487:I487"/>
    <mergeCell ref="J487:V487"/>
    <mergeCell ref="A488:C490"/>
    <mergeCell ref="E488:E490"/>
    <mergeCell ref="G488:I489"/>
    <mergeCell ref="J488:V489"/>
    <mergeCell ref="A480:X480"/>
    <mergeCell ref="A481:B481"/>
    <mergeCell ref="U482:AA483"/>
    <mergeCell ref="A485:C486"/>
    <mergeCell ref="D485:W486"/>
    <mergeCell ref="X485:AA485"/>
    <mergeCell ref="X486:AA487"/>
    <mergeCell ref="A487:C487"/>
    <mergeCell ref="D487:D490"/>
    <mergeCell ref="F487:F490"/>
    <mergeCell ref="A478:G478"/>
    <mergeCell ref="H478:K478"/>
    <mergeCell ref="M478:P478"/>
    <mergeCell ref="R478:U478"/>
    <mergeCell ref="W478:Z478"/>
    <mergeCell ref="A479:G479"/>
    <mergeCell ref="H479:L479"/>
    <mergeCell ref="M479:Q479"/>
    <mergeCell ref="R479:V479"/>
    <mergeCell ref="W479:AA479"/>
    <mergeCell ref="B472:F472"/>
    <mergeCell ref="B473:F473"/>
    <mergeCell ref="B474:F474"/>
    <mergeCell ref="B475:F475"/>
    <mergeCell ref="B476:F476"/>
    <mergeCell ref="B477:F477"/>
    <mergeCell ref="X468:X469"/>
    <mergeCell ref="Y468:AA469"/>
    <mergeCell ref="G469:I469"/>
    <mergeCell ref="S469:U469"/>
    <mergeCell ref="B471:F471"/>
    <mergeCell ref="H471:L471"/>
    <mergeCell ref="M471:Q471"/>
    <mergeCell ref="R471:V471"/>
    <mergeCell ref="W471:AA471"/>
    <mergeCell ref="G466:I466"/>
    <mergeCell ref="J466:V466"/>
    <mergeCell ref="A467:C469"/>
    <mergeCell ref="E467:E469"/>
    <mergeCell ref="G467:I468"/>
    <mergeCell ref="J467:V468"/>
    <mergeCell ref="A459:X459"/>
    <mergeCell ref="A460:B460"/>
    <mergeCell ref="U461:AA462"/>
    <mergeCell ref="A464:C465"/>
    <mergeCell ref="D464:W465"/>
    <mergeCell ref="X464:AA464"/>
    <mergeCell ref="X465:AA466"/>
    <mergeCell ref="A466:C466"/>
    <mergeCell ref="D466:D469"/>
    <mergeCell ref="F466:F469"/>
    <mergeCell ref="A457:G457"/>
    <mergeCell ref="H457:K457"/>
    <mergeCell ref="M457:P457"/>
    <mergeCell ref="R457:U457"/>
    <mergeCell ref="W457:Z457"/>
    <mergeCell ref="A458:G458"/>
    <mergeCell ref="H458:L458"/>
    <mergeCell ref="M458:Q458"/>
    <mergeCell ref="R458:V458"/>
    <mergeCell ref="W458:AA458"/>
    <mergeCell ref="B451:F451"/>
    <mergeCell ref="B452:F452"/>
    <mergeCell ref="B453:F453"/>
    <mergeCell ref="B454:F454"/>
    <mergeCell ref="B455:F455"/>
    <mergeCell ref="B456:F456"/>
    <mergeCell ref="X447:X448"/>
    <mergeCell ref="Y447:AA448"/>
    <mergeCell ref="G448:I448"/>
    <mergeCell ref="S448:U448"/>
    <mergeCell ref="B450:F450"/>
    <mergeCell ref="H450:L450"/>
    <mergeCell ref="M450:Q450"/>
    <mergeCell ref="R450:V450"/>
    <mergeCell ref="W450:AA450"/>
    <mergeCell ref="G445:I445"/>
    <mergeCell ref="J445:V445"/>
    <mergeCell ref="A446:C448"/>
    <mergeCell ref="E446:E448"/>
    <mergeCell ref="G446:I447"/>
    <mergeCell ref="J446:V447"/>
    <mergeCell ref="A438:X438"/>
    <mergeCell ref="A439:B439"/>
    <mergeCell ref="U440:AA441"/>
    <mergeCell ref="A443:C444"/>
    <mergeCell ref="D443:W444"/>
    <mergeCell ref="X443:AA443"/>
    <mergeCell ref="X444:AA445"/>
    <mergeCell ref="A445:C445"/>
    <mergeCell ref="D445:D448"/>
    <mergeCell ref="F445:F448"/>
    <mergeCell ref="A436:G436"/>
    <mergeCell ref="H436:K436"/>
    <mergeCell ref="M436:P436"/>
    <mergeCell ref="R436:U436"/>
    <mergeCell ref="W436:Z436"/>
    <mergeCell ref="A437:G437"/>
    <mergeCell ref="H437:L437"/>
    <mergeCell ref="M437:Q437"/>
    <mergeCell ref="R437:V437"/>
    <mergeCell ref="W437:AA437"/>
    <mergeCell ref="B430:F430"/>
    <mergeCell ref="B431:F431"/>
    <mergeCell ref="B432:F432"/>
    <mergeCell ref="B433:F433"/>
    <mergeCell ref="B434:F434"/>
    <mergeCell ref="B435:F435"/>
    <mergeCell ref="X426:X427"/>
    <mergeCell ref="Y426:AA427"/>
    <mergeCell ref="G427:I427"/>
    <mergeCell ref="S427:U427"/>
    <mergeCell ref="B429:F429"/>
    <mergeCell ref="H429:L429"/>
    <mergeCell ref="M429:Q429"/>
    <mergeCell ref="R429:V429"/>
    <mergeCell ref="W429:AA429"/>
    <mergeCell ref="G424:I424"/>
    <mergeCell ref="J424:V424"/>
    <mergeCell ref="A425:C427"/>
    <mergeCell ref="E425:E427"/>
    <mergeCell ref="G425:I426"/>
    <mergeCell ref="J425:V426"/>
    <mergeCell ref="A417:X417"/>
    <mergeCell ref="A418:B418"/>
    <mergeCell ref="U419:AA420"/>
    <mergeCell ref="A422:C423"/>
    <mergeCell ref="D422:W423"/>
    <mergeCell ref="X422:AA422"/>
    <mergeCell ref="X423:AA424"/>
    <mergeCell ref="A424:C424"/>
    <mergeCell ref="D424:D427"/>
    <mergeCell ref="F424:F427"/>
    <mergeCell ref="A415:G415"/>
    <mergeCell ref="H415:K415"/>
    <mergeCell ref="M415:P415"/>
    <mergeCell ref="R415:U415"/>
    <mergeCell ref="W415:Z415"/>
    <mergeCell ref="A416:G416"/>
    <mergeCell ref="H416:L416"/>
    <mergeCell ref="M416:Q416"/>
    <mergeCell ref="R416:V416"/>
    <mergeCell ref="W416:AA416"/>
    <mergeCell ref="B409:F409"/>
    <mergeCell ref="B410:F410"/>
    <mergeCell ref="B411:F411"/>
    <mergeCell ref="B412:F412"/>
    <mergeCell ref="B413:F413"/>
    <mergeCell ref="B414:F414"/>
    <mergeCell ref="X405:X406"/>
    <mergeCell ref="Y405:AA406"/>
    <mergeCell ref="G406:I406"/>
    <mergeCell ref="S406:U406"/>
    <mergeCell ref="B408:F408"/>
    <mergeCell ref="H408:L408"/>
    <mergeCell ref="M408:Q408"/>
    <mergeCell ref="R408:V408"/>
    <mergeCell ref="W408:AA408"/>
    <mergeCell ref="G403:I403"/>
    <mergeCell ref="J403:V403"/>
    <mergeCell ref="A404:C406"/>
    <mergeCell ref="E404:E406"/>
    <mergeCell ref="G404:I405"/>
    <mergeCell ref="J404:V405"/>
    <mergeCell ref="A396:X396"/>
    <mergeCell ref="A397:B397"/>
    <mergeCell ref="U398:AA399"/>
    <mergeCell ref="A401:C402"/>
    <mergeCell ref="D401:W402"/>
    <mergeCell ref="X401:AA401"/>
    <mergeCell ref="X402:AA403"/>
    <mergeCell ref="A403:C403"/>
    <mergeCell ref="D403:D406"/>
    <mergeCell ref="F403:F406"/>
    <mergeCell ref="A394:G394"/>
    <mergeCell ref="H394:K394"/>
    <mergeCell ref="M394:P394"/>
    <mergeCell ref="R394:U394"/>
    <mergeCell ref="W394:Z394"/>
    <mergeCell ref="A395:G395"/>
    <mergeCell ref="H395:L395"/>
    <mergeCell ref="M395:Q395"/>
    <mergeCell ref="R395:V395"/>
    <mergeCell ref="W395:AA395"/>
    <mergeCell ref="B388:F388"/>
    <mergeCell ref="B389:F389"/>
    <mergeCell ref="B390:F390"/>
    <mergeCell ref="B391:F391"/>
    <mergeCell ref="B392:F392"/>
    <mergeCell ref="B393:F393"/>
    <mergeCell ref="X384:X385"/>
    <mergeCell ref="Y384:AA385"/>
    <mergeCell ref="G385:I385"/>
    <mergeCell ref="S385:U385"/>
    <mergeCell ref="B387:F387"/>
    <mergeCell ref="H387:L387"/>
    <mergeCell ref="M387:Q387"/>
    <mergeCell ref="R387:V387"/>
    <mergeCell ref="W387:AA387"/>
    <mergeCell ref="G382:I382"/>
    <mergeCell ref="J382:V382"/>
    <mergeCell ref="A383:C385"/>
    <mergeCell ref="E383:E385"/>
    <mergeCell ref="G383:I384"/>
    <mergeCell ref="J383:V384"/>
    <mergeCell ref="A375:X375"/>
    <mergeCell ref="A376:B376"/>
    <mergeCell ref="U377:AA378"/>
    <mergeCell ref="A380:C381"/>
    <mergeCell ref="D380:W381"/>
    <mergeCell ref="X380:AA380"/>
    <mergeCell ref="X381:AA382"/>
    <mergeCell ref="A382:C382"/>
    <mergeCell ref="D382:D385"/>
    <mergeCell ref="F382:F385"/>
    <mergeCell ref="A373:G373"/>
    <mergeCell ref="H373:K373"/>
    <mergeCell ref="M373:P373"/>
    <mergeCell ref="R373:U373"/>
    <mergeCell ref="W373:Z373"/>
    <mergeCell ref="A374:G374"/>
    <mergeCell ref="H374:L374"/>
    <mergeCell ref="M374:Q374"/>
    <mergeCell ref="R374:V374"/>
    <mergeCell ref="W374:AA374"/>
    <mergeCell ref="B367:F367"/>
    <mergeCell ref="B368:F368"/>
    <mergeCell ref="B369:F369"/>
    <mergeCell ref="B370:F370"/>
    <mergeCell ref="B371:F371"/>
    <mergeCell ref="B372:F372"/>
    <mergeCell ref="X363:X364"/>
    <mergeCell ref="Y363:AA364"/>
    <mergeCell ref="G364:I364"/>
    <mergeCell ref="S364:U364"/>
    <mergeCell ref="B366:F366"/>
    <mergeCell ref="H366:L366"/>
    <mergeCell ref="M366:Q366"/>
    <mergeCell ref="R366:V366"/>
    <mergeCell ref="W366:AA366"/>
    <mergeCell ref="G361:I361"/>
    <mergeCell ref="J361:V361"/>
    <mergeCell ref="A362:C364"/>
    <mergeCell ref="E362:E364"/>
    <mergeCell ref="G362:I363"/>
    <mergeCell ref="J362:V363"/>
    <mergeCell ref="A354:X354"/>
    <mergeCell ref="A355:B355"/>
    <mergeCell ref="U356:AA357"/>
    <mergeCell ref="A359:C360"/>
    <mergeCell ref="D359:W360"/>
    <mergeCell ref="X359:AA359"/>
    <mergeCell ref="X360:AA361"/>
    <mergeCell ref="A361:C361"/>
    <mergeCell ref="D361:D364"/>
    <mergeCell ref="F361:F364"/>
    <mergeCell ref="A352:G352"/>
    <mergeCell ref="H352:K352"/>
    <mergeCell ref="M352:P352"/>
    <mergeCell ref="R352:U352"/>
    <mergeCell ref="W352:Z352"/>
    <mergeCell ref="A353:G353"/>
    <mergeCell ref="H353:L353"/>
    <mergeCell ref="M353:Q353"/>
    <mergeCell ref="R353:V353"/>
    <mergeCell ref="W353:AA353"/>
    <mergeCell ref="B346:F346"/>
    <mergeCell ref="B347:F347"/>
    <mergeCell ref="B348:F348"/>
    <mergeCell ref="B349:F349"/>
    <mergeCell ref="B350:F350"/>
    <mergeCell ref="B351:F351"/>
    <mergeCell ref="X342:X343"/>
    <mergeCell ref="Y342:AA343"/>
    <mergeCell ref="G343:I343"/>
    <mergeCell ref="S343:U343"/>
    <mergeCell ref="B345:F345"/>
    <mergeCell ref="H345:L345"/>
    <mergeCell ref="M345:Q345"/>
    <mergeCell ref="R345:V345"/>
    <mergeCell ref="W345:AA345"/>
    <mergeCell ref="G340:I340"/>
    <mergeCell ref="J340:V340"/>
    <mergeCell ref="A341:C343"/>
    <mergeCell ref="E341:E343"/>
    <mergeCell ref="G341:I342"/>
    <mergeCell ref="J341:V342"/>
    <mergeCell ref="A333:X333"/>
    <mergeCell ref="A334:B334"/>
    <mergeCell ref="U335:AA336"/>
    <mergeCell ref="A338:C339"/>
    <mergeCell ref="D338:W339"/>
    <mergeCell ref="X338:AA338"/>
    <mergeCell ref="X339:AA340"/>
    <mergeCell ref="A340:C340"/>
    <mergeCell ref="D340:D343"/>
    <mergeCell ref="F340:F343"/>
    <mergeCell ref="A331:G331"/>
    <mergeCell ref="H331:K331"/>
    <mergeCell ref="M331:P331"/>
    <mergeCell ref="R331:U331"/>
    <mergeCell ref="W331:Z331"/>
    <mergeCell ref="A332:G332"/>
    <mergeCell ref="H332:L332"/>
    <mergeCell ref="M332:Q332"/>
    <mergeCell ref="R332:V332"/>
    <mergeCell ref="W332:AA332"/>
    <mergeCell ref="B325:F325"/>
    <mergeCell ref="B326:F326"/>
    <mergeCell ref="B327:F327"/>
    <mergeCell ref="B328:F328"/>
    <mergeCell ref="B329:F329"/>
    <mergeCell ref="B330:F330"/>
    <mergeCell ref="X321:X322"/>
    <mergeCell ref="Y321:AA322"/>
    <mergeCell ref="G322:I322"/>
    <mergeCell ref="S322:U322"/>
    <mergeCell ref="B324:F324"/>
    <mergeCell ref="H324:L324"/>
    <mergeCell ref="M324:Q324"/>
    <mergeCell ref="R324:V324"/>
    <mergeCell ref="W324:AA324"/>
    <mergeCell ref="G319:I319"/>
    <mergeCell ref="J319:V319"/>
    <mergeCell ref="A320:C322"/>
    <mergeCell ref="E320:E322"/>
    <mergeCell ref="G320:I321"/>
    <mergeCell ref="J320:V321"/>
    <mergeCell ref="A312:X312"/>
    <mergeCell ref="A313:B313"/>
    <mergeCell ref="U314:AA315"/>
    <mergeCell ref="A317:C318"/>
    <mergeCell ref="D317:W318"/>
    <mergeCell ref="X317:AA317"/>
    <mergeCell ref="X318:AA319"/>
    <mergeCell ref="A319:C319"/>
    <mergeCell ref="D319:D322"/>
    <mergeCell ref="F319:F322"/>
    <mergeCell ref="A310:G310"/>
    <mergeCell ref="H310:K310"/>
    <mergeCell ref="M310:P310"/>
    <mergeCell ref="R310:U310"/>
    <mergeCell ref="W310:Z310"/>
    <mergeCell ref="A311:G311"/>
    <mergeCell ref="H311:L311"/>
    <mergeCell ref="M311:Q311"/>
    <mergeCell ref="R311:V311"/>
    <mergeCell ref="W311:AA311"/>
    <mergeCell ref="B304:F304"/>
    <mergeCell ref="B305:F305"/>
    <mergeCell ref="B306:F306"/>
    <mergeCell ref="B307:F307"/>
    <mergeCell ref="B308:F308"/>
    <mergeCell ref="B309:F309"/>
    <mergeCell ref="X300:X301"/>
    <mergeCell ref="Y300:AA301"/>
    <mergeCell ref="G301:I301"/>
    <mergeCell ref="S301:U301"/>
    <mergeCell ref="B303:F303"/>
    <mergeCell ref="H303:L303"/>
    <mergeCell ref="M303:Q303"/>
    <mergeCell ref="R303:V303"/>
    <mergeCell ref="W303:AA303"/>
    <mergeCell ref="G298:I298"/>
    <mergeCell ref="J298:V298"/>
    <mergeCell ref="A299:C301"/>
    <mergeCell ref="E299:E301"/>
    <mergeCell ref="G299:I300"/>
    <mergeCell ref="J299:V300"/>
    <mergeCell ref="A291:X291"/>
    <mergeCell ref="A292:B292"/>
    <mergeCell ref="U293:AA294"/>
    <mergeCell ref="A296:C297"/>
    <mergeCell ref="D296:W297"/>
    <mergeCell ref="X296:AA296"/>
    <mergeCell ref="X297:AA298"/>
    <mergeCell ref="A298:C298"/>
    <mergeCell ref="D298:D301"/>
    <mergeCell ref="F298:F301"/>
    <mergeCell ref="A289:G289"/>
    <mergeCell ref="H289:K289"/>
    <mergeCell ref="M289:P289"/>
    <mergeCell ref="R289:U289"/>
    <mergeCell ref="W289:Z289"/>
    <mergeCell ref="A290:G290"/>
    <mergeCell ref="H290:L290"/>
    <mergeCell ref="M290:Q290"/>
    <mergeCell ref="R290:V290"/>
    <mergeCell ref="W290:AA290"/>
    <mergeCell ref="B283:F283"/>
    <mergeCell ref="B284:F284"/>
    <mergeCell ref="B285:F285"/>
    <mergeCell ref="B286:F286"/>
    <mergeCell ref="B287:F287"/>
    <mergeCell ref="B288:F288"/>
    <mergeCell ref="X279:X280"/>
    <mergeCell ref="Y279:AA280"/>
    <mergeCell ref="G280:I280"/>
    <mergeCell ref="S280:U280"/>
    <mergeCell ref="B282:F282"/>
    <mergeCell ref="H282:L282"/>
    <mergeCell ref="M282:Q282"/>
    <mergeCell ref="R282:V282"/>
    <mergeCell ref="W282:AA282"/>
    <mergeCell ref="G277:I277"/>
    <mergeCell ref="J277:V277"/>
    <mergeCell ref="A278:C280"/>
    <mergeCell ref="E278:E280"/>
    <mergeCell ref="G278:I279"/>
    <mergeCell ref="J278:V279"/>
    <mergeCell ref="A270:X270"/>
    <mergeCell ref="A271:B271"/>
    <mergeCell ref="U272:AA273"/>
    <mergeCell ref="A275:C276"/>
    <mergeCell ref="D275:W276"/>
    <mergeCell ref="X275:AA275"/>
    <mergeCell ref="X276:AA277"/>
    <mergeCell ref="A277:C277"/>
    <mergeCell ref="D277:D280"/>
    <mergeCell ref="F277:F280"/>
    <mergeCell ref="A268:G268"/>
    <mergeCell ref="H268:K268"/>
    <mergeCell ref="M268:P268"/>
    <mergeCell ref="R268:U268"/>
    <mergeCell ref="W268:Z268"/>
    <mergeCell ref="A269:G269"/>
    <mergeCell ref="H269:L269"/>
    <mergeCell ref="M269:Q269"/>
    <mergeCell ref="R269:V269"/>
    <mergeCell ref="W269:AA269"/>
    <mergeCell ref="B262:F262"/>
    <mergeCell ref="B263:F263"/>
    <mergeCell ref="B264:F264"/>
    <mergeCell ref="B265:F265"/>
    <mergeCell ref="B266:F266"/>
    <mergeCell ref="B267:F267"/>
    <mergeCell ref="X258:X259"/>
    <mergeCell ref="Y258:AA259"/>
    <mergeCell ref="G259:I259"/>
    <mergeCell ref="S259:U259"/>
    <mergeCell ref="B261:F261"/>
    <mergeCell ref="H261:L261"/>
    <mergeCell ref="M261:Q261"/>
    <mergeCell ref="R261:V261"/>
    <mergeCell ref="W261:AA261"/>
    <mergeCell ref="G256:I256"/>
    <mergeCell ref="J256:V256"/>
    <mergeCell ref="A257:C259"/>
    <mergeCell ref="E257:E259"/>
    <mergeCell ref="G257:I258"/>
    <mergeCell ref="J257:V258"/>
    <mergeCell ref="A249:X249"/>
    <mergeCell ref="A250:B250"/>
    <mergeCell ref="U251:AA252"/>
    <mergeCell ref="A254:C255"/>
    <mergeCell ref="D254:W255"/>
    <mergeCell ref="X254:AA254"/>
    <mergeCell ref="X255:AA256"/>
    <mergeCell ref="A256:C256"/>
    <mergeCell ref="D256:D259"/>
    <mergeCell ref="F256:F259"/>
    <mergeCell ref="A247:G247"/>
    <mergeCell ref="H247:K247"/>
    <mergeCell ref="M247:P247"/>
    <mergeCell ref="R247:U247"/>
    <mergeCell ref="W247:Z247"/>
    <mergeCell ref="A248:G248"/>
    <mergeCell ref="H248:L248"/>
    <mergeCell ref="M248:Q248"/>
    <mergeCell ref="R248:V248"/>
    <mergeCell ref="W248:AA248"/>
    <mergeCell ref="B241:F241"/>
    <mergeCell ref="B242:F242"/>
    <mergeCell ref="B243:F243"/>
    <mergeCell ref="B244:F244"/>
    <mergeCell ref="B245:F245"/>
    <mergeCell ref="B246:F246"/>
    <mergeCell ref="X237:X238"/>
    <mergeCell ref="Y237:AA238"/>
    <mergeCell ref="G238:I238"/>
    <mergeCell ref="S238:U238"/>
    <mergeCell ref="B240:F240"/>
    <mergeCell ref="H240:L240"/>
    <mergeCell ref="M240:Q240"/>
    <mergeCell ref="R240:V240"/>
    <mergeCell ref="W240:AA240"/>
    <mergeCell ref="G235:I235"/>
    <mergeCell ref="J235:V235"/>
    <mergeCell ref="A236:C238"/>
    <mergeCell ref="E236:E238"/>
    <mergeCell ref="G236:I237"/>
    <mergeCell ref="J236:V237"/>
    <mergeCell ref="A228:X228"/>
    <mergeCell ref="A229:B229"/>
    <mergeCell ref="U230:AA231"/>
    <mergeCell ref="A233:C234"/>
    <mergeCell ref="D233:W234"/>
    <mergeCell ref="X233:AA233"/>
    <mergeCell ref="X234:AA235"/>
    <mergeCell ref="A235:C235"/>
    <mergeCell ref="D235:D238"/>
    <mergeCell ref="F235:F238"/>
    <mergeCell ref="A226:G226"/>
    <mergeCell ref="H226:K226"/>
    <mergeCell ref="M226:P226"/>
    <mergeCell ref="R226:U226"/>
    <mergeCell ref="W226:Z226"/>
    <mergeCell ref="A227:G227"/>
    <mergeCell ref="H227:L227"/>
    <mergeCell ref="M227:Q227"/>
    <mergeCell ref="R227:V227"/>
    <mergeCell ref="W227:AA227"/>
    <mergeCell ref="B220:F220"/>
    <mergeCell ref="B221:F221"/>
    <mergeCell ref="B222:F222"/>
    <mergeCell ref="B223:F223"/>
    <mergeCell ref="B224:F224"/>
    <mergeCell ref="B225:F225"/>
    <mergeCell ref="X216:X217"/>
    <mergeCell ref="Y216:AA217"/>
    <mergeCell ref="G217:I217"/>
    <mergeCell ref="S217:U217"/>
    <mergeCell ref="B219:F219"/>
    <mergeCell ref="H219:L219"/>
    <mergeCell ref="M219:Q219"/>
    <mergeCell ref="R219:V219"/>
    <mergeCell ref="W219:AA219"/>
    <mergeCell ref="G214:I214"/>
    <mergeCell ref="J214:V214"/>
    <mergeCell ref="A215:C217"/>
    <mergeCell ref="E215:E217"/>
    <mergeCell ref="G215:I216"/>
    <mergeCell ref="J215:V216"/>
    <mergeCell ref="A207:X207"/>
    <mergeCell ref="A208:B208"/>
    <mergeCell ref="U209:AA210"/>
    <mergeCell ref="A212:C213"/>
    <mergeCell ref="D212:W213"/>
    <mergeCell ref="X212:AA212"/>
    <mergeCell ref="X213:AA214"/>
    <mergeCell ref="A214:C214"/>
    <mergeCell ref="D214:D217"/>
    <mergeCell ref="F214:F217"/>
    <mergeCell ref="A205:G205"/>
    <mergeCell ref="H205:K205"/>
    <mergeCell ref="M205:P205"/>
    <mergeCell ref="R205:U205"/>
    <mergeCell ref="W205:Z205"/>
    <mergeCell ref="A206:G206"/>
    <mergeCell ref="H206:L206"/>
    <mergeCell ref="M206:Q206"/>
    <mergeCell ref="R206:V206"/>
    <mergeCell ref="W206:AA206"/>
    <mergeCell ref="B199:F199"/>
    <mergeCell ref="B200:F200"/>
    <mergeCell ref="B201:F201"/>
    <mergeCell ref="B202:F202"/>
    <mergeCell ref="B203:F203"/>
    <mergeCell ref="B204:F204"/>
    <mergeCell ref="X195:X196"/>
    <mergeCell ref="Y195:AA196"/>
    <mergeCell ref="G196:I196"/>
    <mergeCell ref="S196:U196"/>
    <mergeCell ref="B198:F198"/>
    <mergeCell ref="H198:L198"/>
    <mergeCell ref="M198:Q198"/>
    <mergeCell ref="R198:V198"/>
    <mergeCell ref="W198:AA198"/>
    <mergeCell ref="G193:I193"/>
    <mergeCell ref="J193:V193"/>
    <mergeCell ref="A194:C196"/>
    <mergeCell ref="E194:E196"/>
    <mergeCell ref="G194:I195"/>
    <mergeCell ref="J194:V195"/>
    <mergeCell ref="A186:X186"/>
    <mergeCell ref="A187:B187"/>
    <mergeCell ref="U188:AA189"/>
    <mergeCell ref="A191:C192"/>
    <mergeCell ref="D191:W192"/>
    <mergeCell ref="X191:AA191"/>
    <mergeCell ref="X192:AA193"/>
    <mergeCell ref="A193:C193"/>
    <mergeCell ref="D193:D196"/>
    <mergeCell ref="F193:F196"/>
    <mergeCell ref="A184:G184"/>
    <mergeCell ref="H184:K184"/>
    <mergeCell ref="M184:P184"/>
    <mergeCell ref="R184:U184"/>
    <mergeCell ref="W184:Z184"/>
    <mergeCell ref="A185:G185"/>
    <mergeCell ref="H185:L185"/>
    <mergeCell ref="M185:Q185"/>
    <mergeCell ref="R185:V185"/>
    <mergeCell ref="W185:AA185"/>
    <mergeCell ref="B178:F178"/>
    <mergeCell ref="B179:F179"/>
    <mergeCell ref="B180:F180"/>
    <mergeCell ref="B181:F181"/>
    <mergeCell ref="B182:F182"/>
    <mergeCell ref="B183:F183"/>
    <mergeCell ref="X174:X175"/>
    <mergeCell ref="Y174:AA175"/>
    <mergeCell ref="G175:I175"/>
    <mergeCell ref="S175:U175"/>
    <mergeCell ref="B177:F177"/>
    <mergeCell ref="H177:L177"/>
    <mergeCell ref="M177:Q177"/>
    <mergeCell ref="R177:V177"/>
    <mergeCell ref="W177:AA177"/>
    <mergeCell ref="G172:I172"/>
    <mergeCell ref="J172:V172"/>
    <mergeCell ref="A173:C175"/>
    <mergeCell ref="E173:E175"/>
    <mergeCell ref="G173:I174"/>
    <mergeCell ref="J173:V174"/>
    <mergeCell ref="A165:X165"/>
    <mergeCell ref="A166:B166"/>
    <mergeCell ref="U167:AA168"/>
    <mergeCell ref="A170:C171"/>
    <mergeCell ref="D170:W171"/>
    <mergeCell ref="X170:AA170"/>
    <mergeCell ref="X171:AA172"/>
    <mergeCell ref="A172:C172"/>
    <mergeCell ref="D172:D175"/>
    <mergeCell ref="F172:F175"/>
    <mergeCell ref="A163:G163"/>
    <mergeCell ref="H163:K163"/>
    <mergeCell ref="M163:P163"/>
    <mergeCell ref="R163:U163"/>
    <mergeCell ref="W163:Z163"/>
    <mergeCell ref="A164:G164"/>
    <mergeCell ref="H164:L164"/>
    <mergeCell ref="M164:Q164"/>
    <mergeCell ref="R164:V164"/>
    <mergeCell ref="W164:AA164"/>
    <mergeCell ref="B157:F157"/>
    <mergeCell ref="B158:F158"/>
    <mergeCell ref="B159:F159"/>
    <mergeCell ref="B160:F160"/>
    <mergeCell ref="B161:F161"/>
    <mergeCell ref="B162:F162"/>
    <mergeCell ref="X153:X154"/>
    <mergeCell ref="Y153:AA154"/>
    <mergeCell ref="G154:I154"/>
    <mergeCell ref="S154:U154"/>
    <mergeCell ref="B156:F156"/>
    <mergeCell ref="H156:L156"/>
    <mergeCell ref="M156:Q156"/>
    <mergeCell ref="R156:V156"/>
    <mergeCell ref="W156:AA156"/>
    <mergeCell ref="G151:I151"/>
    <mergeCell ref="J151:V151"/>
    <mergeCell ref="A152:C154"/>
    <mergeCell ref="E152:E154"/>
    <mergeCell ref="G152:I153"/>
    <mergeCell ref="J152:V153"/>
    <mergeCell ref="A144:X144"/>
    <mergeCell ref="A145:B145"/>
    <mergeCell ref="U146:AA147"/>
    <mergeCell ref="A149:C150"/>
    <mergeCell ref="D149:W150"/>
    <mergeCell ref="X149:AA149"/>
    <mergeCell ref="X150:AA151"/>
    <mergeCell ref="A151:C151"/>
    <mergeCell ref="D151:D154"/>
    <mergeCell ref="F151:F154"/>
    <mergeCell ref="A142:G142"/>
    <mergeCell ref="H142:K142"/>
    <mergeCell ref="M142:P142"/>
    <mergeCell ref="R142:U142"/>
    <mergeCell ref="W142:Z142"/>
    <mergeCell ref="A143:G143"/>
    <mergeCell ref="H143:L143"/>
    <mergeCell ref="M143:Q143"/>
    <mergeCell ref="R143:V143"/>
    <mergeCell ref="W143:AA143"/>
    <mergeCell ref="B136:F136"/>
    <mergeCell ref="B137:F137"/>
    <mergeCell ref="B138:F138"/>
    <mergeCell ref="B139:F139"/>
    <mergeCell ref="B140:F140"/>
    <mergeCell ref="B141:F141"/>
    <mergeCell ref="X132:X133"/>
    <mergeCell ref="Y132:AA133"/>
    <mergeCell ref="G133:I133"/>
    <mergeCell ref="S133:U133"/>
    <mergeCell ref="B135:F135"/>
    <mergeCell ref="H135:L135"/>
    <mergeCell ref="M135:Q135"/>
    <mergeCell ref="R135:V135"/>
    <mergeCell ref="W135:AA135"/>
    <mergeCell ref="G130:I130"/>
    <mergeCell ref="J130:V130"/>
    <mergeCell ref="A131:C133"/>
    <mergeCell ref="E131:E133"/>
    <mergeCell ref="G131:I132"/>
    <mergeCell ref="J131:V132"/>
    <mergeCell ref="A123:X123"/>
    <mergeCell ref="A124:B124"/>
    <mergeCell ref="U125:AA126"/>
    <mergeCell ref="A128:C129"/>
    <mergeCell ref="D128:W129"/>
    <mergeCell ref="X128:AA128"/>
    <mergeCell ref="X129:AA130"/>
    <mergeCell ref="A130:C130"/>
    <mergeCell ref="D130:D133"/>
    <mergeCell ref="F130:F133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G109:I109"/>
    <mergeCell ref="J109:V109"/>
    <mergeCell ref="A110:C112"/>
    <mergeCell ref="E110:E112"/>
    <mergeCell ref="G110:I111"/>
    <mergeCell ref="J110:V111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G88:I88"/>
    <mergeCell ref="J88:V88"/>
    <mergeCell ref="A89:C91"/>
    <mergeCell ref="E89:E91"/>
    <mergeCell ref="G89:I90"/>
    <mergeCell ref="J89:V90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G67:I67"/>
    <mergeCell ref="J67:V67"/>
    <mergeCell ref="A68:C70"/>
    <mergeCell ref="E68:E70"/>
    <mergeCell ref="G68:I69"/>
    <mergeCell ref="J68:V69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G46:I46"/>
    <mergeCell ref="J46:V46"/>
    <mergeCell ref="A47:C49"/>
    <mergeCell ref="E47:E49"/>
    <mergeCell ref="G47:I48"/>
    <mergeCell ref="J47:V48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G25:I25"/>
    <mergeCell ref="J25:V25"/>
    <mergeCell ref="A26:C28"/>
    <mergeCell ref="E26:E28"/>
    <mergeCell ref="G26:I27"/>
    <mergeCell ref="J26:V27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  <rowBreaks count="25" manualBreakCount="25">
    <brk id="42" max="26" man="1"/>
    <brk id="84" max="26" man="1"/>
    <brk id="126" max="26" man="1"/>
    <brk id="168" max="26" man="1"/>
    <brk id="210" max="26" man="1"/>
    <brk id="252" max="26" man="1"/>
    <brk id="294" max="26" man="1"/>
    <brk id="336" max="26" man="1"/>
    <brk id="378" max="26" man="1"/>
    <brk id="420" max="26" man="1"/>
    <brk id="462" max="26" man="1"/>
    <brk id="504" max="26" man="1"/>
    <brk id="546" max="26" man="1"/>
    <brk id="588" max="26" man="1"/>
    <brk id="630" max="26" man="1"/>
    <brk id="672" max="26" man="1"/>
    <brk id="714" max="26" man="1"/>
    <brk id="756" max="26" man="1"/>
    <brk id="798" max="26" man="1"/>
    <brk id="840" max="26" man="1"/>
    <brk id="882" max="26" man="1"/>
    <brk id="924" max="26" man="1"/>
    <brk id="966" max="26" man="1"/>
    <brk id="1008" max="26" man="1"/>
    <brk id="1050" max="2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/>
  </sheetPr>
  <dimension ref="A1:O58"/>
  <sheetViews>
    <sheetView showGridLines="0" workbookViewId="0">
      <selection activeCell="Q11" sqref="Q11"/>
    </sheetView>
  </sheetViews>
  <sheetFormatPr baseColWidth="10" defaultColWidth="13" defaultRowHeight="14"/>
  <cols>
    <col min="1" max="1" width="3.6640625" style="4" bestFit="1" customWidth="1"/>
    <col min="2" max="2" width="4.33203125" style="4" customWidth="1"/>
    <col min="3" max="3" width="5.6640625" style="4" bestFit="1" customWidth="1"/>
    <col min="4" max="4" width="9" style="4" bestFit="1" customWidth="1"/>
    <col min="5" max="5" width="12.1640625" style="4" bestFit="1" customWidth="1"/>
    <col min="6" max="6" width="5.1640625" style="6" bestFit="1" customWidth="1"/>
    <col min="7" max="7" width="5.1640625" style="4" bestFit="1" customWidth="1"/>
    <col min="8" max="8" width="3.33203125" style="4" customWidth="1"/>
    <col min="9" max="9" width="3.33203125" style="4" bestFit="1" customWidth="1"/>
    <col min="10" max="10" width="4.33203125" style="4" customWidth="1"/>
    <col min="11" max="11" width="5.6640625" style="4" bestFit="1" customWidth="1"/>
    <col min="12" max="12" width="9" style="4" bestFit="1" customWidth="1"/>
    <col min="13" max="13" width="12.1640625" style="4" bestFit="1" customWidth="1"/>
    <col min="14" max="15" width="5.33203125" style="4" bestFit="1" customWidth="1"/>
    <col min="16" max="16384" width="13" style="4"/>
  </cols>
  <sheetData>
    <row r="1" spans="1:15">
      <c r="A1" s="243" t="s">
        <v>110</v>
      </c>
      <c r="B1" s="243"/>
      <c r="C1" s="243"/>
      <c r="D1" s="243"/>
      <c r="E1" s="243"/>
      <c r="F1" s="243"/>
      <c r="G1" s="243"/>
      <c r="I1" s="244" t="s">
        <v>111</v>
      </c>
      <c r="J1" s="245"/>
      <c r="K1" s="245"/>
      <c r="L1" s="245"/>
      <c r="M1" s="245"/>
      <c r="N1" s="245"/>
      <c r="O1" s="246"/>
    </row>
    <row r="2" spans="1:15">
      <c r="A2" s="77"/>
      <c r="B2" s="78" t="s">
        <v>99</v>
      </c>
      <c r="C2" s="78" t="s">
        <v>112</v>
      </c>
      <c r="D2" s="78" t="s">
        <v>100</v>
      </c>
      <c r="E2" s="78" t="s">
        <v>101</v>
      </c>
      <c r="F2" s="79" t="s">
        <v>102</v>
      </c>
      <c r="G2" s="80" t="s">
        <v>103</v>
      </c>
      <c r="I2" s="77"/>
      <c r="J2" s="78" t="s">
        <v>99</v>
      </c>
      <c r="K2" s="78" t="s">
        <v>112</v>
      </c>
      <c r="L2" s="78" t="s">
        <v>100</v>
      </c>
      <c r="M2" s="78" t="s">
        <v>101</v>
      </c>
      <c r="N2" s="79" t="s">
        <v>102</v>
      </c>
      <c r="O2" s="80" t="s">
        <v>103</v>
      </c>
    </row>
    <row r="3" spans="1:15" ht="14" customHeight="1">
      <c r="A3" s="242" t="s">
        <v>133</v>
      </c>
      <c r="B3" s="70" t="str">
        <f>IF(E3="","","団1")</f>
        <v/>
      </c>
      <c r="C3" s="247"/>
      <c r="D3" s="71"/>
      <c r="E3" s="76" t="str">
        <f>IFERROR(VLOOKUP(D3,部員登録!$B:$E,2,FALSE),"")</f>
        <v/>
      </c>
      <c r="F3" s="73" t="str">
        <f>IFERROR(VLOOKUP(D3,部員登録!$B:$E,3,FALSE),"")</f>
        <v/>
      </c>
      <c r="G3" s="74" t="str">
        <f>IFERROR(VLOOKUP(D3,部員登録!$B:$E,4,FALSE),"")</f>
        <v/>
      </c>
      <c r="I3" s="242" t="s">
        <v>133</v>
      </c>
      <c r="J3" s="70" t="str">
        <f>IF(M3="","","団1")</f>
        <v/>
      </c>
      <c r="K3" s="247"/>
      <c r="L3" s="71"/>
      <c r="M3" s="76" t="str">
        <f>IFERROR(VLOOKUP(L3,部員登録!$B:$E,2,FALSE),"")</f>
        <v/>
      </c>
      <c r="N3" s="73" t="str">
        <f>IFERROR(VLOOKUP(L3,部員登録!$B:$E,3,FALSE),"")</f>
        <v/>
      </c>
      <c r="O3" s="74" t="str">
        <f>IFERROR(VLOOKUP(L3,部員登録!$B:$E,4,FALSE),"")</f>
        <v/>
      </c>
    </row>
    <row r="4" spans="1:15">
      <c r="A4" s="233"/>
      <c r="B4" s="56" t="str">
        <f>IF(E4="","","団2")</f>
        <v/>
      </c>
      <c r="C4" s="235"/>
      <c r="D4" s="57"/>
      <c r="E4" s="58" t="str">
        <f>IFERROR(VLOOKUP(D4,部員登録!$B:$E,2,FALSE),"")</f>
        <v/>
      </c>
      <c r="F4" s="59" t="str">
        <f>IFERROR(VLOOKUP(D4,部員登録!$B:$E,3,FALSE),"")</f>
        <v/>
      </c>
      <c r="G4" s="60" t="str">
        <f>IFERROR(VLOOKUP(D4,部員登録!$B:$E,4,FALSE),"")</f>
        <v/>
      </c>
      <c r="I4" s="233"/>
      <c r="J4" s="56" t="str">
        <f>IF(M4="","","団2")</f>
        <v/>
      </c>
      <c r="K4" s="235"/>
      <c r="L4" s="57"/>
      <c r="M4" s="58" t="str">
        <f>IFERROR(VLOOKUP(L4,部員登録!$B:$E,2,FALSE),"")</f>
        <v/>
      </c>
      <c r="N4" s="59" t="str">
        <f>IFERROR(VLOOKUP(L4,部員登録!$B:$E,3,FALSE),"")</f>
        <v/>
      </c>
      <c r="O4" s="60" t="str">
        <f>IFERROR(VLOOKUP(L4,部員登録!$B:$E,4,FALSE),"")</f>
        <v/>
      </c>
    </row>
    <row r="5" spans="1:15" ht="15">
      <c r="A5" s="233"/>
      <c r="B5" s="56" t="str">
        <f>IF(E5="","","団3")</f>
        <v/>
      </c>
      <c r="C5" s="235"/>
      <c r="D5" s="57"/>
      <c r="E5" s="61" t="str">
        <f>IFERROR(VLOOKUP(D5,部員登録!$B:$E,2,FALSE),"")</f>
        <v/>
      </c>
      <c r="F5" s="59" t="str">
        <f>IFERROR(VLOOKUP(D5,部員登録!$B:$E,3,FALSE),"")</f>
        <v/>
      </c>
      <c r="G5" s="60" t="str">
        <f>IFERROR(VLOOKUP(D5,部員登録!$B:$E,4,FALSE),"")</f>
        <v/>
      </c>
      <c r="I5" s="233"/>
      <c r="J5" s="56" t="str">
        <f>IF(M5="","","団3")</f>
        <v/>
      </c>
      <c r="K5" s="235"/>
      <c r="L5" s="57"/>
      <c r="M5" s="61" t="str">
        <f>IFERROR(VLOOKUP(L5,部員登録!$B:$E,2,FALSE),"")</f>
        <v/>
      </c>
      <c r="N5" s="59" t="str">
        <f>IFERROR(VLOOKUP(L5,部員登録!$B:$E,3,FALSE),"")</f>
        <v/>
      </c>
      <c r="O5" s="60" t="str">
        <f>IFERROR(VLOOKUP(L5,部員登録!$B:$E,4,FALSE),"")</f>
        <v/>
      </c>
    </row>
    <row r="6" spans="1:15" ht="15">
      <c r="A6" s="233"/>
      <c r="B6" s="56" t="str">
        <f>IF(E6="","","団4")</f>
        <v/>
      </c>
      <c r="C6" s="235"/>
      <c r="D6" s="57"/>
      <c r="E6" s="61" t="str">
        <f>IFERROR(VLOOKUP(D6,部員登録!$B:$E,2,FALSE),"")</f>
        <v/>
      </c>
      <c r="F6" s="59" t="str">
        <f>IFERROR(VLOOKUP(D6,部員登録!$B:$E,3,FALSE),"")</f>
        <v/>
      </c>
      <c r="G6" s="60" t="str">
        <f>IFERROR(VLOOKUP(D6,部員登録!$B:$E,4,FALSE),"")</f>
        <v/>
      </c>
      <c r="I6" s="233"/>
      <c r="J6" s="56" t="str">
        <f>IF(M6="","","団4")</f>
        <v/>
      </c>
      <c r="K6" s="235"/>
      <c r="L6" s="57"/>
      <c r="M6" s="61" t="str">
        <f>IFERROR(VLOOKUP(L6,部員登録!$B:$E,2,FALSE),"")</f>
        <v/>
      </c>
      <c r="N6" s="59" t="str">
        <f>IFERROR(VLOOKUP(L6,部員登録!$B:$E,3,FALSE),"")</f>
        <v/>
      </c>
      <c r="O6" s="60" t="str">
        <f>IFERROR(VLOOKUP(L6,部員登録!$B:$E,4,FALSE),"")</f>
        <v/>
      </c>
    </row>
    <row r="7" spans="1:15" ht="15">
      <c r="A7" s="233"/>
      <c r="B7" s="56" t="str">
        <f>IF(E7="","","団5")</f>
        <v/>
      </c>
      <c r="C7" s="235"/>
      <c r="D7" s="57"/>
      <c r="E7" s="61" t="str">
        <f>IFERROR(VLOOKUP(D7,部員登録!$B:$E,2,FALSE),"")</f>
        <v/>
      </c>
      <c r="F7" s="59" t="str">
        <f>IFERROR(VLOOKUP(D7,部員登録!$B:$E,3,FALSE),"")</f>
        <v/>
      </c>
      <c r="G7" s="60" t="str">
        <f>IFERROR(VLOOKUP(D7,部員登録!$B:$E,4,FALSE),"")</f>
        <v/>
      </c>
      <c r="I7" s="233"/>
      <c r="J7" s="56" t="str">
        <f>IF(M7="","","団5")</f>
        <v/>
      </c>
      <c r="K7" s="235"/>
      <c r="L7" s="57"/>
      <c r="M7" s="61" t="str">
        <f>IFERROR(VLOOKUP(L7,部員登録!$B:$E,2,FALSE),"")</f>
        <v/>
      </c>
      <c r="N7" s="59" t="str">
        <f>IFERROR(VLOOKUP(L7,部員登録!$B:$E,3,FALSE),"")</f>
        <v/>
      </c>
      <c r="O7" s="60" t="str">
        <f>IFERROR(VLOOKUP(L7,部員登録!$B:$E,4,FALSE),"")</f>
        <v/>
      </c>
    </row>
    <row r="8" spans="1:15" ht="15">
      <c r="A8" s="234"/>
      <c r="B8" s="67" t="str">
        <f>IF(E8="","","団補")</f>
        <v/>
      </c>
      <c r="C8" s="236"/>
      <c r="D8" s="65"/>
      <c r="E8" s="75" t="str">
        <f>IFERROR(VLOOKUP(D8,部員登録!$B:$E,2,FALSE),"")</f>
        <v/>
      </c>
      <c r="F8" s="67" t="str">
        <f>IFERROR(VLOOKUP(D8,部員登録!$B:$E,3,FALSE),"")</f>
        <v/>
      </c>
      <c r="G8" s="68" t="str">
        <f>IFERROR(VLOOKUP(D8,部員登録!$B:$E,4,FALSE),"")</f>
        <v/>
      </c>
      <c r="I8" s="234"/>
      <c r="J8" s="67" t="str">
        <f>IF(M8="","","団補")</f>
        <v/>
      </c>
      <c r="K8" s="236"/>
      <c r="L8" s="65"/>
      <c r="M8" s="75" t="str">
        <f>IFERROR(VLOOKUP(L8,部員登録!$B:$E,2,FALSE),"")</f>
        <v/>
      </c>
      <c r="N8" s="67" t="str">
        <f>IFERROR(VLOOKUP(L8,部員登録!$B:$E,3,FALSE),"")</f>
        <v/>
      </c>
      <c r="O8" s="68" t="str">
        <f>IFERROR(VLOOKUP(L8,部員登録!$B:$E,4,FALSE),"")</f>
        <v/>
      </c>
    </row>
    <row r="9" spans="1:15" ht="15">
      <c r="A9" s="81" t="str">
        <f>IF(E9="","","個")</f>
        <v/>
      </c>
      <c r="B9" s="54" t="str">
        <f>IF(E9="","",1)</f>
        <v/>
      </c>
      <c r="C9" s="82"/>
      <c r="D9" s="82"/>
      <c r="E9" s="83" t="str">
        <f>IFERROR(VLOOKUP(D9,部員登録!$B:$E,2,FALSE),"")</f>
        <v/>
      </c>
      <c r="F9" s="55" t="str">
        <f>IFERROR(VLOOKUP(D9,部員登録!$B:$E,3,FALSE),"")</f>
        <v/>
      </c>
      <c r="G9" s="84" t="str">
        <f>IFERROR(VLOOKUP(D9,部員登録!$B:$E,4,FALSE),"")</f>
        <v/>
      </c>
      <c r="I9" s="69" t="str">
        <f>IF(M9="","","個")</f>
        <v/>
      </c>
      <c r="J9" s="70" t="str">
        <f>IF(M9="","",1)</f>
        <v/>
      </c>
      <c r="K9" s="71"/>
      <c r="L9" s="71"/>
      <c r="M9" s="72" t="str">
        <f>IFERROR(VLOOKUP(L9,部員登録!$B:$E,2,FALSE),"")</f>
        <v/>
      </c>
      <c r="N9" s="73" t="str">
        <f>IFERROR(VLOOKUP(L9,部員登録!$B:$E,3,FALSE),"")</f>
        <v/>
      </c>
      <c r="O9" s="74" t="str">
        <f>IFERROR(VLOOKUP(L9,部員登録!$B:$E,4,FALSE),"")</f>
        <v/>
      </c>
    </row>
    <row r="10" spans="1:15" ht="15">
      <c r="A10" s="62" t="str">
        <f t="shared" ref="A10:A19" si="0">IF(E10="","","個")</f>
        <v/>
      </c>
      <c r="B10" s="56" t="str">
        <f>IF(E10="","",B9+1)</f>
        <v/>
      </c>
      <c r="C10" s="57"/>
      <c r="D10" s="57"/>
      <c r="E10" s="61" t="str">
        <f>IFERROR(VLOOKUP(D10,部員登録!$B:$E,2,FALSE),"")</f>
        <v/>
      </c>
      <c r="F10" s="59" t="str">
        <f>IFERROR(VLOOKUP(D10,部員登録!$B:$E,3,FALSE),"")</f>
        <v/>
      </c>
      <c r="G10" s="60" t="str">
        <f>IFERROR(VLOOKUP(D10,部員登録!$B:$E,4,FALSE),"")</f>
        <v/>
      </c>
      <c r="I10" s="62" t="str">
        <f t="shared" ref="I10:I19" si="1">IF(M10="","","個")</f>
        <v/>
      </c>
      <c r="J10" s="56" t="str">
        <f>IF(M10="","",J9+1)</f>
        <v/>
      </c>
      <c r="K10" s="57"/>
      <c r="L10" s="57"/>
      <c r="M10" s="61" t="str">
        <f>IFERROR(VLOOKUP(L10,部員登録!$B:$E,2,FALSE),"")</f>
        <v/>
      </c>
      <c r="N10" s="59" t="str">
        <f>IFERROR(VLOOKUP(L10,部員登録!$B:$E,3,FALSE),"")</f>
        <v/>
      </c>
      <c r="O10" s="60" t="str">
        <f>IFERROR(VLOOKUP(L10,部員登録!$B:$E,4,FALSE),"")</f>
        <v/>
      </c>
    </row>
    <row r="11" spans="1:15" ht="15">
      <c r="A11" s="62" t="str">
        <f t="shared" si="0"/>
        <v/>
      </c>
      <c r="B11" s="56" t="str">
        <f t="shared" ref="B11:B19" si="2">IF(E11="","",B10+1)</f>
        <v/>
      </c>
      <c r="C11" s="57"/>
      <c r="D11" s="57"/>
      <c r="E11" s="61" t="str">
        <f>IFERROR(VLOOKUP(D11,部員登録!$B:$E,2,FALSE),"")</f>
        <v/>
      </c>
      <c r="F11" s="59" t="str">
        <f>IFERROR(VLOOKUP(D11,部員登録!$B:$E,3,FALSE),"")</f>
        <v/>
      </c>
      <c r="G11" s="60" t="str">
        <f>IFERROR(VLOOKUP(D11,部員登録!$B:$E,4,FALSE),"")</f>
        <v/>
      </c>
      <c r="I11" s="62" t="str">
        <f t="shared" si="1"/>
        <v/>
      </c>
      <c r="J11" s="56" t="str">
        <f t="shared" ref="J11:J19" si="3">IF(M11="","",J10+1)</f>
        <v/>
      </c>
      <c r="K11" s="57"/>
      <c r="L11" s="57"/>
      <c r="M11" s="61" t="str">
        <f>IFERROR(VLOOKUP(L11,部員登録!$B:$E,2,FALSE),"")</f>
        <v/>
      </c>
      <c r="N11" s="59" t="str">
        <f>IFERROR(VLOOKUP(L11,部員登録!$B:$E,3,FALSE),"")</f>
        <v/>
      </c>
      <c r="O11" s="60" t="str">
        <f>IFERROR(VLOOKUP(L11,部員登録!$B:$E,4,FALSE),"")</f>
        <v/>
      </c>
    </row>
    <row r="12" spans="1:15" ht="15">
      <c r="A12" s="62" t="str">
        <f t="shared" si="0"/>
        <v/>
      </c>
      <c r="B12" s="56" t="str">
        <f t="shared" si="2"/>
        <v/>
      </c>
      <c r="C12" s="57"/>
      <c r="D12" s="57"/>
      <c r="E12" s="61" t="str">
        <f>IFERROR(VLOOKUP(D12,部員登録!$B:$E,2,FALSE),"")</f>
        <v/>
      </c>
      <c r="F12" s="59" t="str">
        <f>IFERROR(VLOOKUP(D12,部員登録!$B:$E,3,FALSE),"")</f>
        <v/>
      </c>
      <c r="G12" s="60" t="str">
        <f>IFERROR(VLOOKUP(D12,部員登録!$B:$E,4,FALSE),"")</f>
        <v/>
      </c>
      <c r="I12" s="62" t="str">
        <f t="shared" si="1"/>
        <v/>
      </c>
      <c r="J12" s="56" t="str">
        <f t="shared" si="3"/>
        <v/>
      </c>
      <c r="K12" s="57"/>
      <c r="L12" s="57"/>
      <c r="M12" s="61" t="str">
        <f>IFERROR(VLOOKUP(L12,部員登録!$B:$E,2,FALSE),"")</f>
        <v/>
      </c>
      <c r="N12" s="59" t="str">
        <f>IFERROR(VLOOKUP(L12,部員登録!$B:$E,3,FALSE),"")</f>
        <v/>
      </c>
      <c r="O12" s="60" t="str">
        <f>IFERROR(VLOOKUP(L12,部員登録!$B:$E,4,FALSE),"")</f>
        <v/>
      </c>
    </row>
    <row r="13" spans="1:15" ht="15">
      <c r="A13" s="63" t="str">
        <f t="shared" si="0"/>
        <v/>
      </c>
      <c r="B13" s="64" t="str">
        <f t="shared" si="2"/>
        <v/>
      </c>
      <c r="C13" s="65"/>
      <c r="D13" s="65"/>
      <c r="E13" s="75" t="str">
        <f>IFERROR(VLOOKUP(D13,部員登録!$B:$E,2,FALSE),"")</f>
        <v/>
      </c>
      <c r="F13" s="67" t="str">
        <f>IFERROR(VLOOKUP(D13,部員登録!$B:$E,3,FALSE),"")</f>
        <v/>
      </c>
      <c r="G13" s="68" t="str">
        <f>IFERROR(VLOOKUP(D13,部員登録!$B:$E,4,FALSE),"")</f>
        <v/>
      </c>
      <c r="I13" s="63" t="str">
        <f t="shared" si="1"/>
        <v/>
      </c>
      <c r="J13" s="64" t="str">
        <f t="shared" si="3"/>
        <v/>
      </c>
      <c r="K13" s="65"/>
      <c r="L13" s="65"/>
      <c r="M13" s="75" t="str">
        <f>IFERROR(VLOOKUP(L13,部員登録!$B:$E,2,FALSE),"")</f>
        <v/>
      </c>
      <c r="N13" s="67" t="str">
        <f>IFERROR(VLOOKUP(L13,部員登録!$B:$E,3,FALSE),"")</f>
        <v/>
      </c>
      <c r="O13" s="68" t="str">
        <f>IFERROR(VLOOKUP(L13,部員登録!$B:$E,4,FALSE),"")</f>
        <v/>
      </c>
    </row>
    <row r="14" spans="1:15" ht="15">
      <c r="A14" s="81" t="str">
        <f t="shared" si="0"/>
        <v/>
      </c>
      <c r="B14" s="54" t="str">
        <f t="shared" si="2"/>
        <v/>
      </c>
      <c r="C14" s="82"/>
      <c r="D14" s="82"/>
      <c r="E14" s="83" t="str">
        <f>IFERROR(VLOOKUP(D14,部員登録!$B:$E,2,FALSE),"")</f>
        <v/>
      </c>
      <c r="F14" s="55" t="str">
        <f>IFERROR(VLOOKUP(D14,部員登録!$B:$E,3,FALSE),"")</f>
        <v/>
      </c>
      <c r="G14" s="84" t="str">
        <f>IFERROR(VLOOKUP(D14,部員登録!$B:$E,4,FALSE),"")</f>
        <v/>
      </c>
      <c r="I14" s="81" t="str">
        <f t="shared" si="1"/>
        <v/>
      </c>
      <c r="J14" s="54" t="str">
        <f t="shared" si="3"/>
        <v/>
      </c>
      <c r="K14" s="82"/>
      <c r="L14" s="82"/>
      <c r="M14" s="83" t="str">
        <f>IFERROR(VLOOKUP(L14,部員登録!$B:$E,2,FALSE),"")</f>
        <v/>
      </c>
      <c r="N14" s="55" t="str">
        <f>IFERROR(VLOOKUP(L14,部員登録!$B:$E,3,FALSE),"")</f>
        <v/>
      </c>
      <c r="O14" s="84" t="str">
        <f>IFERROR(VLOOKUP(L14,部員登録!$B:$E,4,FALSE),"")</f>
        <v/>
      </c>
    </row>
    <row r="15" spans="1:15" ht="15">
      <c r="A15" s="62" t="str">
        <f t="shared" si="0"/>
        <v/>
      </c>
      <c r="B15" s="56" t="str">
        <f t="shared" si="2"/>
        <v/>
      </c>
      <c r="C15" s="57"/>
      <c r="D15" s="57"/>
      <c r="E15" s="61" t="str">
        <f>IFERROR(VLOOKUP(D15,部員登録!$B:$E,2,FALSE),"")</f>
        <v/>
      </c>
      <c r="F15" s="59" t="str">
        <f>IFERROR(VLOOKUP(D15,部員登録!$B:$E,3,FALSE),"")</f>
        <v/>
      </c>
      <c r="G15" s="60" t="str">
        <f>IFERROR(VLOOKUP(D15,部員登録!$B:$E,4,FALSE),"")</f>
        <v/>
      </c>
      <c r="I15" s="62" t="str">
        <f t="shared" si="1"/>
        <v/>
      </c>
      <c r="J15" s="56" t="str">
        <f t="shared" si="3"/>
        <v/>
      </c>
      <c r="K15" s="57"/>
      <c r="L15" s="57"/>
      <c r="M15" s="61" t="str">
        <f>IFERROR(VLOOKUP(L15,部員登録!$B:$E,2,FALSE),"")</f>
        <v/>
      </c>
      <c r="N15" s="59" t="str">
        <f>IFERROR(VLOOKUP(L15,部員登録!$B:$E,3,FALSE),"")</f>
        <v/>
      </c>
      <c r="O15" s="60" t="str">
        <f>IFERROR(VLOOKUP(L15,部員登録!$B:$E,4,FALSE),"")</f>
        <v/>
      </c>
    </row>
    <row r="16" spans="1:15" ht="15">
      <c r="A16" s="62" t="str">
        <f t="shared" si="0"/>
        <v/>
      </c>
      <c r="B16" s="56" t="str">
        <f t="shared" si="2"/>
        <v/>
      </c>
      <c r="C16" s="57"/>
      <c r="D16" s="57"/>
      <c r="E16" s="61" t="str">
        <f>IFERROR(VLOOKUP(D16,部員登録!$B:$E,2,FALSE),"")</f>
        <v/>
      </c>
      <c r="F16" s="59" t="str">
        <f>IFERROR(VLOOKUP(D16,部員登録!$B:$E,3,FALSE),"")</f>
        <v/>
      </c>
      <c r="G16" s="60" t="str">
        <f>IFERROR(VLOOKUP(D16,部員登録!$B:$E,4,FALSE),"")</f>
        <v/>
      </c>
      <c r="I16" s="62" t="str">
        <f t="shared" si="1"/>
        <v/>
      </c>
      <c r="J16" s="56" t="str">
        <f t="shared" si="3"/>
        <v/>
      </c>
      <c r="K16" s="57"/>
      <c r="L16" s="57"/>
      <c r="M16" s="61" t="str">
        <f>IFERROR(VLOOKUP(L16,部員登録!$B:$E,2,FALSE),"")</f>
        <v/>
      </c>
      <c r="N16" s="59" t="str">
        <f>IFERROR(VLOOKUP(L16,部員登録!$B:$E,3,FALSE),"")</f>
        <v/>
      </c>
      <c r="O16" s="60" t="str">
        <f>IFERROR(VLOOKUP(L16,部員登録!$B:$E,4,FALSE),"")</f>
        <v/>
      </c>
    </row>
    <row r="17" spans="1:15" ht="15">
      <c r="A17" s="62" t="str">
        <f t="shared" si="0"/>
        <v/>
      </c>
      <c r="B17" s="56" t="str">
        <f>IF(E17="","",B16+1)</f>
        <v/>
      </c>
      <c r="C17" s="57"/>
      <c r="D17" s="57"/>
      <c r="E17" s="61" t="str">
        <f>IFERROR(VLOOKUP(D17,部員登録!$B:$E,2,FALSE),"")</f>
        <v/>
      </c>
      <c r="F17" s="59" t="str">
        <f>IFERROR(VLOOKUP(D17,部員登録!$B:$E,3,FALSE),"")</f>
        <v/>
      </c>
      <c r="G17" s="60" t="str">
        <f>IFERROR(VLOOKUP(D17,部員登録!$B:$E,4,FALSE),"")</f>
        <v/>
      </c>
      <c r="I17" s="62" t="str">
        <f t="shared" si="1"/>
        <v/>
      </c>
      <c r="J17" s="56" t="str">
        <f>IF(M17="","",J16+1)</f>
        <v/>
      </c>
      <c r="K17" s="57"/>
      <c r="L17" s="57"/>
      <c r="M17" s="61" t="str">
        <f>IFERROR(VLOOKUP(L17,部員登録!$B:$E,2,FALSE),"")</f>
        <v/>
      </c>
      <c r="N17" s="59" t="str">
        <f>IFERROR(VLOOKUP(L17,部員登録!$B:$E,3,FALSE),"")</f>
        <v/>
      </c>
      <c r="O17" s="60" t="str">
        <f>IFERROR(VLOOKUP(L17,部員登録!$B:$E,4,FALSE),"")</f>
        <v/>
      </c>
    </row>
    <row r="18" spans="1:15" ht="15">
      <c r="A18" s="63" t="str">
        <f t="shared" si="0"/>
        <v/>
      </c>
      <c r="B18" s="64" t="str">
        <f t="shared" si="2"/>
        <v/>
      </c>
      <c r="C18" s="65"/>
      <c r="D18" s="65"/>
      <c r="E18" s="75" t="str">
        <f>IFERROR(VLOOKUP(D18,部員登録!$B:$E,2,FALSE),"")</f>
        <v/>
      </c>
      <c r="F18" s="67" t="str">
        <f>IFERROR(VLOOKUP(D18,部員登録!$B:$E,3,FALSE),"")</f>
        <v/>
      </c>
      <c r="G18" s="68" t="str">
        <f>IFERROR(VLOOKUP(D18,部員登録!$B:$E,4,FALSE),"")</f>
        <v/>
      </c>
      <c r="I18" s="63" t="str">
        <f t="shared" si="1"/>
        <v/>
      </c>
      <c r="J18" s="64" t="str">
        <f t="shared" si="3"/>
        <v/>
      </c>
      <c r="K18" s="65"/>
      <c r="L18" s="65"/>
      <c r="M18" s="75" t="str">
        <f>IFERROR(VLOOKUP(L18,部員登録!$B:$E,2,FALSE),"")</f>
        <v/>
      </c>
      <c r="N18" s="67" t="str">
        <f>IFERROR(VLOOKUP(L18,部員登録!$B:$E,3,FALSE),"")</f>
        <v/>
      </c>
      <c r="O18" s="68" t="str">
        <f>IFERROR(VLOOKUP(L18,部員登録!$B:$E,4,FALSE),"")</f>
        <v/>
      </c>
    </row>
    <row r="19" spans="1:15" ht="15">
      <c r="A19" s="81" t="str">
        <f t="shared" si="0"/>
        <v/>
      </c>
      <c r="B19" s="54" t="str">
        <f t="shared" si="2"/>
        <v/>
      </c>
      <c r="C19" s="82"/>
      <c r="D19" s="82"/>
      <c r="E19" s="83" t="str">
        <f>IFERROR(VLOOKUP(D19,部員登録!$B:$E,2,FALSE),"")</f>
        <v/>
      </c>
      <c r="F19" s="55" t="str">
        <f>IFERROR(VLOOKUP(D19,部員登録!$B:$E,3,FALSE),"")</f>
        <v/>
      </c>
      <c r="G19" s="84" t="str">
        <f>IFERROR(VLOOKUP(D19,部員登録!$B:$E,4,FALSE),"")</f>
        <v/>
      </c>
      <c r="I19" s="81" t="str">
        <f t="shared" si="1"/>
        <v/>
      </c>
      <c r="J19" s="54" t="str">
        <f t="shared" si="3"/>
        <v/>
      </c>
      <c r="K19" s="82"/>
      <c r="L19" s="82"/>
      <c r="M19" s="83" t="str">
        <f>IFERROR(VLOOKUP(L19,部員登録!$B:$E,2,FALSE),"")</f>
        <v/>
      </c>
      <c r="N19" s="55" t="str">
        <f>IFERROR(VLOOKUP(L19,部員登録!$B:$E,3,FALSE),"")</f>
        <v/>
      </c>
      <c r="O19" s="84" t="str">
        <f>IFERROR(VLOOKUP(L19,部員登録!$B:$E,4,FALSE),"")</f>
        <v/>
      </c>
    </row>
    <row r="20" spans="1:15" ht="15">
      <c r="A20" s="62" t="str">
        <f t="shared" ref="A20:A30" si="4">IF(E20="","","個")</f>
        <v/>
      </c>
      <c r="B20" s="56" t="str">
        <f t="shared" ref="B20:B30" si="5">IF(E20="","",B19+1)</f>
        <v/>
      </c>
      <c r="C20" s="57"/>
      <c r="D20" s="57"/>
      <c r="E20" s="61" t="str">
        <f>IFERROR(VLOOKUP(D20,部員登録!$B:$E,2,FALSE),"")</f>
        <v/>
      </c>
      <c r="F20" s="59" t="str">
        <f>IFERROR(VLOOKUP(D20,部員登録!$B:$E,3,FALSE),"")</f>
        <v/>
      </c>
      <c r="G20" s="60" t="str">
        <f>IFERROR(VLOOKUP(D20,部員登録!$B:$E,4,FALSE),"")</f>
        <v/>
      </c>
      <c r="I20" s="62" t="str">
        <f t="shared" ref="I20:I30" si="6">IF(M20="","","個")</f>
        <v/>
      </c>
      <c r="J20" s="56" t="str">
        <f t="shared" ref="J20:J30" si="7">IF(M20="","",J19+1)</f>
        <v/>
      </c>
      <c r="K20" s="57"/>
      <c r="L20" s="57"/>
      <c r="M20" s="61" t="str">
        <f>IFERROR(VLOOKUP(L20,部員登録!$B:$E,2,FALSE),"")</f>
        <v/>
      </c>
      <c r="N20" s="59" t="str">
        <f>IFERROR(VLOOKUP(L20,部員登録!$B:$E,3,FALSE),"")</f>
        <v/>
      </c>
      <c r="O20" s="60" t="str">
        <f>IFERROR(VLOOKUP(L20,部員登録!$B:$E,4,FALSE),"")</f>
        <v/>
      </c>
    </row>
    <row r="21" spans="1:15" ht="15">
      <c r="A21" s="62" t="str">
        <f t="shared" si="4"/>
        <v/>
      </c>
      <c r="B21" s="56" t="str">
        <f t="shared" si="5"/>
        <v/>
      </c>
      <c r="C21" s="57"/>
      <c r="D21" s="57"/>
      <c r="E21" s="61" t="str">
        <f>IFERROR(VLOOKUP(D21,部員登録!$B:$E,2,FALSE),"")</f>
        <v/>
      </c>
      <c r="F21" s="59" t="str">
        <f>IFERROR(VLOOKUP(D21,部員登録!$B:$E,3,FALSE),"")</f>
        <v/>
      </c>
      <c r="G21" s="60" t="str">
        <f>IFERROR(VLOOKUP(D21,部員登録!$B:$E,4,FALSE),"")</f>
        <v/>
      </c>
      <c r="I21" s="62" t="str">
        <f t="shared" si="6"/>
        <v/>
      </c>
      <c r="J21" s="56" t="str">
        <f t="shared" si="7"/>
        <v/>
      </c>
      <c r="K21" s="57"/>
      <c r="L21" s="57"/>
      <c r="M21" s="61" t="str">
        <f>IFERROR(VLOOKUP(L21,部員登録!$B:$E,2,FALSE),"")</f>
        <v/>
      </c>
      <c r="N21" s="59" t="str">
        <f>IFERROR(VLOOKUP(L21,部員登録!$B:$E,3,FALSE),"")</f>
        <v/>
      </c>
      <c r="O21" s="60" t="str">
        <f>IFERROR(VLOOKUP(L21,部員登録!$B:$E,4,FALSE),"")</f>
        <v/>
      </c>
    </row>
    <row r="22" spans="1:15" ht="15">
      <c r="A22" s="62" t="str">
        <f t="shared" si="4"/>
        <v/>
      </c>
      <c r="B22" s="56" t="str">
        <f t="shared" si="5"/>
        <v/>
      </c>
      <c r="C22" s="57"/>
      <c r="D22" s="57"/>
      <c r="E22" s="61" t="str">
        <f>IFERROR(VLOOKUP(D22,部員登録!$B:$E,2,FALSE),"")</f>
        <v/>
      </c>
      <c r="F22" s="59" t="str">
        <f>IFERROR(VLOOKUP(D22,部員登録!$B:$E,3,FALSE),"")</f>
        <v/>
      </c>
      <c r="G22" s="60" t="str">
        <f>IFERROR(VLOOKUP(D22,部員登録!$B:$E,4,FALSE),"")</f>
        <v/>
      </c>
      <c r="I22" s="62" t="str">
        <f t="shared" si="6"/>
        <v/>
      </c>
      <c r="J22" s="56" t="str">
        <f t="shared" si="7"/>
        <v/>
      </c>
      <c r="K22" s="57"/>
      <c r="L22" s="57"/>
      <c r="M22" s="61" t="str">
        <f>IFERROR(VLOOKUP(L22,部員登録!$B:$E,2,FALSE),"")</f>
        <v/>
      </c>
      <c r="N22" s="59" t="str">
        <f>IFERROR(VLOOKUP(L22,部員登録!$B:$E,3,FALSE),"")</f>
        <v/>
      </c>
      <c r="O22" s="60" t="str">
        <f>IFERROR(VLOOKUP(L22,部員登録!$B:$E,4,FALSE),"")</f>
        <v/>
      </c>
    </row>
    <row r="23" spans="1:15" ht="15">
      <c r="A23" s="63" t="str">
        <f t="shared" si="4"/>
        <v/>
      </c>
      <c r="B23" s="64" t="str">
        <f t="shared" si="5"/>
        <v/>
      </c>
      <c r="C23" s="65"/>
      <c r="D23" s="65"/>
      <c r="E23" s="75" t="str">
        <f>IFERROR(VLOOKUP(D23,部員登録!$B:$E,2,FALSE),"")</f>
        <v/>
      </c>
      <c r="F23" s="67" t="str">
        <f>IFERROR(VLOOKUP(D23,部員登録!$B:$E,3,FALSE),"")</f>
        <v/>
      </c>
      <c r="G23" s="68" t="str">
        <f>IFERROR(VLOOKUP(D23,部員登録!$B:$E,4,FALSE),"")</f>
        <v/>
      </c>
      <c r="I23" s="63" t="str">
        <f t="shared" si="6"/>
        <v/>
      </c>
      <c r="J23" s="64" t="str">
        <f t="shared" si="7"/>
        <v/>
      </c>
      <c r="K23" s="65"/>
      <c r="L23" s="65"/>
      <c r="M23" s="75" t="str">
        <f>IFERROR(VLOOKUP(L23,部員登録!$B:$E,2,FALSE),"")</f>
        <v/>
      </c>
      <c r="N23" s="67" t="str">
        <f>IFERROR(VLOOKUP(L23,部員登録!$B:$E,3,FALSE),"")</f>
        <v/>
      </c>
      <c r="O23" s="68" t="str">
        <f>IFERROR(VLOOKUP(L23,部員登録!$B:$E,4,FALSE),"")</f>
        <v/>
      </c>
    </row>
    <row r="24" spans="1:15" ht="15">
      <c r="A24" s="81" t="str">
        <f t="shared" si="4"/>
        <v/>
      </c>
      <c r="B24" s="54" t="str">
        <f t="shared" si="5"/>
        <v/>
      </c>
      <c r="C24" s="82"/>
      <c r="D24" s="82"/>
      <c r="E24" s="83" t="str">
        <f>IFERROR(VLOOKUP(D24,部員登録!$B:$E,2,FALSE),"")</f>
        <v/>
      </c>
      <c r="F24" s="55" t="str">
        <f>IFERROR(VLOOKUP(D24,部員登録!$B:$E,3,FALSE),"")</f>
        <v/>
      </c>
      <c r="G24" s="84" t="str">
        <f>IFERROR(VLOOKUP(D24,部員登録!$B:$E,4,FALSE),"")</f>
        <v/>
      </c>
      <c r="I24" s="81" t="str">
        <f t="shared" si="6"/>
        <v/>
      </c>
      <c r="J24" s="54" t="str">
        <f t="shared" si="7"/>
        <v/>
      </c>
      <c r="K24" s="82"/>
      <c r="L24" s="82"/>
      <c r="M24" s="83" t="str">
        <f>IFERROR(VLOOKUP(L24,部員登録!$B:$E,2,FALSE),"")</f>
        <v/>
      </c>
      <c r="N24" s="55" t="str">
        <f>IFERROR(VLOOKUP(L24,部員登録!$B:$E,3,FALSE),"")</f>
        <v/>
      </c>
      <c r="O24" s="84" t="str">
        <f>IFERROR(VLOOKUP(L24,部員登録!$B:$E,4,FALSE),"")</f>
        <v/>
      </c>
    </row>
    <row r="25" spans="1:15" ht="15">
      <c r="A25" s="62" t="str">
        <f t="shared" si="4"/>
        <v/>
      </c>
      <c r="B25" s="56" t="str">
        <f t="shared" si="5"/>
        <v/>
      </c>
      <c r="C25" s="57"/>
      <c r="D25" s="57"/>
      <c r="E25" s="61" t="str">
        <f>IFERROR(VLOOKUP(D25,部員登録!$B:$E,2,FALSE),"")</f>
        <v/>
      </c>
      <c r="F25" s="59" t="str">
        <f>IFERROR(VLOOKUP(D25,部員登録!$B:$E,3,FALSE),"")</f>
        <v/>
      </c>
      <c r="G25" s="60" t="str">
        <f>IFERROR(VLOOKUP(D25,部員登録!$B:$E,4,FALSE),"")</f>
        <v/>
      </c>
      <c r="I25" s="62" t="str">
        <f t="shared" si="6"/>
        <v/>
      </c>
      <c r="J25" s="56" t="str">
        <f t="shared" si="7"/>
        <v/>
      </c>
      <c r="K25" s="57"/>
      <c r="L25" s="57"/>
      <c r="M25" s="61" t="str">
        <f>IFERROR(VLOOKUP(L25,部員登録!$B:$E,2,FALSE),"")</f>
        <v/>
      </c>
      <c r="N25" s="59" t="str">
        <f>IFERROR(VLOOKUP(L25,部員登録!$B:$E,3,FALSE),"")</f>
        <v/>
      </c>
      <c r="O25" s="60" t="str">
        <f>IFERROR(VLOOKUP(L25,部員登録!$B:$E,4,FALSE),"")</f>
        <v/>
      </c>
    </row>
    <row r="26" spans="1:15" ht="15">
      <c r="A26" s="62" t="str">
        <f t="shared" si="4"/>
        <v/>
      </c>
      <c r="B26" s="56" t="str">
        <f t="shared" si="5"/>
        <v/>
      </c>
      <c r="C26" s="57"/>
      <c r="D26" s="57"/>
      <c r="E26" s="61" t="str">
        <f>IFERROR(VLOOKUP(D26,部員登録!$B:$E,2,FALSE),"")</f>
        <v/>
      </c>
      <c r="F26" s="59" t="str">
        <f>IFERROR(VLOOKUP(D26,部員登録!$B:$E,3,FALSE),"")</f>
        <v/>
      </c>
      <c r="G26" s="60" t="str">
        <f>IFERROR(VLOOKUP(D26,部員登録!$B:$E,4,FALSE),"")</f>
        <v/>
      </c>
      <c r="I26" s="62" t="str">
        <f t="shared" si="6"/>
        <v/>
      </c>
      <c r="J26" s="56" t="str">
        <f t="shared" si="7"/>
        <v/>
      </c>
      <c r="K26" s="57"/>
      <c r="L26" s="57"/>
      <c r="M26" s="61" t="str">
        <f>IFERROR(VLOOKUP(L26,部員登録!$B:$E,2,FALSE),"")</f>
        <v/>
      </c>
      <c r="N26" s="59" t="str">
        <f>IFERROR(VLOOKUP(L26,部員登録!$B:$E,3,FALSE),"")</f>
        <v/>
      </c>
      <c r="O26" s="60" t="str">
        <f>IFERROR(VLOOKUP(L26,部員登録!$B:$E,4,FALSE),"")</f>
        <v/>
      </c>
    </row>
    <row r="27" spans="1:15" ht="15">
      <c r="A27" s="62" t="str">
        <f t="shared" si="4"/>
        <v/>
      </c>
      <c r="B27" s="56" t="str">
        <f t="shared" si="5"/>
        <v/>
      </c>
      <c r="C27" s="57"/>
      <c r="D27" s="57"/>
      <c r="E27" s="61" t="str">
        <f>IFERROR(VLOOKUP(D27,部員登録!$B:$E,2,FALSE),"")</f>
        <v/>
      </c>
      <c r="F27" s="59" t="str">
        <f>IFERROR(VLOOKUP(D27,部員登録!$B:$E,3,FALSE),"")</f>
        <v/>
      </c>
      <c r="G27" s="60" t="str">
        <f>IFERROR(VLOOKUP(D27,部員登録!$B:$E,4,FALSE),"")</f>
        <v/>
      </c>
      <c r="I27" s="62" t="str">
        <f t="shared" si="6"/>
        <v/>
      </c>
      <c r="J27" s="56" t="str">
        <f t="shared" si="7"/>
        <v/>
      </c>
      <c r="K27" s="57"/>
      <c r="L27" s="57"/>
      <c r="M27" s="61" t="str">
        <f>IFERROR(VLOOKUP(L27,部員登録!$B:$E,2,FALSE),"")</f>
        <v/>
      </c>
      <c r="N27" s="59" t="str">
        <f>IFERROR(VLOOKUP(L27,部員登録!$B:$E,3,FALSE),"")</f>
        <v/>
      </c>
      <c r="O27" s="60" t="str">
        <f>IFERROR(VLOOKUP(L27,部員登録!$B:$E,4,FALSE),"")</f>
        <v/>
      </c>
    </row>
    <row r="28" spans="1:15" ht="15">
      <c r="A28" s="63" t="str">
        <f t="shared" si="4"/>
        <v/>
      </c>
      <c r="B28" s="64" t="str">
        <f t="shared" si="5"/>
        <v/>
      </c>
      <c r="C28" s="65"/>
      <c r="D28" s="65"/>
      <c r="E28" s="75" t="str">
        <f>IFERROR(VLOOKUP(D28,部員登録!$B:$E,2,FALSE),"")</f>
        <v/>
      </c>
      <c r="F28" s="67" t="str">
        <f>IFERROR(VLOOKUP(D28,部員登録!$B:$E,3,FALSE),"")</f>
        <v/>
      </c>
      <c r="G28" s="68" t="str">
        <f>IFERROR(VLOOKUP(D28,部員登録!$B:$E,4,FALSE),"")</f>
        <v/>
      </c>
      <c r="I28" s="63" t="str">
        <f t="shared" si="6"/>
        <v/>
      </c>
      <c r="J28" s="64" t="str">
        <f t="shared" si="7"/>
        <v/>
      </c>
      <c r="K28" s="65"/>
      <c r="L28" s="65"/>
      <c r="M28" s="75" t="str">
        <f>IFERROR(VLOOKUP(L28,部員登録!$B:$E,2,FALSE),"")</f>
        <v/>
      </c>
      <c r="N28" s="67" t="str">
        <f>IFERROR(VLOOKUP(L28,部員登録!$B:$E,3,FALSE),"")</f>
        <v/>
      </c>
      <c r="O28" s="68" t="str">
        <f>IFERROR(VLOOKUP(L28,部員登録!$B:$E,4,FALSE),"")</f>
        <v/>
      </c>
    </row>
    <row r="29" spans="1:15" ht="15">
      <c r="A29" s="81" t="str">
        <f t="shared" si="4"/>
        <v/>
      </c>
      <c r="B29" s="54" t="str">
        <f t="shared" si="5"/>
        <v/>
      </c>
      <c r="C29" s="82"/>
      <c r="D29" s="82"/>
      <c r="E29" s="83" t="str">
        <f>IFERROR(VLOOKUP(D29,部員登録!$B:$E,2,FALSE),"")</f>
        <v/>
      </c>
      <c r="F29" s="55" t="str">
        <f>IFERROR(VLOOKUP(D29,部員登録!$B:$E,3,FALSE),"")</f>
        <v/>
      </c>
      <c r="G29" s="84" t="str">
        <f>IFERROR(VLOOKUP(D29,部員登録!$B:$E,4,FALSE),"")</f>
        <v/>
      </c>
      <c r="I29" s="81" t="str">
        <f t="shared" si="6"/>
        <v/>
      </c>
      <c r="J29" s="54" t="str">
        <f t="shared" si="7"/>
        <v/>
      </c>
      <c r="K29" s="82"/>
      <c r="L29" s="82"/>
      <c r="M29" s="83" t="str">
        <f>IFERROR(VLOOKUP(L29,部員登録!$B:$E,2,FALSE),"")</f>
        <v/>
      </c>
      <c r="N29" s="55" t="str">
        <f>IFERROR(VLOOKUP(L29,部員登録!$B:$E,3,FALSE),"")</f>
        <v/>
      </c>
      <c r="O29" s="84" t="str">
        <f>IFERROR(VLOOKUP(L29,部員登録!$B:$E,4,FALSE),"")</f>
        <v/>
      </c>
    </row>
    <row r="30" spans="1:15" ht="15">
      <c r="A30" s="62" t="str">
        <f t="shared" si="4"/>
        <v/>
      </c>
      <c r="B30" s="56" t="str">
        <f t="shared" si="5"/>
        <v/>
      </c>
      <c r="C30" s="57"/>
      <c r="D30" s="57"/>
      <c r="E30" s="61" t="str">
        <f>IFERROR(VLOOKUP(D30,部員登録!$B:$E,2,FALSE),"")</f>
        <v/>
      </c>
      <c r="F30" s="59" t="str">
        <f>IFERROR(VLOOKUP(D30,部員登録!$B:$E,3,FALSE),"")</f>
        <v/>
      </c>
      <c r="G30" s="60" t="str">
        <f>IFERROR(VLOOKUP(D30,部員登録!$B:$E,4,FALSE),"")</f>
        <v/>
      </c>
      <c r="I30" s="62" t="str">
        <f t="shared" si="6"/>
        <v/>
      </c>
      <c r="J30" s="56" t="str">
        <f t="shared" si="7"/>
        <v/>
      </c>
      <c r="K30" s="57"/>
      <c r="L30" s="57"/>
      <c r="M30" s="61" t="str">
        <f>IFERROR(VLOOKUP(L30,部員登録!$B:$E,2,FALSE),"")</f>
        <v/>
      </c>
      <c r="N30" s="59" t="str">
        <f>IFERROR(VLOOKUP(L30,部員登録!$B:$E,3,FALSE),"")</f>
        <v/>
      </c>
      <c r="O30" s="60" t="str">
        <f>IFERROR(VLOOKUP(L30,部員登録!$B:$E,4,FALSE),"")</f>
        <v/>
      </c>
    </row>
    <row r="31" spans="1:15" ht="15">
      <c r="A31" s="62" t="str">
        <f t="shared" ref="A31:A53" si="8">IF(E31="","","個")</f>
        <v/>
      </c>
      <c r="B31" s="56" t="str">
        <f t="shared" ref="B31:B53" si="9">IF(E31="","",B30+1)</f>
        <v/>
      </c>
      <c r="C31" s="57"/>
      <c r="D31" s="57"/>
      <c r="E31" s="61" t="str">
        <f>IFERROR(VLOOKUP(D31,部員登録!$B:$E,2,FALSE),"")</f>
        <v/>
      </c>
      <c r="F31" s="59" t="str">
        <f>IFERROR(VLOOKUP(D31,部員登録!$B:$E,3,FALSE),"")</f>
        <v/>
      </c>
      <c r="G31" s="60" t="str">
        <f>IFERROR(VLOOKUP(D31,部員登録!$B:$E,4,FALSE),"")</f>
        <v/>
      </c>
      <c r="I31" s="62" t="str">
        <f t="shared" ref="I31:I53" si="10">IF(M31="","","個")</f>
        <v/>
      </c>
      <c r="J31" s="56" t="str">
        <f t="shared" ref="J31:J53" si="11">IF(M31="","",J30+1)</f>
        <v/>
      </c>
      <c r="K31" s="57"/>
      <c r="L31" s="57"/>
      <c r="M31" s="61" t="str">
        <f>IFERROR(VLOOKUP(L31,部員登録!$B:$E,2,FALSE),"")</f>
        <v/>
      </c>
      <c r="N31" s="59" t="str">
        <f>IFERROR(VLOOKUP(L31,部員登録!$B:$E,3,FALSE),"")</f>
        <v/>
      </c>
      <c r="O31" s="60" t="str">
        <f>IFERROR(VLOOKUP(L31,部員登録!$B:$E,4,FALSE),"")</f>
        <v/>
      </c>
    </row>
    <row r="32" spans="1:15" ht="15">
      <c r="A32" s="62" t="str">
        <f t="shared" si="8"/>
        <v/>
      </c>
      <c r="B32" s="56" t="str">
        <f t="shared" si="9"/>
        <v/>
      </c>
      <c r="C32" s="57"/>
      <c r="D32" s="57"/>
      <c r="E32" s="61" t="str">
        <f>IFERROR(VLOOKUP(D32,部員登録!$B:$E,2,FALSE),"")</f>
        <v/>
      </c>
      <c r="F32" s="59" t="str">
        <f>IFERROR(VLOOKUP(D32,部員登録!$B:$E,3,FALSE),"")</f>
        <v/>
      </c>
      <c r="G32" s="60" t="str">
        <f>IFERROR(VLOOKUP(D32,部員登録!$B:$E,4,FALSE),"")</f>
        <v/>
      </c>
      <c r="I32" s="62" t="str">
        <f t="shared" si="10"/>
        <v/>
      </c>
      <c r="J32" s="56" t="str">
        <f t="shared" si="11"/>
        <v/>
      </c>
      <c r="K32" s="57"/>
      <c r="L32" s="57"/>
      <c r="M32" s="61" t="str">
        <f>IFERROR(VLOOKUP(L32,部員登録!$B:$E,2,FALSE),"")</f>
        <v/>
      </c>
      <c r="N32" s="59" t="str">
        <f>IFERROR(VLOOKUP(L32,部員登録!$B:$E,3,FALSE),"")</f>
        <v/>
      </c>
      <c r="O32" s="60" t="str">
        <f>IFERROR(VLOOKUP(L32,部員登録!$B:$E,4,FALSE),"")</f>
        <v/>
      </c>
    </row>
    <row r="33" spans="1:15" ht="15">
      <c r="A33" s="63" t="str">
        <f t="shared" si="8"/>
        <v/>
      </c>
      <c r="B33" s="64" t="str">
        <f t="shared" si="9"/>
        <v/>
      </c>
      <c r="C33" s="65"/>
      <c r="D33" s="65"/>
      <c r="E33" s="75" t="str">
        <f>IFERROR(VLOOKUP(D33,部員登録!$B:$E,2,FALSE),"")</f>
        <v/>
      </c>
      <c r="F33" s="67" t="str">
        <f>IFERROR(VLOOKUP(D33,部員登録!$B:$E,3,FALSE),"")</f>
        <v/>
      </c>
      <c r="G33" s="68" t="str">
        <f>IFERROR(VLOOKUP(D33,部員登録!$B:$E,4,FALSE),"")</f>
        <v/>
      </c>
      <c r="I33" s="63" t="str">
        <f t="shared" si="10"/>
        <v/>
      </c>
      <c r="J33" s="64" t="str">
        <f t="shared" si="11"/>
        <v/>
      </c>
      <c r="K33" s="65"/>
      <c r="L33" s="65"/>
      <c r="M33" s="75" t="str">
        <f>IFERROR(VLOOKUP(L33,部員登録!$B:$E,2,FALSE),"")</f>
        <v/>
      </c>
      <c r="N33" s="67" t="str">
        <f>IFERROR(VLOOKUP(L33,部員登録!$B:$E,3,FALSE),"")</f>
        <v/>
      </c>
      <c r="O33" s="68" t="str">
        <f>IFERROR(VLOOKUP(L33,部員登録!$B:$E,4,FALSE),"")</f>
        <v/>
      </c>
    </row>
    <row r="34" spans="1:15" ht="15">
      <c r="A34" s="81" t="str">
        <f t="shared" si="8"/>
        <v/>
      </c>
      <c r="B34" s="54" t="str">
        <f t="shared" si="9"/>
        <v/>
      </c>
      <c r="C34" s="82"/>
      <c r="D34" s="82"/>
      <c r="E34" s="83" t="str">
        <f>IFERROR(VLOOKUP(D34,部員登録!$B:$E,2,FALSE),"")</f>
        <v/>
      </c>
      <c r="F34" s="55" t="str">
        <f>IFERROR(VLOOKUP(D34,部員登録!$B:$E,3,FALSE),"")</f>
        <v/>
      </c>
      <c r="G34" s="84" t="str">
        <f>IFERROR(VLOOKUP(D34,部員登録!$B:$E,4,FALSE),"")</f>
        <v/>
      </c>
      <c r="I34" s="81" t="str">
        <f t="shared" si="10"/>
        <v/>
      </c>
      <c r="J34" s="54" t="str">
        <f t="shared" si="11"/>
        <v/>
      </c>
      <c r="K34" s="82"/>
      <c r="L34" s="82"/>
      <c r="M34" s="83" t="str">
        <f>IFERROR(VLOOKUP(L34,部員登録!$B:$E,2,FALSE),"")</f>
        <v/>
      </c>
      <c r="N34" s="55" t="str">
        <f>IFERROR(VLOOKUP(L34,部員登録!$B:$E,3,FALSE),"")</f>
        <v/>
      </c>
      <c r="O34" s="84" t="str">
        <f>IFERROR(VLOOKUP(L34,部員登録!$B:$E,4,FALSE),"")</f>
        <v/>
      </c>
    </row>
    <row r="35" spans="1:15" ht="15">
      <c r="A35" s="62" t="str">
        <f t="shared" si="8"/>
        <v/>
      </c>
      <c r="B35" s="56" t="str">
        <f t="shared" si="9"/>
        <v/>
      </c>
      <c r="C35" s="57"/>
      <c r="D35" s="57"/>
      <c r="E35" s="61" t="str">
        <f>IFERROR(VLOOKUP(D35,部員登録!$B:$E,2,FALSE),"")</f>
        <v/>
      </c>
      <c r="F35" s="59" t="str">
        <f>IFERROR(VLOOKUP(D35,部員登録!$B:$E,3,FALSE),"")</f>
        <v/>
      </c>
      <c r="G35" s="60" t="str">
        <f>IFERROR(VLOOKUP(D35,部員登録!$B:$E,4,FALSE),"")</f>
        <v/>
      </c>
      <c r="I35" s="62" t="str">
        <f t="shared" si="10"/>
        <v/>
      </c>
      <c r="J35" s="56" t="str">
        <f t="shared" si="11"/>
        <v/>
      </c>
      <c r="K35" s="57"/>
      <c r="L35" s="57"/>
      <c r="M35" s="61" t="str">
        <f>IFERROR(VLOOKUP(L35,部員登録!$B:$E,2,FALSE),"")</f>
        <v/>
      </c>
      <c r="N35" s="59" t="str">
        <f>IFERROR(VLOOKUP(L35,部員登録!$B:$E,3,FALSE),"")</f>
        <v/>
      </c>
      <c r="O35" s="60" t="str">
        <f>IFERROR(VLOOKUP(L35,部員登録!$B:$E,4,FALSE),"")</f>
        <v/>
      </c>
    </row>
    <row r="36" spans="1:15" ht="15">
      <c r="A36" s="62" t="str">
        <f t="shared" si="8"/>
        <v/>
      </c>
      <c r="B36" s="56" t="str">
        <f t="shared" si="9"/>
        <v/>
      </c>
      <c r="C36" s="57"/>
      <c r="D36" s="57"/>
      <c r="E36" s="61" t="str">
        <f>IFERROR(VLOOKUP(D36,部員登録!$B:$E,2,FALSE),"")</f>
        <v/>
      </c>
      <c r="F36" s="59" t="str">
        <f>IFERROR(VLOOKUP(D36,部員登録!$B:$E,3,FALSE),"")</f>
        <v/>
      </c>
      <c r="G36" s="60" t="str">
        <f>IFERROR(VLOOKUP(D36,部員登録!$B:$E,4,FALSE),"")</f>
        <v/>
      </c>
      <c r="I36" s="62" t="str">
        <f t="shared" si="10"/>
        <v/>
      </c>
      <c r="J36" s="56" t="str">
        <f t="shared" si="11"/>
        <v/>
      </c>
      <c r="K36" s="57"/>
      <c r="L36" s="57"/>
      <c r="M36" s="61" t="str">
        <f>IFERROR(VLOOKUP(L36,部員登録!$B:$E,2,FALSE),"")</f>
        <v/>
      </c>
      <c r="N36" s="59" t="str">
        <f>IFERROR(VLOOKUP(L36,部員登録!$B:$E,3,FALSE),"")</f>
        <v/>
      </c>
      <c r="O36" s="60" t="str">
        <f>IFERROR(VLOOKUP(L36,部員登録!$B:$E,4,FALSE),"")</f>
        <v/>
      </c>
    </row>
    <row r="37" spans="1:15" ht="15">
      <c r="A37" s="62" t="str">
        <f t="shared" si="8"/>
        <v/>
      </c>
      <c r="B37" s="56" t="str">
        <f t="shared" si="9"/>
        <v/>
      </c>
      <c r="C37" s="57"/>
      <c r="D37" s="57"/>
      <c r="E37" s="61" t="str">
        <f>IFERROR(VLOOKUP(D37,部員登録!$B:$E,2,FALSE),"")</f>
        <v/>
      </c>
      <c r="F37" s="59" t="str">
        <f>IFERROR(VLOOKUP(D37,部員登録!$B:$E,3,FALSE),"")</f>
        <v/>
      </c>
      <c r="G37" s="60" t="str">
        <f>IFERROR(VLOOKUP(D37,部員登録!$B:$E,4,FALSE),"")</f>
        <v/>
      </c>
      <c r="I37" s="62" t="str">
        <f t="shared" si="10"/>
        <v/>
      </c>
      <c r="J37" s="56" t="str">
        <f t="shared" si="11"/>
        <v/>
      </c>
      <c r="K37" s="57"/>
      <c r="L37" s="57"/>
      <c r="M37" s="61" t="str">
        <f>IFERROR(VLOOKUP(L37,部員登録!$B:$E,2,FALSE),"")</f>
        <v/>
      </c>
      <c r="N37" s="59" t="str">
        <f>IFERROR(VLOOKUP(L37,部員登録!$B:$E,3,FALSE),"")</f>
        <v/>
      </c>
      <c r="O37" s="60" t="str">
        <f>IFERROR(VLOOKUP(L37,部員登録!$B:$E,4,FALSE),"")</f>
        <v/>
      </c>
    </row>
    <row r="38" spans="1:15" ht="15">
      <c r="A38" s="63" t="str">
        <f t="shared" si="8"/>
        <v/>
      </c>
      <c r="B38" s="64" t="str">
        <f t="shared" si="9"/>
        <v/>
      </c>
      <c r="C38" s="65"/>
      <c r="D38" s="65"/>
      <c r="E38" s="75" t="str">
        <f>IFERROR(VLOOKUP(D38,部員登録!$B:$E,2,FALSE),"")</f>
        <v/>
      </c>
      <c r="F38" s="67" t="str">
        <f>IFERROR(VLOOKUP(D38,部員登録!$B:$E,3,FALSE),"")</f>
        <v/>
      </c>
      <c r="G38" s="68" t="str">
        <f>IFERROR(VLOOKUP(D38,部員登録!$B:$E,4,FALSE),"")</f>
        <v/>
      </c>
      <c r="I38" s="63" t="str">
        <f t="shared" si="10"/>
        <v/>
      </c>
      <c r="J38" s="64" t="str">
        <f t="shared" si="11"/>
        <v/>
      </c>
      <c r="K38" s="65"/>
      <c r="L38" s="65"/>
      <c r="M38" s="75" t="str">
        <f>IFERROR(VLOOKUP(L38,部員登録!$B:$E,2,FALSE),"")</f>
        <v/>
      </c>
      <c r="N38" s="67" t="str">
        <f>IFERROR(VLOOKUP(L38,部員登録!$B:$E,3,FALSE),"")</f>
        <v/>
      </c>
      <c r="O38" s="68" t="str">
        <f>IFERROR(VLOOKUP(L38,部員登録!$B:$E,4,FALSE),"")</f>
        <v/>
      </c>
    </row>
    <row r="39" spans="1:15" ht="15">
      <c r="A39" s="81" t="str">
        <f t="shared" si="8"/>
        <v/>
      </c>
      <c r="B39" s="54" t="str">
        <f t="shared" si="9"/>
        <v/>
      </c>
      <c r="C39" s="82"/>
      <c r="D39" s="82"/>
      <c r="E39" s="83" t="str">
        <f>IFERROR(VLOOKUP(D39,部員登録!$B:$E,2,FALSE),"")</f>
        <v/>
      </c>
      <c r="F39" s="55" t="str">
        <f>IFERROR(VLOOKUP(D39,部員登録!$B:$E,3,FALSE),"")</f>
        <v/>
      </c>
      <c r="G39" s="84" t="str">
        <f>IFERROR(VLOOKUP(D39,部員登録!$B:$E,4,FALSE),"")</f>
        <v/>
      </c>
      <c r="I39" s="81" t="str">
        <f t="shared" si="10"/>
        <v/>
      </c>
      <c r="J39" s="54" t="str">
        <f t="shared" si="11"/>
        <v/>
      </c>
      <c r="K39" s="82"/>
      <c r="L39" s="82"/>
      <c r="M39" s="83" t="str">
        <f>IFERROR(VLOOKUP(L39,部員登録!$B:$E,2,FALSE),"")</f>
        <v/>
      </c>
      <c r="N39" s="55" t="str">
        <f>IFERROR(VLOOKUP(L39,部員登録!$B:$E,3,FALSE),"")</f>
        <v/>
      </c>
      <c r="O39" s="84" t="str">
        <f>IFERROR(VLOOKUP(L39,部員登録!$B:$E,4,FALSE),"")</f>
        <v/>
      </c>
    </row>
    <row r="40" spans="1:15" ht="15">
      <c r="A40" s="62" t="str">
        <f t="shared" si="8"/>
        <v/>
      </c>
      <c r="B40" s="56" t="str">
        <f t="shared" si="9"/>
        <v/>
      </c>
      <c r="C40" s="57"/>
      <c r="D40" s="57"/>
      <c r="E40" s="61" t="str">
        <f>IFERROR(VLOOKUP(D40,部員登録!$B:$E,2,FALSE),"")</f>
        <v/>
      </c>
      <c r="F40" s="59" t="str">
        <f>IFERROR(VLOOKUP(D40,部員登録!$B:$E,3,FALSE),"")</f>
        <v/>
      </c>
      <c r="G40" s="60" t="str">
        <f>IFERROR(VLOOKUP(D40,部員登録!$B:$E,4,FALSE),"")</f>
        <v/>
      </c>
      <c r="I40" s="62" t="str">
        <f t="shared" si="10"/>
        <v/>
      </c>
      <c r="J40" s="56" t="str">
        <f t="shared" si="11"/>
        <v/>
      </c>
      <c r="K40" s="57"/>
      <c r="L40" s="57"/>
      <c r="M40" s="61" t="str">
        <f>IFERROR(VLOOKUP(L40,部員登録!$B:$E,2,FALSE),"")</f>
        <v/>
      </c>
      <c r="N40" s="59" t="str">
        <f>IFERROR(VLOOKUP(L40,部員登録!$B:$E,3,FALSE),"")</f>
        <v/>
      </c>
      <c r="O40" s="60" t="str">
        <f>IFERROR(VLOOKUP(L40,部員登録!$B:$E,4,FALSE),"")</f>
        <v/>
      </c>
    </row>
    <row r="41" spans="1:15" ht="15">
      <c r="A41" s="62" t="str">
        <f t="shared" si="8"/>
        <v/>
      </c>
      <c r="B41" s="56" t="str">
        <f t="shared" si="9"/>
        <v/>
      </c>
      <c r="C41" s="57"/>
      <c r="D41" s="57"/>
      <c r="E41" s="61" t="str">
        <f>IFERROR(VLOOKUP(D41,部員登録!$B:$E,2,FALSE),"")</f>
        <v/>
      </c>
      <c r="F41" s="59" t="str">
        <f>IFERROR(VLOOKUP(D41,部員登録!$B:$E,3,FALSE),"")</f>
        <v/>
      </c>
      <c r="G41" s="60" t="str">
        <f>IFERROR(VLOOKUP(D41,部員登録!$B:$E,4,FALSE),"")</f>
        <v/>
      </c>
      <c r="I41" s="62" t="str">
        <f t="shared" si="10"/>
        <v/>
      </c>
      <c r="J41" s="56" t="str">
        <f t="shared" si="11"/>
        <v/>
      </c>
      <c r="K41" s="57"/>
      <c r="L41" s="57"/>
      <c r="M41" s="61" t="str">
        <f>IFERROR(VLOOKUP(L41,部員登録!$B:$E,2,FALSE),"")</f>
        <v/>
      </c>
      <c r="N41" s="59" t="str">
        <f>IFERROR(VLOOKUP(L41,部員登録!$B:$E,3,FALSE),"")</f>
        <v/>
      </c>
      <c r="O41" s="60" t="str">
        <f>IFERROR(VLOOKUP(L41,部員登録!$B:$E,4,FALSE),"")</f>
        <v/>
      </c>
    </row>
    <row r="42" spans="1:15" ht="15">
      <c r="A42" s="62" t="str">
        <f t="shared" si="8"/>
        <v/>
      </c>
      <c r="B42" s="56" t="str">
        <f t="shared" si="9"/>
        <v/>
      </c>
      <c r="C42" s="57"/>
      <c r="D42" s="57"/>
      <c r="E42" s="61" t="str">
        <f>IFERROR(VLOOKUP(D42,部員登録!$B:$E,2,FALSE),"")</f>
        <v/>
      </c>
      <c r="F42" s="59" t="str">
        <f>IFERROR(VLOOKUP(D42,部員登録!$B:$E,3,FALSE),"")</f>
        <v/>
      </c>
      <c r="G42" s="60" t="str">
        <f>IFERROR(VLOOKUP(D42,部員登録!$B:$E,4,FALSE),"")</f>
        <v/>
      </c>
      <c r="I42" s="62" t="str">
        <f t="shared" si="10"/>
        <v/>
      </c>
      <c r="J42" s="56" t="str">
        <f t="shared" si="11"/>
        <v/>
      </c>
      <c r="K42" s="57"/>
      <c r="L42" s="57"/>
      <c r="M42" s="61" t="str">
        <f>IFERROR(VLOOKUP(L42,部員登録!$B:$E,2,FALSE),"")</f>
        <v/>
      </c>
      <c r="N42" s="59" t="str">
        <f>IFERROR(VLOOKUP(L42,部員登録!$B:$E,3,FALSE),"")</f>
        <v/>
      </c>
      <c r="O42" s="60" t="str">
        <f>IFERROR(VLOOKUP(L42,部員登録!$B:$E,4,FALSE),"")</f>
        <v/>
      </c>
    </row>
    <row r="43" spans="1:15" ht="15">
      <c r="A43" s="63" t="str">
        <f t="shared" si="8"/>
        <v/>
      </c>
      <c r="B43" s="64" t="str">
        <f t="shared" si="9"/>
        <v/>
      </c>
      <c r="C43" s="65"/>
      <c r="D43" s="65"/>
      <c r="E43" s="75" t="str">
        <f>IFERROR(VLOOKUP(D43,部員登録!$B:$E,2,FALSE),"")</f>
        <v/>
      </c>
      <c r="F43" s="67" t="str">
        <f>IFERROR(VLOOKUP(D43,部員登録!$B:$E,3,FALSE),"")</f>
        <v/>
      </c>
      <c r="G43" s="68" t="str">
        <f>IFERROR(VLOOKUP(D43,部員登録!$B:$E,4,FALSE),"")</f>
        <v/>
      </c>
      <c r="I43" s="63" t="str">
        <f t="shared" si="10"/>
        <v/>
      </c>
      <c r="J43" s="64" t="str">
        <f t="shared" si="11"/>
        <v/>
      </c>
      <c r="K43" s="65"/>
      <c r="L43" s="65"/>
      <c r="M43" s="75" t="str">
        <f>IFERROR(VLOOKUP(L43,部員登録!$B:$E,2,FALSE),"")</f>
        <v/>
      </c>
      <c r="N43" s="67" t="str">
        <f>IFERROR(VLOOKUP(L43,部員登録!$B:$E,3,FALSE),"")</f>
        <v/>
      </c>
      <c r="O43" s="68" t="str">
        <f>IFERROR(VLOOKUP(L43,部員登録!$B:$E,4,FALSE),"")</f>
        <v/>
      </c>
    </row>
    <row r="44" spans="1:15" ht="15">
      <c r="A44" s="81" t="str">
        <f t="shared" si="8"/>
        <v/>
      </c>
      <c r="B44" s="54" t="str">
        <f t="shared" si="9"/>
        <v/>
      </c>
      <c r="C44" s="82"/>
      <c r="D44" s="82"/>
      <c r="E44" s="83" t="str">
        <f>IFERROR(VLOOKUP(D44,部員登録!$B:$E,2,FALSE),"")</f>
        <v/>
      </c>
      <c r="F44" s="55" t="str">
        <f>IFERROR(VLOOKUP(D44,部員登録!$B:$E,3,FALSE),"")</f>
        <v/>
      </c>
      <c r="G44" s="84" t="str">
        <f>IFERROR(VLOOKUP(D44,部員登録!$B:$E,4,FALSE),"")</f>
        <v/>
      </c>
      <c r="I44" s="81" t="str">
        <f t="shared" si="10"/>
        <v/>
      </c>
      <c r="J44" s="54" t="str">
        <f t="shared" si="11"/>
        <v/>
      </c>
      <c r="K44" s="82"/>
      <c r="L44" s="82"/>
      <c r="M44" s="83" t="str">
        <f>IFERROR(VLOOKUP(L44,部員登録!$B:$E,2,FALSE),"")</f>
        <v/>
      </c>
      <c r="N44" s="55" t="str">
        <f>IFERROR(VLOOKUP(L44,部員登録!$B:$E,3,FALSE),"")</f>
        <v/>
      </c>
      <c r="O44" s="84" t="str">
        <f>IFERROR(VLOOKUP(L44,部員登録!$B:$E,4,FALSE),"")</f>
        <v/>
      </c>
    </row>
    <row r="45" spans="1:15" ht="15">
      <c r="A45" s="62" t="str">
        <f t="shared" si="8"/>
        <v/>
      </c>
      <c r="B45" s="56" t="str">
        <f t="shared" si="9"/>
        <v/>
      </c>
      <c r="C45" s="57"/>
      <c r="D45" s="57"/>
      <c r="E45" s="61" t="str">
        <f>IFERROR(VLOOKUP(D45,部員登録!$B:$E,2,FALSE),"")</f>
        <v/>
      </c>
      <c r="F45" s="59" t="str">
        <f>IFERROR(VLOOKUP(D45,部員登録!$B:$E,3,FALSE),"")</f>
        <v/>
      </c>
      <c r="G45" s="60" t="str">
        <f>IFERROR(VLOOKUP(D45,部員登録!$B:$E,4,FALSE),"")</f>
        <v/>
      </c>
      <c r="I45" s="62" t="str">
        <f t="shared" si="10"/>
        <v/>
      </c>
      <c r="J45" s="56" t="str">
        <f t="shared" si="11"/>
        <v/>
      </c>
      <c r="K45" s="57"/>
      <c r="L45" s="57"/>
      <c r="M45" s="61" t="str">
        <f>IFERROR(VLOOKUP(L45,部員登録!$B:$E,2,FALSE),"")</f>
        <v/>
      </c>
      <c r="N45" s="59" t="str">
        <f>IFERROR(VLOOKUP(L45,部員登録!$B:$E,3,FALSE),"")</f>
        <v/>
      </c>
      <c r="O45" s="60" t="str">
        <f>IFERROR(VLOOKUP(L45,部員登録!$B:$E,4,FALSE),"")</f>
        <v/>
      </c>
    </row>
    <row r="46" spans="1:15" ht="15">
      <c r="A46" s="62" t="str">
        <f t="shared" si="8"/>
        <v/>
      </c>
      <c r="B46" s="56" t="str">
        <f t="shared" si="9"/>
        <v/>
      </c>
      <c r="C46" s="57"/>
      <c r="D46" s="57"/>
      <c r="E46" s="61" t="str">
        <f>IFERROR(VLOOKUP(D46,部員登録!$B:$E,2,FALSE),"")</f>
        <v/>
      </c>
      <c r="F46" s="59" t="str">
        <f>IFERROR(VLOOKUP(D46,部員登録!$B:$E,3,FALSE),"")</f>
        <v/>
      </c>
      <c r="G46" s="60" t="str">
        <f>IFERROR(VLOOKUP(D46,部員登録!$B:$E,4,FALSE),"")</f>
        <v/>
      </c>
      <c r="I46" s="62" t="str">
        <f t="shared" si="10"/>
        <v/>
      </c>
      <c r="J46" s="56" t="str">
        <f t="shared" si="11"/>
        <v/>
      </c>
      <c r="K46" s="57"/>
      <c r="L46" s="57"/>
      <c r="M46" s="61" t="str">
        <f>IFERROR(VLOOKUP(L46,部員登録!$B:$E,2,FALSE),"")</f>
        <v/>
      </c>
      <c r="N46" s="59" t="str">
        <f>IFERROR(VLOOKUP(L46,部員登録!$B:$E,3,FALSE),"")</f>
        <v/>
      </c>
      <c r="O46" s="60" t="str">
        <f>IFERROR(VLOOKUP(L46,部員登録!$B:$E,4,FALSE),"")</f>
        <v/>
      </c>
    </row>
    <row r="47" spans="1:15" ht="15">
      <c r="A47" s="62" t="str">
        <f t="shared" si="8"/>
        <v/>
      </c>
      <c r="B47" s="56" t="str">
        <f t="shared" si="9"/>
        <v/>
      </c>
      <c r="C47" s="57"/>
      <c r="D47" s="57"/>
      <c r="E47" s="61" t="str">
        <f>IFERROR(VLOOKUP(D47,部員登録!$B:$E,2,FALSE),"")</f>
        <v/>
      </c>
      <c r="F47" s="59" t="str">
        <f>IFERROR(VLOOKUP(D47,部員登録!$B:$E,3,FALSE),"")</f>
        <v/>
      </c>
      <c r="G47" s="60" t="str">
        <f>IFERROR(VLOOKUP(D47,部員登録!$B:$E,4,FALSE),"")</f>
        <v/>
      </c>
      <c r="I47" s="62" t="str">
        <f t="shared" si="10"/>
        <v/>
      </c>
      <c r="J47" s="56" t="str">
        <f t="shared" si="11"/>
        <v/>
      </c>
      <c r="K47" s="57"/>
      <c r="L47" s="57"/>
      <c r="M47" s="61" t="str">
        <f>IFERROR(VLOOKUP(L47,部員登録!$B:$E,2,FALSE),"")</f>
        <v/>
      </c>
      <c r="N47" s="59" t="str">
        <f>IFERROR(VLOOKUP(L47,部員登録!$B:$E,3,FALSE),"")</f>
        <v/>
      </c>
      <c r="O47" s="60" t="str">
        <f>IFERROR(VLOOKUP(L47,部員登録!$B:$E,4,FALSE),"")</f>
        <v/>
      </c>
    </row>
    <row r="48" spans="1:15" ht="15">
      <c r="A48" s="63" t="str">
        <f t="shared" si="8"/>
        <v/>
      </c>
      <c r="B48" s="64" t="str">
        <f t="shared" si="9"/>
        <v/>
      </c>
      <c r="C48" s="65"/>
      <c r="D48" s="65"/>
      <c r="E48" s="75" t="str">
        <f>IFERROR(VLOOKUP(D48,部員登録!$B:$E,2,FALSE),"")</f>
        <v/>
      </c>
      <c r="F48" s="67" t="str">
        <f>IFERROR(VLOOKUP(D48,部員登録!$B:$E,3,FALSE),"")</f>
        <v/>
      </c>
      <c r="G48" s="68" t="str">
        <f>IFERROR(VLOOKUP(D48,部員登録!$B:$E,4,FALSE),"")</f>
        <v/>
      </c>
      <c r="I48" s="63" t="str">
        <f t="shared" si="10"/>
        <v/>
      </c>
      <c r="J48" s="64" t="str">
        <f t="shared" si="11"/>
        <v/>
      </c>
      <c r="K48" s="65"/>
      <c r="L48" s="65"/>
      <c r="M48" s="75" t="str">
        <f>IFERROR(VLOOKUP(L48,部員登録!$B:$E,2,FALSE),"")</f>
        <v/>
      </c>
      <c r="N48" s="67" t="str">
        <f>IFERROR(VLOOKUP(L48,部員登録!$B:$E,3,FALSE),"")</f>
        <v/>
      </c>
      <c r="O48" s="68" t="str">
        <f>IFERROR(VLOOKUP(L48,部員登録!$B:$E,4,FALSE),"")</f>
        <v/>
      </c>
    </row>
    <row r="49" spans="1:15" ht="15">
      <c r="A49" s="81" t="str">
        <f t="shared" si="8"/>
        <v/>
      </c>
      <c r="B49" s="54" t="str">
        <f t="shared" si="9"/>
        <v/>
      </c>
      <c r="C49" s="82"/>
      <c r="D49" s="82"/>
      <c r="E49" s="83" t="str">
        <f>IFERROR(VLOOKUP(D49,部員登録!$B:$E,2,FALSE),"")</f>
        <v/>
      </c>
      <c r="F49" s="55" t="str">
        <f>IFERROR(VLOOKUP(D49,部員登録!$B:$E,3,FALSE),"")</f>
        <v/>
      </c>
      <c r="G49" s="84" t="str">
        <f>IFERROR(VLOOKUP(D49,部員登録!$B:$E,4,FALSE),"")</f>
        <v/>
      </c>
      <c r="I49" s="81" t="str">
        <f t="shared" si="10"/>
        <v/>
      </c>
      <c r="J49" s="54" t="str">
        <f t="shared" si="11"/>
        <v/>
      </c>
      <c r="K49" s="82"/>
      <c r="L49" s="82"/>
      <c r="M49" s="83" t="str">
        <f>IFERROR(VLOOKUP(L49,部員登録!$B:$E,2,FALSE),"")</f>
        <v/>
      </c>
      <c r="N49" s="55" t="str">
        <f>IFERROR(VLOOKUP(L49,部員登録!$B:$E,3,FALSE),"")</f>
        <v/>
      </c>
      <c r="O49" s="84" t="str">
        <f>IFERROR(VLOOKUP(L49,部員登録!$B:$E,4,FALSE),"")</f>
        <v/>
      </c>
    </row>
    <row r="50" spans="1:15" ht="15">
      <c r="A50" s="62" t="str">
        <f t="shared" si="8"/>
        <v/>
      </c>
      <c r="B50" s="56" t="str">
        <f t="shared" si="9"/>
        <v/>
      </c>
      <c r="C50" s="57"/>
      <c r="D50" s="57"/>
      <c r="E50" s="61" t="str">
        <f>IFERROR(VLOOKUP(D50,部員登録!$B:$E,2,FALSE),"")</f>
        <v/>
      </c>
      <c r="F50" s="59" t="str">
        <f>IFERROR(VLOOKUP(D50,部員登録!$B:$E,3,FALSE),"")</f>
        <v/>
      </c>
      <c r="G50" s="60" t="str">
        <f>IFERROR(VLOOKUP(D50,部員登録!$B:$E,4,FALSE),"")</f>
        <v/>
      </c>
      <c r="I50" s="62" t="str">
        <f t="shared" si="10"/>
        <v/>
      </c>
      <c r="J50" s="56" t="str">
        <f t="shared" si="11"/>
        <v/>
      </c>
      <c r="K50" s="57"/>
      <c r="L50" s="57"/>
      <c r="M50" s="61" t="str">
        <f>IFERROR(VLOOKUP(L50,部員登録!$B:$E,2,FALSE),"")</f>
        <v/>
      </c>
      <c r="N50" s="59" t="str">
        <f>IFERROR(VLOOKUP(L50,部員登録!$B:$E,3,FALSE),"")</f>
        <v/>
      </c>
      <c r="O50" s="60" t="str">
        <f>IFERROR(VLOOKUP(L50,部員登録!$B:$E,4,FALSE),"")</f>
        <v/>
      </c>
    </row>
    <row r="51" spans="1:15" ht="15">
      <c r="A51" s="62" t="str">
        <f t="shared" si="8"/>
        <v/>
      </c>
      <c r="B51" s="56" t="str">
        <f t="shared" si="9"/>
        <v/>
      </c>
      <c r="C51" s="57"/>
      <c r="D51" s="57"/>
      <c r="E51" s="61" t="str">
        <f>IFERROR(VLOOKUP(D51,部員登録!$B:$E,2,FALSE),"")</f>
        <v/>
      </c>
      <c r="F51" s="59" t="str">
        <f>IFERROR(VLOOKUP(D51,部員登録!$B:$E,3,FALSE),"")</f>
        <v/>
      </c>
      <c r="G51" s="60" t="str">
        <f>IFERROR(VLOOKUP(D51,部員登録!$B:$E,4,FALSE),"")</f>
        <v/>
      </c>
      <c r="I51" s="62" t="str">
        <f t="shared" si="10"/>
        <v/>
      </c>
      <c r="J51" s="56" t="str">
        <f t="shared" si="11"/>
        <v/>
      </c>
      <c r="K51" s="57"/>
      <c r="L51" s="57"/>
      <c r="M51" s="61" t="str">
        <f>IFERROR(VLOOKUP(L51,部員登録!$B:$E,2,FALSE),"")</f>
        <v/>
      </c>
      <c r="N51" s="59" t="str">
        <f>IFERROR(VLOOKUP(L51,部員登録!$B:$E,3,FALSE),"")</f>
        <v/>
      </c>
      <c r="O51" s="60" t="str">
        <f>IFERROR(VLOOKUP(L51,部員登録!$B:$E,4,FALSE),"")</f>
        <v/>
      </c>
    </row>
    <row r="52" spans="1:15" ht="15">
      <c r="A52" s="62" t="str">
        <f t="shared" si="8"/>
        <v/>
      </c>
      <c r="B52" s="56" t="str">
        <f t="shared" si="9"/>
        <v/>
      </c>
      <c r="C52" s="57"/>
      <c r="D52" s="57"/>
      <c r="E52" s="61" t="str">
        <f>IFERROR(VLOOKUP(D52,部員登録!$B:$E,2,FALSE),"")</f>
        <v/>
      </c>
      <c r="F52" s="59" t="str">
        <f>IFERROR(VLOOKUP(D52,部員登録!$B:$E,3,FALSE),"")</f>
        <v/>
      </c>
      <c r="G52" s="60" t="str">
        <f>IFERROR(VLOOKUP(D52,部員登録!$B:$E,4,FALSE),"")</f>
        <v/>
      </c>
      <c r="I52" s="62" t="str">
        <f t="shared" si="10"/>
        <v/>
      </c>
      <c r="J52" s="56" t="str">
        <f t="shared" si="11"/>
        <v/>
      </c>
      <c r="K52" s="57"/>
      <c r="L52" s="57"/>
      <c r="M52" s="61" t="str">
        <f>IFERROR(VLOOKUP(L52,部員登録!$B:$E,2,FALSE),"")</f>
        <v/>
      </c>
      <c r="N52" s="59" t="str">
        <f>IFERROR(VLOOKUP(L52,部員登録!$B:$E,3,FALSE),"")</f>
        <v/>
      </c>
      <c r="O52" s="60" t="str">
        <f>IFERROR(VLOOKUP(L52,部員登録!$B:$E,4,FALSE),"")</f>
        <v/>
      </c>
    </row>
    <row r="53" spans="1:15" ht="15">
      <c r="A53" s="63" t="str">
        <f t="shared" si="8"/>
        <v/>
      </c>
      <c r="B53" s="64" t="str">
        <f t="shared" si="9"/>
        <v/>
      </c>
      <c r="C53" s="65"/>
      <c r="D53" s="65"/>
      <c r="E53" s="75" t="str">
        <f>IFERROR(VLOOKUP(D53,部員登録!$B:$E,2,FALSE),"")</f>
        <v/>
      </c>
      <c r="F53" s="67" t="str">
        <f>IFERROR(VLOOKUP(D53,部員登録!$B:$E,3,FALSE),"")</f>
        <v/>
      </c>
      <c r="G53" s="68" t="str">
        <f>IFERROR(VLOOKUP(D53,部員登録!$B:$E,4,FALSE),"")</f>
        <v/>
      </c>
      <c r="I53" s="63" t="str">
        <f t="shared" si="10"/>
        <v/>
      </c>
      <c r="J53" s="64" t="str">
        <f t="shared" si="11"/>
        <v/>
      </c>
      <c r="K53" s="65"/>
      <c r="L53" s="65"/>
      <c r="M53" s="75" t="str">
        <f>IFERROR(VLOOKUP(L53,部員登録!$B:$E,2,FALSE),"")</f>
        <v/>
      </c>
      <c r="N53" s="67" t="str">
        <f>IFERROR(VLOOKUP(L53,部員登録!$B:$E,3,FALSE),"")</f>
        <v/>
      </c>
      <c r="O53" s="68" t="str">
        <f>IFERROR(VLOOKUP(L53,部員登録!$B:$E,4,FALSE),"")</f>
        <v/>
      </c>
    </row>
    <row r="54" spans="1:15" ht="15">
      <c r="A54" s="81" t="str">
        <f t="shared" ref="A54:A58" si="12">IF(E54="","","個")</f>
        <v/>
      </c>
      <c r="B54" s="54" t="str">
        <f t="shared" ref="B54:B58" si="13">IF(E54="","",B53+1)</f>
        <v/>
      </c>
      <c r="C54" s="82"/>
      <c r="D54" s="82"/>
      <c r="E54" s="83" t="str">
        <f>IFERROR(VLOOKUP(D54,部員登録!$B:$E,2,FALSE),"")</f>
        <v/>
      </c>
      <c r="F54" s="55" t="str">
        <f>IFERROR(VLOOKUP(D54,部員登録!$B:$E,3,FALSE),"")</f>
        <v/>
      </c>
      <c r="G54" s="84" t="str">
        <f>IFERROR(VLOOKUP(D54,部員登録!$B:$E,4,FALSE),"")</f>
        <v/>
      </c>
      <c r="I54" s="81" t="str">
        <f t="shared" ref="I54:I58" si="14">IF(M54="","","個")</f>
        <v/>
      </c>
      <c r="J54" s="54" t="str">
        <f t="shared" ref="J54:J58" si="15">IF(M54="","",J53+1)</f>
        <v/>
      </c>
      <c r="K54" s="82"/>
      <c r="L54" s="82"/>
      <c r="M54" s="83" t="str">
        <f>IFERROR(VLOOKUP(L54,部員登録!$B:$E,2,FALSE),"")</f>
        <v/>
      </c>
      <c r="N54" s="55" t="str">
        <f>IFERROR(VLOOKUP(L54,部員登録!$B:$E,3,FALSE),"")</f>
        <v/>
      </c>
      <c r="O54" s="84" t="str">
        <f>IFERROR(VLOOKUP(L54,部員登録!$B:$E,4,FALSE),"")</f>
        <v/>
      </c>
    </row>
    <row r="55" spans="1:15" ht="15">
      <c r="A55" s="62" t="str">
        <f t="shared" si="12"/>
        <v/>
      </c>
      <c r="B55" s="56" t="str">
        <f t="shared" si="13"/>
        <v/>
      </c>
      <c r="C55" s="57"/>
      <c r="D55" s="57"/>
      <c r="E55" s="61" t="str">
        <f>IFERROR(VLOOKUP(D55,部員登録!$B:$E,2,FALSE),"")</f>
        <v/>
      </c>
      <c r="F55" s="59" t="str">
        <f>IFERROR(VLOOKUP(D55,部員登録!$B:$E,3,FALSE),"")</f>
        <v/>
      </c>
      <c r="G55" s="60" t="str">
        <f>IFERROR(VLOOKUP(D55,部員登録!$B:$E,4,FALSE),"")</f>
        <v/>
      </c>
      <c r="I55" s="62" t="str">
        <f t="shared" si="14"/>
        <v/>
      </c>
      <c r="J55" s="56" t="str">
        <f t="shared" si="15"/>
        <v/>
      </c>
      <c r="K55" s="57"/>
      <c r="L55" s="57"/>
      <c r="M55" s="61" t="str">
        <f>IFERROR(VLOOKUP(L55,部員登録!$B:$E,2,FALSE),"")</f>
        <v/>
      </c>
      <c r="N55" s="59" t="str">
        <f>IFERROR(VLOOKUP(L55,部員登録!$B:$E,3,FALSE),"")</f>
        <v/>
      </c>
      <c r="O55" s="60" t="str">
        <f>IFERROR(VLOOKUP(L55,部員登録!$B:$E,4,FALSE),"")</f>
        <v/>
      </c>
    </row>
    <row r="56" spans="1:15" ht="15">
      <c r="A56" s="62" t="str">
        <f t="shared" si="12"/>
        <v/>
      </c>
      <c r="B56" s="56" t="str">
        <f t="shared" si="13"/>
        <v/>
      </c>
      <c r="C56" s="57"/>
      <c r="D56" s="57"/>
      <c r="E56" s="61" t="str">
        <f>IFERROR(VLOOKUP(D56,部員登録!$B:$E,2,FALSE),"")</f>
        <v/>
      </c>
      <c r="F56" s="59" t="str">
        <f>IFERROR(VLOOKUP(D56,部員登録!$B:$E,3,FALSE),"")</f>
        <v/>
      </c>
      <c r="G56" s="60" t="str">
        <f>IFERROR(VLOOKUP(D56,部員登録!$B:$E,4,FALSE),"")</f>
        <v/>
      </c>
      <c r="I56" s="62" t="str">
        <f t="shared" si="14"/>
        <v/>
      </c>
      <c r="J56" s="56" t="str">
        <f t="shared" si="15"/>
        <v/>
      </c>
      <c r="K56" s="57"/>
      <c r="L56" s="57"/>
      <c r="M56" s="61" t="str">
        <f>IFERROR(VLOOKUP(L56,部員登録!$B:$E,2,FALSE),"")</f>
        <v/>
      </c>
      <c r="N56" s="59" t="str">
        <f>IFERROR(VLOOKUP(L56,部員登録!$B:$E,3,FALSE),"")</f>
        <v/>
      </c>
      <c r="O56" s="60" t="str">
        <f>IFERROR(VLOOKUP(L56,部員登録!$B:$E,4,FALSE),"")</f>
        <v/>
      </c>
    </row>
    <row r="57" spans="1:15" ht="15">
      <c r="A57" s="62" t="str">
        <f t="shared" si="12"/>
        <v/>
      </c>
      <c r="B57" s="56" t="str">
        <f t="shared" si="13"/>
        <v/>
      </c>
      <c r="C57" s="57"/>
      <c r="D57" s="57"/>
      <c r="E57" s="61" t="str">
        <f>IFERROR(VLOOKUP(D57,部員登録!$B:$E,2,FALSE),"")</f>
        <v/>
      </c>
      <c r="F57" s="59" t="str">
        <f>IFERROR(VLOOKUP(D57,部員登録!$B:$E,3,FALSE),"")</f>
        <v/>
      </c>
      <c r="G57" s="60" t="str">
        <f>IFERROR(VLOOKUP(D57,部員登録!$B:$E,4,FALSE),"")</f>
        <v/>
      </c>
      <c r="I57" s="62" t="str">
        <f t="shared" si="14"/>
        <v/>
      </c>
      <c r="J57" s="56" t="str">
        <f t="shared" si="15"/>
        <v/>
      </c>
      <c r="K57" s="57"/>
      <c r="L57" s="57"/>
      <c r="M57" s="61" t="str">
        <f>IFERROR(VLOOKUP(L57,部員登録!$B:$E,2,FALSE),"")</f>
        <v/>
      </c>
      <c r="N57" s="59" t="str">
        <f>IFERROR(VLOOKUP(L57,部員登録!$B:$E,3,FALSE),"")</f>
        <v/>
      </c>
      <c r="O57" s="60" t="str">
        <f>IFERROR(VLOOKUP(L57,部員登録!$B:$E,4,FALSE),"")</f>
        <v/>
      </c>
    </row>
    <row r="58" spans="1:15" ht="15">
      <c r="A58" s="63" t="str">
        <f t="shared" si="12"/>
        <v/>
      </c>
      <c r="B58" s="64" t="str">
        <f t="shared" si="13"/>
        <v/>
      </c>
      <c r="C58" s="65"/>
      <c r="D58" s="65"/>
      <c r="E58" s="75" t="str">
        <f>IFERROR(VLOOKUP(D58,部員登録!$B:$E,2,FALSE),"")</f>
        <v/>
      </c>
      <c r="F58" s="67" t="str">
        <f>IFERROR(VLOOKUP(D58,部員登録!$B:$E,3,FALSE),"")</f>
        <v/>
      </c>
      <c r="G58" s="68" t="str">
        <f>IFERROR(VLOOKUP(D58,部員登録!$B:$E,4,FALSE),"")</f>
        <v/>
      </c>
      <c r="I58" s="63" t="str">
        <f t="shared" si="14"/>
        <v/>
      </c>
      <c r="J58" s="64" t="str">
        <f t="shared" si="15"/>
        <v/>
      </c>
      <c r="K58" s="65"/>
      <c r="L58" s="65"/>
      <c r="M58" s="75" t="str">
        <f>IFERROR(VLOOKUP(L58,部員登録!$B:$E,2,FALSE),"")</f>
        <v/>
      </c>
      <c r="N58" s="67" t="str">
        <f>IFERROR(VLOOKUP(L58,部員登録!$B:$E,3,FALSE),"")</f>
        <v/>
      </c>
      <c r="O58" s="68" t="str">
        <f>IFERROR(VLOOKUP(L58,部員登録!$B:$E,4,FALSE),"")</f>
        <v/>
      </c>
    </row>
  </sheetData>
  <sheetProtection sheet="1" objects="1" scenarios="1"/>
  <mergeCells count="6">
    <mergeCell ref="A3:A8"/>
    <mergeCell ref="I3:I8"/>
    <mergeCell ref="A1:G1"/>
    <mergeCell ref="I1:O1"/>
    <mergeCell ref="C3:C8"/>
    <mergeCell ref="K3:K8"/>
  </mergeCells>
  <phoneticPr fontId="1"/>
  <conditionalFormatting sqref="C3:D58 K3:L58">
    <cfRule type="cellIs" dxfId="7" priority="1" stopIfTrue="1" operator="equal">
      <formula>""</formula>
    </cfRule>
  </conditionalFormatting>
  <pageMargins left="0.78700000000000003" right="0.78700000000000003" top="0.98399999999999999" bottom="0.98399999999999999" header="0.3" footer="0.3"/>
  <pageSetup paperSize="34" orientation="portrait" horizontalDpi="4294967292" verticalDpi="429496729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FADCA-9327-1C47-9C36-D868448C9E7D}">
  <sheetPr>
    <tabColor theme="5"/>
  </sheetPr>
  <dimension ref="A1:AG1092"/>
  <sheetViews>
    <sheetView view="pageBreakPreview" topLeftCell="A1060" zoomScaleNormal="100" zoomScaleSheetLayoutView="100" workbookViewId="0">
      <selection activeCell="L7" sqref="L7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20.33203125" style="51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50" customHeight="1"/>
    <row r="2" spans="1:33" ht="24.75" customHeight="1">
      <c r="A2" s="199" t="s">
        <v>119</v>
      </c>
      <c r="B2" s="199"/>
      <c r="C2" s="199"/>
      <c r="D2" s="232" t="str">
        <f ca="1">基本登録!$B$9</f>
        <v>令和8年度　都総体（全国総体都予選）団体 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IF(VLOOKUP(AC10,都総体!$B:$G,2,FALSE)="","",VLOOKUP(AC10,都総体!$B:$G,2,FALSE))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108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1"/>
      <c r="T7" s="191"/>
      <c r="U7" s="191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団体予選</v>
      </c>
      <c r="I9" s="197"/>
      <c r="J9" s="197"/>
      <c r="K9" s="197"/>
      <c r="L9" s="198"/>
      <c r="M9" s="196" t="str">
        <f ca="1">IFERROR(VLOOKUP(D2,基本登録!$B$8:$I$14,6,FALSE),"")</f>
        <v>団体準決勝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>団体決勝</v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IF(AC10="","",VLOOKUP(AC10,都総体!$B:$G,4,FALSE))</f>
        <v/>
      </c>
      <c r="C10" s="180"/>
      <c r="D10" s="180"/>
      <c r="E10" s="180"/>
      <c r="F10" s="181"/>
      <c r="G10" s="26" t="str">
        <f>IF(AC10="","",VLOOKUP(AC10,都総体!$B:$G,5,FALSE))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52" t="str">
        <f>都総体!B3</f>
        <v/>
      </c>
      <c r="AF10" s="27"/>
      <c r="AG10" s="35"/>
    </row>
    <row r="11" spans="1:33" ht="21.75" customHeight="1">
      <c r="A11" s="24" t="str">
        <f>基本登録!$A$18</f>
        <v>２</v>
      </c>
      <c r="B11" s="179" t="str">
        <f>IF(AC11="","",VLOOKUP(AC11,都総体!$B:$G,4,FALSE))</f>
        <v/>
      </c>
      <c r="C11" s="180"/>
      <c r="D11" s="180"/>
      <c r="E11" s="180"/>
      <c r="F11" s="181"/>
      <c r="G11" s="26" t="str">
        <f>IF(AC11="","",VLOOKUP(AC11,都総体!$B:$G,5,FALSE))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52" t="str">
        <f>都総体!B4</f>
        <v/>
      </c>
      <c r="AF11" s="27"/>
    </row>
    <row r="12" spans="1:33" ht="21.75" customHeight="1">
      <c r="A12" s="24" t="str">
        <f>基本登録!$A$19</f>
        <v>３</v>
      </c>
      <c r="B12" s="179" t="str">
        <f>IF(AC12="","",VLOOKUP(AC12,都総体!$B:$G,4,FALSE))</f>
        <v/>
      </c>
      <c r="C12" s="180"/>
      <c r="D12" s="180"/>
      <c r="E12" s="180"/>
      <c r="F12" s="181"/>
      <c r="G12" s="26" t="str">
        <f>IF(AC12="","",VLOOKUP(AC12,都総体!$B:$G,5,FALSE))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52" t="str">
        <f>都総体!B5</f>
        <v/>
      </c>
      <c r="AF12" s="27"/>
    </row>
    <row r="13" spans="1:33" ht="21.75" customHeight="1">
      <c r="A13" s="24" t="str">
        <f>基本登録!$A$20</f>
        <v>４</v>
      </c>
      <c r="B13" s="179" t="str">
        <f>IF(AC13="","",VLOOKUP(AC13,都総体!$B:$G,4,FALSE))</f>
        <v/>
      </c>
      <c r="C13" s="180"/>
      <c r="D13" s="180"/>
      <c r="E13" s="180"/>
      <c r="F13" s="181"/>
      <c r="G13" s="26" t="str">
        <f>IF(AC13="","",VLOOKUP(AC13,都総体!$B:$G,5,FALSE))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C13" s="52" t="str">
        <f>都総体!B6</f>
        <v/>
      </c>
      <c r="AF13" s="27"/>
    </row>
    <row r="14" spans="1:33" ht="21.75" customHeight="1">
      <c r="A14" s="24" t="str">
        <f>基本登録!$A$21</f>
        <v>５</v>
      </c>
      <c r="B14" s="179" t="str">
        <f>IF(AC14="","",VLOOKUP(AC14,都総体!$B:$G,4,FALSE))</f>
        <v/>
      </c>
      <c r="C14" s="180"/>
      <c r="D14" s="180"/>
      <c r="E14" s="180"/>
      <c r="F14" s="181"/>
      <c r="G14" s="26" t="str">
        <f>IF(AC14="","",VLOOKUP(AC14,都総体!$B:$G,5,FALSE))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C14" s="52" t="str">
        <f>都総体!B7</f>
        <v/>
      </c>
      <c r="AF14" s="27"/>
    </row>
    <row r="15" spans="1:33" ht="21.75" customHeight="1">
      <c r="A15" s="24" t="str">
        <f>基本登録!$A$22</f>
        <v>補</v>
      </c>
      <c r="B15" s="179" t="str">
        <f>IF(AC15="","",VLOOKUP(AC15,都総体!$B:$G,4,FALSE))</f>
        <v/>
      </c>
      <c r="C15" s="180"/>
      <c r="D15" s="180"/>
      <c r="E15" s="180"/>
      <c r="F15" s="181"/>
      <c r="G15" s="26" t="str">
        <f>IF(AC15="","",VLOOKUP(AC15,都総体!$B:$G,5,FALSE))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52" t="str">
        <f>都総体!B8</f>
        <v/>
      </c>
      <c r="AF15" s="27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C16" s="52"/>
      <c r="AF16" s="27"/>
    </row>
    <row r="17" spans="1:33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</row>
    <row r="18" spans="1:33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33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3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3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53"/>
    </row>
    <row r="22" spans="1:33" ht="50" customHeight="1">
      <c r="N22" s="39"/>
    </row>
    <row r="23" spans="1:33" ht="24.75" customHeight="1">
      <c r="A23" s="199" t="s">
        <v>119</v>
      </c>
      <c r="B23" s="199"/>
      <c r="C23" s="199"/>
      <c r="D23" s="232" t="str">
        <f ca="1">基本登録!$B$10</f>
        <v>令和8年度　都総体（全国総体都予選）個人 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</row>
    <row r="24" spans="1:33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IF(VLOOKUP(AC31,都総体!$B:$G,2,FALSE)="","",VLOOKUP(AC31,都総体!$B:$G,2,FALSE))</f>
        <v/>
      </c>
      <c r="Y24" s="203"/>
      <c r="Z24" s="203"/>
      <c r="AA24" s="204"/>
    </row>
    <row r="25" spans="1:33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</row>
    <row r="26" spans="1:33" ht="9.75" customHeight="1">
      <c r="A26" s="214">
        <f>基本登録!$B$1</f>
        <v>0</v>
      </c>
      <c r="B26" s="215"/>
      <c r="C26" s="216"/>
      <c r="D26" s="209"/>
      <c r="E26" s="223" t="s">
        <v>108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</row>
    <row r="27" spans="1:33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</row>
    <row r="28" spans="1:33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/>
      <c r="M28" s="29"/>
      <c r="N28" s="29"/>
      <c r="O28" s="29"/>
      <c r="P28" s="22"/>
      <c r="Q28" s="22"/>
      <c r="R28" s="22" t="s">
        <v>128</v>
      </c>
      <c r="S28" s="193" t="str">
        <f>AC31</f>
        <v/>
      </c>
      <c r="T28" s="194"/>
      <c r="U28" s="194"/>
      <c r="V28" s="23" t="s">
        <v>129</v>
      </c>
      <c r="X28" s="183"/>
      <c r="Y28" s="187"/>
      <c r="Z28" s="188"/>
      <c r="AA28" s="189"/>
    </row>
    <row r="29" spans="1:33" ht="4.5" customHeight="1"/>
    <row r="30" spans="1:33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個人準決勝</v>
      </c>
      <c r="I30" s="197"/>
      <c r="J30" s="197"/>
      <c r="K30" s="197"/>
      <c r="L30" s="198"/>
      <c r="M30" s="196" t="str">
        <f ca="1">IFERROR(VLOOKUP(D23,基本登録!$B$8:$I$14,6,FALSE),"")</f>
        <v>個人決勝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/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F30" s="27"/>
    </row>
    <row r="31" spans="1:33" ht="21.75" customHeight="1">
      <c r="A31" s="25" t="str">
        <f>基本登録!$A$17</f>
        <v>１</v>
      </c>
      <c r="B31" s="179" t="str">
        <f>IF(AC31="","",VLOOKUP(AC31,都総体!$B:$G,4,FALSE))</f>
        <v/>
      </c>
      <c r="C31" s="180"/>
      <c r="D31" s="180"/>
      <c r="E31" s="180"/>
      <c r="F31" s="181"/>
      <c r="G31" s="26" t="str">
        <f>IF(AC31="","",VLOOKUP(AC31,都総体!$B:$G,5,FALSE))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52" t="str">
        <f>都総体!$B$9</f>
        <v/>
      </c>
      <c r="AF31" s="11"/>
      <c r="AG31" s="35"/>
    </row>
    <row r="32" spans="1:33" ht="21.75" customHeight="1">
      <c r="A32" s="24" t="str">
        <f>基本登録!$A$18</f>
        <v>２</v>
      </c>
      <c r="B32" s="179" t="str">
        <f>IF(AC32="","",VLOOKUP(AC32,都総体!$B:$G,4,FALSE))</f>
        <v/>
      </c>
      <c r="C32" s="180"/>
      <c r="D32" s="180"/>
      <c r="E32" s="180"/>
      <c r="F32" s="181"/>
      <c r="G32" s="26" t="str">
        <f>IF(AC32="","",VLOOKUP(AC32,都総体!$B:$G,5,FALSE))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52"/>
      <c r="AF32" s="11"/>
    </row>
    <row r="33" spans="1:32" ht="21.75" customHeight="1">
      <c r="A33" s="24" t="str">
        <f>基本登録!$A$19</f>
        <v>３</v>
      </c>
      <c r="B33" s="179" t="str">
        <f>IF(AC33="","",VLOOKUP(AC33,都総体!$B:$G,4,FALSE))</f>
        <v/>
      </c>
      <c r="C33" s="180"/>
      <c r="D33" s="180"/>
      <c r="E33" s="180"/>
      <c r="F33" s="181"/>
      <c r="G33" s="26" t="str">
        <f>IF(AC33="","",VLOOKUP(AC33,都総体!$B:$G,5,FALSE))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52"/>
      <c r="AF33" s="11"/>
    </row>
    <row r="34" spans="1:32" ht="21.75" customHeight="1">
      <c r="A34" s="24" t="str">
        <f>基本登録!$A$20</f>
        <v>４</v>
      </c>
      <c r="B34" s="179" t="str">
        <f>IF(AC34="","",VLOOKUP(AC34,都総体!$B:$G,4,FALSE))</f>
        <v/>
      </c>
      <c r="C34" s="180"/>
      <c r="D34" s="180"/>
      <c r="E34" s="180"/>
      <c r="F34" s="181"/>
      <c r="G34" s="26" t="str">
        <f>IF(AC34="","",VLOOKUP(AC34,都総体!$B:$G,5,FALSE))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C34" s="52"/>
      <c r="AF34" s="11"/>
    </row>
    <row r="35" spans="1:32" ht="21.75" customHeight="1">
      <c r="A35" s="24" t="str">
        <f>基本登録!$A$21</f>
        <v>５</v>
      </c>
      <c r="B35" s="179" t="str">
        <f>IF(AC35="","",VLOOKUP(AC35,都総体!$B:$G,4,FALSE))</f>
        <v/>
      </c>
      <c r="C35" s="180"/>
      <c r="D35" s="180"/>
      <c r="E35" s="180"/>
      <c r="F35" s="181"/>
      <c r="G35" s="26" t="str">
        <f>IF(AC35="","",VLOOKUP(AC35,都総体!$B:$G,5,FALSE))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C35" s="52"/>
      <c r="AF35" s="11"/>
    </row>
    <row r="36" spans="1:32" ht="21.75" customHeight="1">
      <c r="A36" s="24" t="str">
        <f>基本登録!$A$22</f>
        <v>補</v>
      </c>
      <c r="B36" s="179" t="str">
        <f>IF(AC36="","",VLOOKUP(AC36,都総体!$B:$G,4,FALSE))</f>
        <v/>
      </c>
      <c r="C36" s="180"/>
      <c r="D36" s="180"/>
      <c r="E36" s="180"/>
      <c r="F36" s="181"/>
      <c r="G36" s="26" t="str">
        <f>IF(AC36="","",VLOOKUP(AC36,都総体!$B:$G,5,FALSE))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52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C37" s="52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C38" s="52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C39" s="52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53"/>
    </row>
    <row r="43" spans="1:32" ht="50" customHeight="1">
      <c r="N43" s="39"/>
      <c r="AC43" s="52"/>
      <c r="AF43" s="11"/>
    </row>
    <row r="44" spans="1:32" ht="24.75" customHeight="1">
      <c r="A44" s="199" t="s">
        <v>119</v>
      </c>
      <c r="B44" s="199"/>
      <c r="C44" s="199"/>
      <c r="D44" s="201" t="str">
        <f ca="1">基本登録!$B$10</f>
        <v>令和8年度　都総体（全国総体都予選）個人 立順票</v>
      </c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190" t="s">
        <v>120</v>
      </c>
      <c r="Y44" s="191"/>
      <c r="Z44" s="191"/>
      <c r="AA44" s="192"/>
      <c r="AC44" s="52"/>
      <c r="AF44" s="11"/>
    </row>
    <row r="45" spans="1:32" ht="26.25" customHeight="1">
      <c r="A45" s="200"/>
      <c r="B45" s="200"/>
      <c r="C45" s="200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2" t="str">
        <f>IF(VLOOKUP(AC52,都総体!$B:$G,2,FALSE)="","",VLOOKUP(AC52,都総体!$B:$G,2,FALSE))</f>
        <v/>
      </c>
      <c r="Y45" s="203"/>
      <c r="Z45" s="203"/>
      <c r="AA45" s="204"/>
      <c r="AC45" s="52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C46" s="52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108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C47" s="52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C48" s="52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/>
      <c r="N49" s="29"/>
      <c r="O49" s="29"/>
      <c r="P49" s="22"/>
      <c r="Q49" s="22"/>
      <c r="R49" s="22" t="s">
        <v>128</v>
      </c>
      <c r="S49" s="193" t="str">
        <f>AC52</f>
        <v/>
      </c>
      <c r="T49" s="194"/>
      <c r="U49" s="194"/>
      <c r="V49" s="23" t="s">
        <v>129</v>
      </c>
      <c r="X49" s="183"/>
      <c r="Y49" s="187"/>
      <c r="Z49" s="188"/>
      <c r="AA49" s="189"/>
      <c r="AC49" s="52"/>
      <c r="AF49" s="11"/>
    </row>
    <row r="50" spans="1:32" ht="4.5" customHeight="1">
      <c r="AC50" s="52"/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個人準決勝</v>
      </c>
      <c r="I51" s="197"/>
      <c r="J51" s="197"/>
      <c r="K51" s="197"/>
      <c r="L51" s="198"/>
      <c r="M51" s="196" t="str">
        <f ca="1">IFERROR(VLOOKUP(D44,基本登録!$B$8:$I$14,6,FALSE),"")</f>
        <v>個人決勝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/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/>
      </c>
      <c r="X51" s="197"/>
      <c r="Y51" s="197"/>
      <c r="Z51" s="197"/>
      <c r="AA51" s="198"/>
      <c r="AC51" s="52"/>
      <c r="AF51" s="11"/>
    </row>
    <row r="52" spans="1:32" ht="21.75" customHeight="1">
      <c r="A52" s="25" t="str">
        <f>基本登録!$A$17</f>
        <v>１</v>
      </c>
      <c r="B52" s="179" t="str">
        <f>IF(AC52="","",VLOOKUP(AC52,都総体!$B:$G,4,FALSE))</f>
        <v/>
      </c>
      <c r="C52" s="180"/>
      <c r="D52" s="180"/>
      <c r="E52" s="180"/>
      <c r="F52" s="181"/>
      <c r="G52" s="26" t="str">
        <f>IF(AC52="","",VLOOKUP(AC52,都総体!$B:$G,5,FALSE))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52" t="str">
        <f>都総体!B$10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IF(AC53="","",VLOOKUP(AC53,都総体!$B:$G,4,FALSE))</f>
        <v/>
      </c>
      <c r="C53" s="180"/>
      <c r="D53" s="180"/>
      <c r="E53" s="180"/>
      <c r="F53" s="181"/>
      <c r="G53" s="26" t="str">
        <f>IF(AC53="","",VLOOKUP(AC53,都総体!$B:$G,5,FALSE))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52"/>
      <c r="AF53" s="11"/>
    </row>
    <row r="54" spans="1:32" ht="21.75" customHeight="1">
      <c r="A54" s="24" t="str">
        <f>基本登録!$A$19</f>
        <v>３</v>
      </c>
      <c r="B54" s="179" t="str">
        <f>IF(AC54="","",VLOOKUP(AC54,都総体!$B:$G,4,FALSE))</f>
        <v/>
      </c>
      <c r="C54" s="180"/>
      <c r="D54" s="180"/>
      <c r="E54" s="180"/>
      <c r="F54" s="181"/>
      <c r="G54" s="26" t="str">
        <f>IF(AC54="","",VLOOKUP(AC54,都総体!$B:$G,5,FALSE))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52"/>
      <c r="AF54" s="11"/>
    </row>
    <row r="55" spans="1:32" ht="21.75" customHeight="1">
      <c r="A55" s="24" t="str">
        <f>基本登録!$A$20</f>
        <v>４</v>
      </c>
      <c r="B55" s="179" t="str">
        <f>IF(AC55="","",VLOOKUP(AC55,都総体!$B:$G,4,FALSE))</f>
        <v/>
      </c>
      <c r="C55" s="180"/>
      <c r="D55" s="180"/>
      <c r="E55" s="180"/>
      <c r="F55" s="181"/>
      <c r="G55" s="26" t="str">
        <f>IF(AC55="","",VLOOKUP(AC55,都総体!$B:$G,5,FALSE))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C55" s="52"/>
      <c r="AF55" s="11"/>
    </row>
    <row r="56" spans="1:32" ht="21.75" customHeight="1">
      <c r="A56" s="24" t="str">
        <f>基本登録!$A$21</f>
        <v>５</v>
      </c>
      <c r="B56" s="179" t="str">
        <f>IF(AC56="","",VLOOKUP(AC56,都総体!$B:$G,4,FALSE))</f>
        <v/>
      </c>
      <c r="C56" s="180"/>
      <c r="D56" s="180"/>
      <c r="E56" s="180"/>
      <c r="F56" s="181"/>
      <c r="G56" s="26" t="str">
        <f>IF(AC56="","",VLOOKUP(AC56,都総体!$B:$G,5,FALSE))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C56" s="52"/>
      <c r="AF56" s="11"/>
    </row>
    <row r="57" spans="1:32" ht="21.75" customHeight="1">
      <c r="A57" s="24" t="str">
        <f>基本登録!$A$22</f>
        <v>補</v>
      </c>
      <c r="B57" s="179" t="str">
        <f>IF(AC57="","",VLOOKUP(AC57,都総体!$B:$G,4,FALSE))</f>
        <v/>
      </c>
      <c r="C57" s="180"/>
      <c r="D57" s="180"/>
      <c r="E57" s="180"/>
      <c r="F57" s="181"/>
      <c r="G57" s="26" t="str">
        <f>IF(AC57="","",VLOOKUP(AC57,都総体!$B:$G,5,FALSE))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C57" s="52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C58" s="52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C59" s="52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C60" s="52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53"/>
    </row>
    <row r="64" spans="1:32" ht="34.5" customHeight="1">
      <c r="AC64" s="52"/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基本登録!$B$10</f>
        <v>令和8年度　都総体（全国総体都予選）個人 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C65" s="52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IF(VLOOKUP(AC73,都総体!$B:$G,2,FALSE)="","",VLOOKUP(AC73,都総体!$B:$G,2,FALSE))</f>
        <v/>
      </c>
      <c r="Y66" s="203"/>
      <c r="Z66" s="203"/>
      <c r="AA66" s="204"/>
      <c r="AC66" s="52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C67" s="52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108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C68" s="52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C69" s="52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/>
      <c r="O70" s="29"/>
      <c r="P70" s="22"/>
      <c r="Q70" s="22"/>
      <c r="R70" s="22" t="s">
        <v>128</v>
      </c>
      <c r="S70" s="193" t="str">
        <f>AC73</f>
        <v/>
      </c>
      <c r="T70" s="194"/>
      <c r="U70" s="194"/>
      <c r="V70" s="23" t="s">
        <v>129</v>
      </c>
      <c r="X70" s="183"/>
      <c r="Y70" s="187"/>
      <c r="Z70" s="188"/>
      <c r="AA70" s="189"/>
      <c r="AC70" s="52"/>
      <c r="AF70" s="11"/>
    </row>
    <row r="71" spans="1:32" ht="4.5" customHeight="1">
      <c r="AC71" s="52"/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個人準決勝</v>
      </c>
      <c r="I72" s="197"/>
      <c r="J72" s="197"/>
      <c r="K72" s="197"/>
      <c r="L72" s="198"/>
      <c r="M72" s="196" t="str">
        <f ca="1">IFERROR(VLOOKUP(D65,基本登録!$B$8:$I$14,6,FALSE),"")</f>
        <v>個人決勝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/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/>
      </c>
      <c r="X72" s="197"/>
      <c r="Y72" s="197"/>
      <c r="Z72" s="197"/>
      <c r="AA72" s="198"/>
      <c r="AC72" s="52"/>
      <c r="AF72" s="11"/>
    </row>
    <row r="73" spans="1:32" ht="21.75" customHeight="1">
      <c r="A73" s="25" t="str">
        <f>基本登録!$A$17</f>
        <v>１</v>
      </c>
      <c r="B73" s="179" t="str">
        <f>IF(AC73="","",VLOOKUP(AC73,都総体!$B:$G,4,FALSE))</f>
        <v/>
      </c>
      <c r="C73" s="180"/>
      <c r="D73" s="180"/>
      <c r="E73" s="180"/>
      <c r="F73" s="181"/>
      <c r="G73" s="26" t="str">
        <f>IF(AC73="","",VLOOKUP(AC73,都総体!$B:$G,5,FALSE))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52" t="str">
        <f>都総体!B$11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IF(AC74="","",VLOOKUP(AC74,都総体!$B:$G,4,FALSE))</f>
        <v/>
      </c>
      <c r="C74" s="180"/>
      <c r="D74" s="180"/>
      <c r="E74" s="180"/>
      <c r="F74" s="181"/>
      <c r="G74" s="26" t="str">
        <f>IF(AC74="","",VLOOKUP(AC74,都総体!$B:$G,5,FALSE))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52"/>
      <c r="AF74" s="11"/>
    </row>
    <row r="75" spans="1:32" ht="21.75" customHeight="1">
      <c r="A75" s="24" t="str">
        <f>基本登録!$A$19</f>
        <v>３</v>
      </c>
      <c r="B75" s="179" t="str">
        <f>IF(AC75="","",VLOOKUP(AC75,都総体!$B:$G,4,FALSE))</f>
        <v/>
      </c>
      <c r="C75" s="180"/>
      <c r="D75" s="180"/>
      <c r="E75" s="180"/>
      <c r="F75" s="181"/>
      <c r="G75" s="26" t="str">
        <f>IF(AC75="","",VLOOKUP(AC75,都総体!$B:$G,5,FALSE))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52"/>
      <c r="AF75" s="11"/>
    </row>
    <row r="76" spans="1:32" ht="21.75" customHeight="1">
      <c r="A76" s="24" t="str">
        <f>基本登録!$A$20</f>
        <v>４</v>
      </c>
      <c r="B76" s="179" t="str">
        <f>IF(AC76="","",VLOOKUP(AC76,都総体!$B:$G,4,FALSE))</f>
        <v/>
      </c>
      <c r="C76" s="180"/>
      <c r="D76" s="180"/>
      <c r="E76" s="180"/>
      <c r="F76" s="181"/>
      <c r="G76" s="26" t="str">
        <f>IF(AC76="","",VLOOKUP(AC76,都総体!$B:$G,5,FALSE))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C76" s="52"/>
      <c r="AF76" s="11"/>
    </row>
    <row r="77" spans="1:32" ht="21.75" customHeight="1">
      <c r="A77" s="24" t="str">
        <f>基本登録!$A$21</f>
        <v>５</v>
      </c>
      <c r="B77" s="179" t="str">
        <f>IF(AC77="","",VLOOKUP(AC77,都総体!$B:$G,4,FALSE))</f>
        <v/>
      </c>
      <c r="C77" s="180"/>
      <c r="D77" s="180"/>
      <c r="E77" s="180"/>
      <c r="F77" s="181"/>
      <c r="G77" s="26" t="str">
        <f>IF(AC77="","",VLOOKUP(AC77,都総体!$B:$G,5,FALSE))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C77" s="52"/>
      <c r="AF77" s="11"/>
    </row>
    <row r="78" spans="1:32" ht="21.75" customHeight="1">
      <c r="A78" s="24" t="str">
        <f>基本登録!$A$22</f>
        <v>補</v>
      </c>
      <c r="B78" s="179" t="str">
        <f>IF(AC78="","",VLOOKUP(AC78,都総体!$B:$G,4,FALSE))</f>
        <v/>
      </c>
      <c r="C78" s="180"/>
      <c r="D78" s="180"/>
      <c r="E78" s="180"/>
      <c r="F78" s="181"/>
      <c r="G78" s="26" t="str">
        <f>IF(AC78="","",VLOOKUP(AC78,都総体!$B:$G,5,FALSE))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C78" s="52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C79" s="52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C80" s="52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C81" s="52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53"/>
    </row>
    <row r="85" spans="1:32" ht="34.5" customHeight="1">
      <c r="AC85" s="52"/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基本登録!$B$10</f>
        <v>令和8年度　都総体（全国総体都予選）個人 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C86" s="52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IF(VLOOKUP(AC94,都総体!$B:$G,2,FALSE)="","",VLOOKUP(AC94,都総体!$B:$G,2,FALSE))</f>
        <v/>
      </c>
      <c r="Y87" s="203"/>
      <c r="Z87" s="203"/>
      <c r="AA87" s="204"/>
      <c r="AC87" s="52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C88" s="52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108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C89" s="52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C90" s="52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/>
      <c r="P91" s="22"/>
      <c r="Q91" s="22"/>
      <c r="R91" s="22" t="s">
        <v>128</v>
      </c>
      <c r="S91" s="193" t="str">
        <f>AC94</f>
        <v/>
      </c>
      <c r="T91" s="194"/>
      <c r="U91" s="194"/>
      <c r="V91" s="23" t="s">
        <v>129</v>
      </c>
      <c r="X91" s="183"/>
      <c r="Y91" s="187"/>
      <c r="Z91" s="188"/>
      <c r="AA91" s="189"/>
      <c r="AC91" s="52"/>
      <c r="AF91" s="11"/>
    </row>
    <row r="92" spans="1:32" ht="4.5" customHeight="1">
      <c r="AC92" s="52"/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個人準決勝</v>
      </c>
      <c r="I93" s="197"/>
      <c r="J93" s="197"/>
      <c r="K93" s="197"/>
      <c r="L93" s="198"/>
      <c r="M93" s="196" t="str">
        <f ca="1">IFERROR(VLOOKUP(D86,基本登録!$B$8:$I$14,6,FALSE),"")</f>
        <v>個人決勝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/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/>
      </c>
      <c r="X93" s="197"/>
      <c r="Y93" s="197"/>
      <c r="Z93" s="197"/>
      <c r="AA93" s="198"/>
      <c r="AC93" s="52"/>
      <c r="AF93" s="11"/>
    </row>
    <row r="94" spans="1:32" ht="21.75" customHeight="1">
      <c r="A94" s="25" t="str">
        <f>基本登録!$A$17</f>
        <v>１</v>
      </c>
      <c r="B94" s="179" t="str">
        <f>IF(AC94="","",VLOOKUP(AC94,都総体!$B:$G,4,FALSE))</f>
        <v/>
      </c>
      <c r="C94" s="180"/>
      <c r="D94" s="180"/>
      <c r="E94" s="180"/>
      <c r="F94" s="181"/>
      <c r="G94" s="26" t="str">
        <f>IF(AC94="","",VLOOKUP(AC94,都総体!$B:$G,5,FALSE))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52" t="str">
        <f>都総体!B$12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IF(AC95="","",VLOOKUP(AC95,都総体!$B:$G,4,FALSE))</f>
        <v/>
      </c>
      <c r="C95" s="180"/>
      <c r="D95" s="180"/>
      <c r="E95" s="180"/>
      <c r="F95" s="181"/>
      <c r="G95" s="26" t="str">
        <f>IF(AC95="","",VLOOKUP(AC95,都総体!$B:$G,5,FALSE))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52"/>
      <c r="AF95" s="11"/>
    </row>
    <row r="96" spans="1:32" ht="21.75" customHeight="1">
      <c r="A96" s="24" t="str">
        <f>基本登録!$A$19</f>
        <v>３</v>
      </c>
      <c r="B96" s="179" t="str">
        <f>IF(AC96="","",VLOOKUP(AC96,都総体!$B:$G,4,FALSE))</f>
        <v/>
      </c>
      <c r="C96" s="180"/>
      <c r="D96" s="180"/>
      <c r="E96" s="180"/>
      <c r="F96" s="181"/>
      <c r="G96" s="26" t="str">
        <f>IF(AC96="","",VLOOKUP(AC96,都総体!$B:$G,5,FALSE))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52"/>
      <c r="AF96" s="11"/>
    </row>
    <row r="97" spans="1:32" ht="21.75" customHeight="1">
      <c r="A97" s="24" t="str">
        <f>基本登録!$A$20</f>
        <v>４</v>
      </c>
      <c r="B97" s="179" t="str">
        <f>IF(AC97="","",VLOOKUP(AC97,都総体!$B:$G,4,FALSE))</f>
        <v/>
      </c>
      <c r="C97" s="180"/>
      <c r="D97" s="180"/>
      <c r="E97" s="180"/>
      <c r="F97" s="181"/>
      <c r="G97" s="26" t="str">
        <f>IF(AC97="","",VLOOKUP(AC97,都総体!$B:$G,5,FALSE))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C97" s="52"/>
      <c r="AF97" s="11"/>
    </row>
    <row r="98" spans="1:32" ht="21.75" customHeight="1">
      <c r="A98" s="24" t="str">
        <f>基本登録!$A$21</f>
        <v>５</v>
      </c>
      <c r="B98" s="179" t="str">
        <f>IF(AC98="","",VLOOKUP(AC98,都総体!$B:$G,4,FALSE))</f>
        <v/>
      </c>
      <c r="C98" s="180"/>
      <c r="D98" s="180"/>
      <c r="E98" s="180"/>
      <c r="F98" s="181"/>
      <c r="G98" s="26" t="str">
        <f>IF(AC98="","",VLOOKUP(AC98,都総体!$B:$G,5,FALSE))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C98" s="52"/>
      <c r="AF98" s="11"/>
    </row>
    <row r="99" spans="1:32" ht="21.75" customHeight="1">
      <c r="A99" s="24" t="str">
        <f>基本登録!$A$22</f>
        <v>補</v>
      </c>
      <c r="B99" s="179" t="str">
        <f>IF(AC99="","",VLOOKUP(AC99,都総体!$B:$G,4,FALSE))</f>
        <v/>
      </c>
      <c r="C99" s="180"/>
      <c r="D99" s="180"/>
      <c r="E99" s="180"/>
      <c r="F99" s="181"/>
      <c r="G99" s="26" t="str">
        <f>IF(AC99="","",VLOOKUP(AC99,都総体!$B:$G,5,FALSE))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C99" s="52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C100" s="52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C101" s="52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C102" s="52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53"/>
    </row>
    <row r="106" spans="1:32" ht="34.5" customHeight="1">
      <c r="AC106" s="52"/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基本登録!$B$10</f>
        <v>令和8年度　都総体（全国総体都予選）個人 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C107" s="52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IF(VLOOKUP(AC115,都総体!$B:$G,2,FALSE)="","",VLOOKUP(AC115,都総体!$B:$G,2,FALSE))</f>
        <v/>
      </c>
      <c r="Y108" s="203"/>
      <c r="Z108" s="203"/>
      <c r="AA108" s="204"/>
      <c r="AC108" s="52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C109" s="52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108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C110" s="52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C111" s="52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/>
      <c r="Q112" s="22"/>
      <c r="R112" s="22" t="s">
        <v>128</v>
      </c>
      <c r="S112" s="193" t="str">
        <f>AC115</f>
        <v/>
      </c>
      <c r="T112" s="194"/>
      <c r="U112" s="194"/>
      <c r="V112" s="23" t="s">
        <v>129</v>
      </c>
      <c r="X112" s="183"/>
      <c r="Y112" s="187"/>
      <c r="Z112" s="188"/>
      <c r="AA112" s="189"/>
      <c r="AC112" s="52"/>
      <c r="AF112" s="11"/>
    </row>
    <row r="113" spans="1:32" ht="4.5" customHeight="1">
      <c r="AC113" s="52"/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個人準決勝</v>
      </c>
      <c r="I114" s="197"/>
      <c r="J114" s="197"/>
      <c r="K114" s="197"/>
      <c r="L114" s="198"/>
      <c r="M114" s="196" t="str">
        <f ca="1">IFERROR(VLOOKUP(D107,基本登録!$B$8:$I$14,6,FALSE),"")</f>
        <v>個人決勝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/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/>
      </c>
      <c r="X114" s="197"/>
      <c r="Y114" s="197"/>
      <c r="Z114" s="197"/>
      <c r="AA114" s="198"/>
      <c r="AC114" s="52"/>
      <c r="AF114" s="11"/>
    </row>
    <row r="115" spans="1:32" ht="21.75" customHeight="1">
      <c r="A115" s="25" t="str">
        <f>基本登録!$A$17</f>
        <v>１</v>
      </c>
      <c r="B115" s="179" t="str">
        <f>IF(AC115="","",VLOOKUP(AC115,都総体!$B:$G,4,FALSE))</f>
        <v/>
      </c>
      <c r="C115" s="180"/>
      <c r="D115" s="180"/>
      <c r="E115" s="180"/>
      <c r="F115" s="181"/>
      <c r="G115" s="26" t="str">
        <f>IF(AC115="","",VLOOKUP(AC115,都総体!$B:$G,5,FALSE))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52" t="str">
        <f>都総体!B$13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IF(AC116="","",VLOOKUP(AC116,都総体!$B:$G,4,FALSE))</f>
        <v/>
      </c>
      <c r="C116" s="180"/>
      <c r="D116" s="180"/>
      <c r="E116" s="180"/>
      <c r="F116" s="181"/>
      <c r="G116" s="26" t="str">
        <f>IF(AC116="","",VLOOKUP(AC116,都総体!$B:$G,5,FALSE))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52"/>
      <c r="AF116" s="11"/>
    </row>
    <row r="117" spans="1:32" ht="21.75" customHeight="1">
      <c r="A117" s="24" t="str">
        <f>基本登録!$A$19</f>
        <v>３</v>
      </c>
      <c r="B117" s="179" t="str">
        <f>IF(AC117="","",VLOOKUP(AC117,都総体!$B:$G,4,FALSE))</f>
        <v/>
      </c>
      <c r="C117" s="180"/>
      <c r="D117" s="180"/>
      <c r="E117" s="180"/>
      <c r="F117" s="181"/>
      <c r="G117" s="26" t="str">
        <f>IF(AC117="","",VLOOKUP(AC117,都総体!$B:$G,5,FALSE))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52"/>
      <c r="AF117" s="11"/>
    </row>
    <row r="118" spans="1:32" ht="21.75" customHeight="1">
      <c r="A118" s="24" t="str">
        <f>基本登録!$A$20</f>
        <v>４</v>
      </c>
      <c r="B118" s="179" t="str">
        <f>IF(AC118="","",VLOOKUP(AC118,都総体!$B:$G,4,FALSE))</f>
        <v/>
      </c>
      <c r="C118" s="180"/>
      <c r="D118" s="180"/>
      <c r="E118" s="180"/>
      <c r="F118" s="181"/>
      <c r="G118" s="26" t="str">
        <f>IF(AC118="","",VLOOKUP(AC118,都総体!$B:$G,5,FALSE))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C118" s="52"/>
      <c r="AF118" s="11"/>
    </row>
    <row r="119" spans="1:32" ht="21.75" customHeight="1">
      <c r="A119" s="24" t="str">
        <f>基本登録!$A$21</f>
        <v>５</v>
      </c>
      <c r="B119" s="179" t="str">
        <f>IF(AC119="","",VLOOKUP(AC119,都総体!$B:$G,4,FALSE))</f>
        <v/>
      </c>
      <c r="C119" s="180"/>
      <c r="D119" s="180"/>
      <c r="E119" s="180"/>
      <c r="F119" s="181"/>
      <c r="G119" s="26" t="str">
        <f>IF(AC119="","",VLOOKUP(AC119,都総体!$B:$G,5,FALSE))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C119" s="52"/>
      <c r="AF119" s="11"/>
    </row>
    <row r="120" spans="1:32" ht="21.75" customHeight="1">
      <c r="A120" s="24" t="str">
        <f>基本登録!$A$22</f>
        <v>補</v>
      </c>
      <c r="B120" s="179" t="str">
        <f>IF(AC120="","",VLOOKUP(AC120,都総体!$B:$G,4,FALSE))</f>
        <v/>
      </c>
      <c r="C120" s="180"/>
      <c r="D120" s="180"/>
      <c r="E120" s="180"/>
      <c r="F120" s="181"/>
      <c r="G120" s="26" t="str">
        <f>IF(AC120="","",VLOOKUP(AC120,都総体!$B:$G,5,FALSE))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C120" s="52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C121" s="52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C122" s="52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C123" s="52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53"/>
    </row>
    <row r="127" spans="1:32" ht="34.5" customHeight="1">
      <c r="AC127" s="52"/>
      <c r="AF127" s="11"/>
    </row>
    <row r="128" spans="1:32" ht="24.75" customHeight="1">
      <c r="A128" s="199" t="s">
        <v>119</v>
      </c>
      <c r="B128" s="199"/>
      <c r="C128" s="199"/>
      <c r="D128" s="201" t="str">
        <f ca="1">基本登録!$B$10</f>
        <v>令和8年度　都総体（全国総体都予選）個人 立順票</v>
      </c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190" t="s">
        <v>120</v>
      </c>
      <c r="Y128" s="191"/>
      <c r="Z128" s="191"/>
      <c r="AA128" s="192"/>
      <c r="AC128" s="52"/>
      <c r="AF128" s="11"/>
    </row>
    <row r="129" spans="1:32" ht="26.25" customHeight="1">
      <c r="A129" s="200"/>
      <c r="B129" s="200"/>
      <c r="C129" s="200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2" t="str">
        <f>IF(VLOOKUP(AC136,都総体!$B:$G,2,FALSE)="","",VLOOKUP(AC136,都総体!$B:$G,2,FALSE))</f>
        <v/>
      </c>
      <c r="Y129" s="203"/>
      <c r="Z129" s="203"/>
      <c r="AA129" s="204"/>
      <c r="AC129" s="52"/>
      <c r="AF129" s="11"/>
    </row>
    <row r="130" spans="1:32" ht="27" customHeight="1">
      <c r="A130" s="169" t="s">
        <v>121</v>
      </c>
      <c r="B130" s="177"/>
      <c r="C130" s="178"/>
      <c r="D130" s="208"/>
      <c r="E130" s="30" t="s">
        <v>122</v>
      </c>
      <c r="F130" s="208"/>
      <c r="G130" s="190" t="s">
        <v>123</v>
      </c>
      <c r="H130" s="191"/>
      <c r="I130" s="192"/>
      <c r="J130" s="213" t="str">
        <f>基本登録!$B$2</f>
        <v>基本登録シートの学校番号に入力して下さい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X130" s="205"/>
      <c r="Y130" s="206"/>
      <c r="Z130" s="206"/>
      <c r="AA130" s="207"/>
      <c r="AC130" s="52"/>
      <c r="AF130" s="11"/>
    </row>
    <row r="131" spans="1:32" ht="9.75" customHeight="1">
      <c r="A131" s="214">
        <f>基本登録!$B$1</f>
        <v>0</v>
      </c>
      <c r="B131" s="215"/>
      <c r="C131" s="216"/>
      <c r="D131" s="209"/>
      <c r="E131" s="223" t="s">
        <v>108</v>
      </c>
      <c r="F131" s="211"/>
      <c r="G131" s="226" t="s">
        <v>124</v>
      </c>
      <c r="H131" s="227"/>
      <c r="I131" s="228"/>
      <c r="J131" s="213">
        <f>基本登録!$B$3</f>
        <v>0</v>
      </c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36"/>
      <c r="X131" s="36"/>
      <c r="AC131" s="52"/>
      <c r="AF131" s="11"/>
    </row>
    <row r="132" spans="1:32" ht="16.5" customHeight="1">
      <c r="A132" s="217"/>
      <c r="B132" s="218"/>
      <c r="C132" s="219"/>
      <c r="D132" s="209"/>
      <c r="E132" s="224"/>
      <c r="F132" s="211"/>
      <c r="G132" s="229"/>
      <c r="H132" s="230"/>
      <c r="I132" s="231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X132" s="182" t="s">
        <v>125</v>
      </c>
      <c r="Y132" s="184" t="s">
        <v>126</v>
      </c>
      <c r="Z132" s="185"/>
      <c r="AA132" s="186"/>
      <c r="AC132" s="52"/>
      <c r="AF132" s="11"/>
    </row>
    <row r="133" spans="1:32" ht="27" customHeight="1">
      <c r="A133" s="220"/>
      <c r="B133" s="221"/>
      <c r="C133" s="222"/>
      <c r="D133" s="210"/>
      <c r="E133" s="225"/>
      <c r="F133" s="212"/>
      <c r="G133" s="190" t="s">
        <v>127</v>
      </c>
      <c r="H133" s="191"/>
      <c r="I133" s="192"/>
      <c r="J133" s="28"/>
      <c r="K133" s="29"/>
      <c r="L133" s="29"/>
      <c r="M133" s="29"/>
      <c r="N133" s="29"/>
      <c r="O133" s="29"/>
      <c r="P133" s="22"/>
      <c r="Q133" s="22"/>
      <c r="R133" s="22" t="s">
        <v>128</v>
      </c>
      <c r="S133" s="193" t="str">
        <f>AC136</f>
        <v/>
      </c>
      <c r="T133" s="194"/>
      <c r="U133" s="194"/>
      <c r="V133" s="23" t="s">
        <v>129</v>
      </c>
      <c r="X133" s="183"/>
      <c r="Y133" s="187"/>
      <c r="Z133" s="188"/>
      <c r="AA133" s="189"/>
      <c r="AC133" s="52"/>
      <c r="AF133" s="11"/>
    </row>
    <row r="134" spans="1:32" ht="4.5" customHeight="1">
      <c r="AC134" s="52"/>
      <c r="AF134" s="11"/>
    </row>
    <row r="135" spans="1:32" ht="21.75" customHeight="1">
      <c r="A135" s="24" t="s">
        <v>130</v>
      </c>
      <c r="B135" s="174" t="s">
        <v>131</v>
      </c>
      <c r="C135" s="195"/>
      <c r="D135" s="195"/>
      <c r="E135" s="195"/>
      <c r="F135" s="176"/>
      <c r="G135" s="32" t="s">
        <v>102</v>
      </c>
      <c r="H135" s="196" t="str">
        <f ca="1">IFERROR(VLOOKUP(D128,基本登録!$B$8:$I$14,5,FALSE),"")</f>
        <v>個人準決勝</v>
      </c>
      <c r="I135" s="197"/>
      <c r="J135" s="197"/>
      <c r="K135" s="197"/>
      <c r="L135" s="198"/>
      <c r="M135" s="196" t="str">
        <f ca="1">IFERROR(VLOOKUP(D128,基本登録!$B$8:$I$14,6,FALSE),"")</f>
        <v>個人決勝</v>
      </c>
      <c r="N135" s="197"/>
      <c r="O135" s="197"/>
      <c r="P135" s="197"/>
      <c r="Q135" s="198"/>
      <c r="R135" s="196" t="str">
        <f ca="1">IFERROR(IF(VLOOKUP(D128,基本登録!$B$8:$I$14,7,FALSE)="","",VLOOKUP(D128,基本登録!$B$8:$I$14,7,FALSE)),"")</f>
        <v/>
      </c>
      <c r="S135" s="197"/>
      <c r="T135" s="197"/>
      <c r="U135" s="197"/>
      <c r="V135" s="198"/>
      <c r="W135" s="196" t="str">
        <f ca="1">IFERROR(IF(VLOOKUP(D128,基本登録!$B$8:$I$14,8,FALSE)="","",VLOOKUP(D128,基本登録!$B$8:$I$14,8,FALSE)),"")</f>
        <v/>
      </c>
      <c r="X135" s="197"/>
      <c r="Y135" s="197"/>
      <c r="Z135" s="197"/>
      <c r="AA135" s="198"/>
      <c r="AC135" s="52"/>
      <c r="AF135" s="11"/>
    </row>
    <row r="136" spans="1:32" ht="21.75" customHeight="1">
      <c r="A136" s="25" t="str">
        <f>基本登録!$A$17</f>
        <v>１</v>
      </c>
      <c r="B136" s="179" t="str">
        <f>IF(AC136="","",VLOOKUP(AC136,都総体!$B:$G,4,FALSE))</f>
        <v/>
      </c>
      <c r="C136" s="180"/>
      <c r="D136" s="180"/>
      <c r="E136" s="180"/>
      <c r="F136" s="181"/>
      <c r="G136" s="26" t="str">
        <f>IF(AC136="","",VLOOKUP(AC136,都総体!$B:$G,5,FALSE))</f>
        <v/>
      </c>
      <c r="H136" s="31"/>
      <c r="I136" s="31"/>
      <c r="J136" s="31"/>
      <c r="K136" s="21"/>
      <c r="L136" s="34"/>
      <c r="M136" s="31"/>
      <c r="N136" s="31"/>
      <c r="O136" s="31"/>
      <c r="P136" s="21"/>
      <c r="Q136" s="34"/>
      <c r="R136" s="31"/>
      <c r="S136" s="31"/>
      <c r="T136" s="31"/>
      <c r="U136" s="21"/>
      <c r="V136" s="34"/>
      <c r="W136" s="31"/>
      <c r="X136" s="31"/>
      <c r="Y136" s="31"/>
      <c r="Z136" s="21"/>
      <c r="AA136" s="34"/>
      <c r="AC136" s="52" t="str">
        <f>都総体!B$14</f>
        <v/>
      </c>
      <c r="AF136" s="11"/>
    </row>
    <row r="137" spans="1:32" ht="21.75" customHeight="1">
      <c r="A137" s="24" t="str">
        <f>基本登録!$A$18</f>
        <v>２</v>
      </c>
      <c r="B137" s="179" t="str">
        <f>IF(AC137="","",VLOOKUP(AC137,都総体!$B:$G,4,FALSE))</f>
        <v/>
      </c>
      <c r="C137" s="180"/>
      <c r="D137" s="180"/>
      <c r="E137" s="180"/>
      <c r="F137" s="181"/>
      <c r="G137" s="26" t="str">
        <f>IF(AC137="","",VLOOKUP(AC137,都総体!$B:$G,5,FALSE))</f>
        <v/>
      </c>
      <c r="H137" s="31"/>
      <c r="I137" s="31"/>
      <c r="J137" s="31"/>
      <c r="K137" s="21"/>
      <c r="L137" s="34"/>
      <c r="M137" s="31"/>
      <c r="N137" s="31"/>
      <c r="O137" s="31"/>
      <c r="P137" s="21"/>
      <c r="Q137" s="34"/>
      <c r="R137" s="31"/>
      <c r="S137" s="31"/>
      <c r="T137" s="31"/>
      <c r="U137" s="21"/>
      <c r="V137" s="34"/>
      <c r="W137" s="31"/>
      <c r="X137" s="31"/>
      <c r="Y137" s="31"/>
      <c r="Z137" s="21"/>
      <c r="AA137" s="34"/>
      <c r="AC137" s="52"/>
      <c r="AF137" s="11"/>
    </row>
    <row r="138" spans="1:32" ht="21.75" customHeight="1">
      <c r="A138" s="24" t="str">
        <f>基本登録!$A$19</f>
        <v>３</v>
      </c>
      <c r="B138" s="179" t="str">
        <f>IF(AC138="","",VLOOKUP(AC138,都総体!$B:$G,4,FALSE))</f>
        <v/>
      </c>
      <c r="C138" s="180"/>
      <c r="D138" s="180"/>
      <c r="E138" s="180"/>
      <c r="F138" s="181"/>
      <c r="G138" s="26" t="str">
        <f>IF(AC138="","",VLOOKUP(AC138,都総体!$B:$G,5,FALSE))</f>
        <v/>
      </c>
      <c r="H138" s="31"/>
      <c r="I138" s="31"/>
      <c r="J138" s="31"/>
      <c r="K138" s="21"/>
      <c r="L138" s="34"/>
      <c r="M138" s="31"/>
      <c r="N138" s="31"/>
      <c r="O138" s="31"/>
      <c r="P138" s="21"/>
      <c r="Q138" s="34"/>
      <c r="R138" s="31"/>
      <c r="S138" s="31"/>
      <c r="T138" s="31"/>
      <c r="U138" s="21"/>
      <c r="V138" s="34"/>
      <c r="W138" s="31"/>
      <c r="X138" s="31"/>
      <c r="Y138" s="31"/>
      <c r="Z138" s="21"/>
      <c r="AA138" s="34"/>
      <c r="AC138" s="52"/>
      <c r="AF138" s="11"/>
    </row>
    <row r="139" spans="1:32" ht="21.75" customHeight="1">
      <c r="A139" s="24" t="str">
        <f>基本登録!$A$20</f>
        <v>４</v>
      </c>
      <c r="B139" s="179" t="str">
        <f>IF(AC139="","",VLOOKUP(AC139,都総体!$B:$G,4,FALSE))</f>
        <v/>
      </c>
      <c r="C139" s="180"/>
      <c r="D139" s="180"/>
      <c r="E139" s="180"/>
      <c r="F139" s="181"/>
      <c r="G139" s="26" t="str">
        <f>IF(AC139="","",VLOOKUP(AC139,都総体!$B:$G,5,FALSE))</f>
        <v/>
      </c>
      <c r="H139" s="31"/>
      <c r="I139" s="31"/>
      <c r="J139" s="31"/>
      <c r="K139" s="21"/>
      <c r="L139" s="34"/>
      <c r="M139" s="31"/>
      <c r="N139" s="31"/>
      <c r="O139" s="31"/>
      <c r="P139" s="21"/>
      <c r="Q139" s="34"/>
      <c r="R139" s="31"/>
      <c r="S139" s="31"/>
      <c r="T139" s="31"/>
      <c r="U139" s="21"/>
      <c r="V139" s="34"/>
      <c r="W139" s="31"/>
      <c r="X139" s="31"/>
      <c r="Y139" s="31"/>
      <c r="Z139" s="21"/>
      <c r="AA139" s="34"/>
      <c r="AC139" s="52"/>
      <c r="AF139" s="11"/>
    </row>
    <row r="140" spans="1:32" ht="21.75" customHeight="1">
      <c r="A140" s="24" t="str">
        <f>基本登録!$A$21</f>
        <v>５</v>
      </c>
      <c r="B140" s="179" t="str">
        <f>IF(AC140="","",VLOOKUP(AC140,都総体!$B:$G,4,FALSE))</f>
        <v/>
      </c>
      <c r="C140" s="180"/>
      <c r="D140" s="180"/>
      <c r="E140" s="180"/>
      <c r="F140" s="181"/>
      <c r="G140" s="26" t="str">
        <f>IF(AC140="","",VLOOKUP(AC140,都総体!$B:$G,5,FALSE))</f>
        <v/>
      </c>
      <c r="H140" s="31"/>
      <c r="I140" s="31"/>
      <c r="J140" s="31"/>
      <c r="K140" s="21"/>
      <c r="L140" s="34"/>
      <c r="M140" s="31"/>
      <c r="N140" s="31"/>
      <c r="O140" s="31"/>
      <c r="P140" s="21"/>
      <c r="Q140" s="34"/>
      <c r="R140" s="31"/>
      <c r="S140" s="31"/>
      <c r="T140" s="31"/>
      <c r="U140" s="21"/>
      <c r="V140" s="34"/>
      <c r="W140" s="31"/>
      <c r="X140" s="31"/>
      <c r="Y140" s="31"/>
      <c r="Z140" s="21"/>
      <c r="AA140" s="34"/>
      <c r="AC140" s="52"/>
      <c r="AF140" s="11"/>
    </row>
    <row r="141" spans="1:32" ht="21.75" customHeight="1">
      <c r="A141" s="24" t="str">
        <f>基本登録!$A$22</f>
        <v>補</v>
      </c>
      <c r="B141" s="179" t="str">
        <f>IF(AC141="","",VLOOKUP(AC141,都総体!$B:$G,4,FALSE))</f>
        <v/>
      </c>
      <c r="C141" s="180"/>
      <c r="D141" s="180"/>
      <c r="E141" s="180"/>
      <c r="F141" s="181"/>
      <c r="G141" s="26" t="str">
        <f>IF(AC141="","",VLOOKUP(AC141,都総体!$B:$G,5,FALSE))</f>
        <v/>
      </c>
      <c r="H141" s="24"/>
      <c r="I141" s="24"/>
      <c r="J141" s="24"/>
      <c r="K141" s="33"/>
      <c r="L141" s="34"/>
      <c r="M141" s="24"/>
      <c r="N141" s="24"/>
      <c r="O141" s="24"/>
      <c r="P141" s="33"/>
      <c r="Q141" s="34"/>
      <c r="R141" s="24"/>
      <c r="S141" s="24"/>
      <c r="T141" s="24"/>
      <c r="U141" s="33"/>
      <c r="V141" s="34"/>
      <c r="W141" s="24"/>
      <c r="X141" s="24"/>
      <c r="Y141" s="24"/>
      <c r="Z141" s="33"/>
      <c r="AA141" s="34"/>
      <c r="AC141" s="52"/>
      <c r="AF141" s="11"/>
    </row>
    <row r="142" spans="1:32" ht="19.5" customHeight="1">
      <c r="A142" s="169"/>
      <c r="B142" s="170"/>
      <c r="C142" s="170"/>
      <c r="D142" s="170"/>
      <c r="E142" s="170"/>
      <c r="F142" s="170"/>
      <c r="G142" s="171"/>
      <c r="H142" s="172" t="s">
        <v>132</v>
      </c>
      <c r="I142" s="173"/>
      <c r="J142" s="173"/>
      <c r="K142" s="173"/>
      <c r="L142" s="34"/>
      <c r="M142" s="172" t="s">
        <v>132</v>
      </c>
      <c r="N142" s="173"/>
      <c r="O142" s="173"/>
      <c r="P142" s="173"/>
      <c r="Q142" s="34"/>
      <c r="R142" s="172" t="s">
        <v>132</v>
      </c>
      <c r="S142" s="173"/>
      <c r="T142" s="173"/>
      <c r="U142" s="173"/>
      <c r="V142" s="34"/>
      <c r="W142" s="172" t="s">
        <v>132</v>
      </c>
      <c r="X142" s="173"/>
      <c r="Y142" s="173"/>
      <c r="Z142" s="173"/>
      <c r="AA142" s="34"/>
      <c r="AC142" s="52"/>
      <c r="AF142" s="11"/>
    </row>
    <row r="143" spans="1:32" ht="24.75" customHeight="1">
      <c r="A143" s="174"/>
      <c r="B143" s="175"/>
      <c r="C143" s="175"/>
      <c r="D143" s="175"/>
      <c r="E143" s="175"/>
      <c r="F143" s="175"/>
      <c r="G143" s="176"/>
      <c r="H143" s="169"/>
      <c r="I143" s="177"/>
      <c r="J143" s="177"/>
      <c r="K143" s="177"/>
      <c r="L143" s="178"/>
      <c r="M143" s="169"/>
      <c r="N143" s="177"/>
      <c r="O143" s="177"/>
      <c r="P143" s="177"/>
      <c r="Q143" s="178"/>
      <c r="R143" s="169"/>
      <c r="S143" s="177"/>
      <c r="T143" s="177"/>
      <c r="U143" s="177"/>
      <c r="V143" s="178"/>
      <c r="W143" s="169"/>
      <c r="X143" s="177"/>
      <c r="Y143" s="177"/>
      <c r="Z143" s="177"/>
      <c r="AA143" s="178"/>
      <c r="AC143" s="52"/>
      <c r="AF143" s="11"/>
    </row>
    <row r="144" spans="1:32" ht="4.5" customHeight="1">
      <c r="A144" s="165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AC144" s="52"/>
      <c r="AF144" s="11"/>
    </row>
    <row r="145" spans="1:32">
      <c r="A145" s="167" t="s">
        <v>136</v>
      </c>
      <c r="B145" s="167"/>
      <c r="C145" s="47" t="str">
        <f>基本登録!$A$23</f>
        <v>①（　）内の大会の個人の部は一人１枚使用すること（関東予選・総合体育大会・個人選手権大会）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/>
      <c r="R145" s="45"/>
      <c r="S145" s="44"/>
      <c r="T145" s="44"/>
      <c r="U145" s="40"/>
      <c r="V145" s="40"/>
      <c r="W145" s="40"/>
      <c r="X145" s="40"/>
      <c r="Y145" s="40"/>
      <c r="Z145" s="40"/>
      <c r="AA145" s="40"/>
    </row>
    <row r="146" spans="1:32">
      <c r="A146" s="43"/>
      <c r="B146" s="43"/>
      <c r="C146" s="47" t="str">
        <f>基本登録!$A$24</f>
        <v>②顧問の捺印のないものは無効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6"/>
      <c r="R146" s="44"/>
      <c r="S146" s="44"/>
      <c r="T146" s="44"/>
      <c r="U146" s="168" t="s">
        <v>139</v>
      </c>
      <c r="V146" s="168"/>
      <c r="W146" s="168"/>
      <c r="X146" s="168"/>
      <c r="Y146" s="168"/>
      <c r="Z146" s="168"/>
      <c r="AA146" s="168"/>
    </row>
    <row r="147" spans="1:32" s="37" customFormat="1">
      <c r="A147" s="41"/>
      <c r="B147" s="41"/>
      <c r="C147" s="42" t="str">
        <f>基本登録!$A$25</f>
        <v>③A4用紙に印刷すること（A4用紙1枚につき立順票は二部出力。切り取って使用すること）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168"/>
      <c r="V147" s="168"/>
      <c r="W147" s="168"/>
      <c r="X147" s="168"/>
      <c r="Y147" s="168"/>
      <c r="Z147" s="168"/>
      <c r="AA147" s="168"/>
      <c r="AC147" s="53"/>
    </row>
    <row r="148" spans="1:32" ht="34.5" customHeight="1">
      <c r="AC148" s="52"/>
      <c r="AF148" s="11"/>
    </row>
    <row r="149" spans="1:32" ht="24.75" customHeight="1">
      <c r="A149" s="199" t="s">
        <v>119</v>
      </c>
      <c r="B149" s="199"/>
      <c r="C149" s="199"/>
      <c r="D149" s="201" t="str">
        <f ca="1">基本登録!$B$10</f>
        <v>令和8年度　都総体（全国総体都予選）個人 立順票</v>
      </c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190" t="s">
        <v>120</v>
      </c>
      <c r="Y149" s="191"/>
      <c r="Z149" s="191"/>
      <c r="AA149" s="192"/>
      <c r="AC149" s="52"/>
      <c r="AF149" s="11"/>
    </row>
    <row r="150" spans="1:32" ht="26.25" customHeight="1">
      <c r="A150" s="200"/>
      <c r="B150" s="200"/>
      <c r="C150" s="200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2" t="str">
        <f>IF(VLOOKUP(AC157,都総体!$B:$G,2,FALSE)="","",VLOOKUP(AC157,都総体!$B:$G,2,FALSE))</f>
        <v/>
      </c>
      <c r="Y150" s="203"/>
      <c r="Z150" s="203"/>
      <c r="AA150" s="204"/>
      <c r="AC150" s="52"/>
      <c r="AF150" s="11"/>
    </row>
    <row r="151" spans="1:32" ht="27" customHeight="1">
      <c r="A151" s="169" t="s">
        <v>121</v>
      </c>
      <c r="B151" s="177"/>
      <c r="C151" s="178"/>
      <c r="D151" s="208"/>
      <c r="E151" s="30" t="s">
        <v>122</v>
      </c>
      <c r="F151" s="208"/>
      <c r="G151" s="190" t="s">
        <v>123</v>
      </c>
      <c r="H151" s="191"/>
      <c r="I151" s="192"/>
      <c r="J151" s="213" t="str">
        <f>基本登録!$B$2</f>
        <v>基本登録シートの学校番号に入力して下さい</v>
      </c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X151" s="205"/>
      <c r="Y151" s="206"/>
      <c r="Z151" s="206"/>
      <c r="AA151" s="207"/>
      <c r="AC151" s="52"/>
      <c r="AF151" s="11"/>
    </row>
    <row r="152" spans="1:32" ht="9.75" customHeight="1">
      <c r="A152" s="214">
        <f>基本登録!$B$1</f>
        <v>0</v>
      </c>
      <c r="B152" s="215"/>
      <c r="C152" s="216"/>
      <c r="D152" s="209"/>
      <c r="E152" s="223" t="s">
        <v>108</v>
      </c>
      <c r="F152" s="211"/>
      <c r="G152" s="226" t="s">
        <v>124</v>
      </c>
      <c r="H152" s="227"/>
      <c r="I152" s="228"/>
      <c r="J152" s="213">
        <f>基本登録!$B$3</f>
        <v>0</v>
      </c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36"/>
      <c r="X152" s="36"/>
      <c r="AC152" s="52"/>
      <c r="AF152" s="11"/>
    </row>
    <row r="153" spans="1:32" ht="16.5" customHeight="1">
      <c r="A153" s="217"/>
      <c r="B153" s="218"/>
      <c r="C153" s="219"/>
      <c r="D153" s="209"/>
      <c r="E153" s="224"/>
      <c r="F153" s="211"/>
      <c r="G153" s="229"/>
      <c r="H153" s="230"/>
      <c r="I153" s="231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X153" s="182" t="s">
        <v>125</v>
      </c>
      <c r="Y153" s="184" t="s">
        <v>126</v>
      </c>
      <c r="Z153" s="185"/>
      <c r="AA153" s="186"/>
      <c r="AC153" s="52"/>
      <c r="AF153" s="11"/>
    </row>
    <row r="154" spans="1:32" ht="27" customHeight="1">
      <c r="A154" s="220"/>
      <c r="B154" s="221"/>
      <c r="C154" s="222"/>
      <c r="D154" s="210"/>
      <c r="E154" s="225"/>
      <c r="F154" s="212"/>
      <c r="G154" s="190" t="s">
        <v>127</v>
      </c>
      <c r="H154" s="191"/>
      <c r="I154" s="192"/>
      <c r="J154" s="28"/>
      <c r="K154" s="29"/>
      <c r="L154" s="29"/>
      <c r="M154" s="29"/>
      <c r="N154" s="29"/>
      <c r="O154" s="29"/>
      <c r="P154" s="22"/>
      <c r="Q154" s="22"/>
      <c r="R154" s="22" t="s">
        <v>128</v>
      </c>
      <c r="S154" s="193" t="str">
        <f>AC157</f>
        <v/>
      </c>
      <c r="T154" s="194"/>
      <c r="U154" s="194"/>
      <c r="V154" s="23" t="s">
        <v>129</v>
      </c>
      <c r="X154" s="183"/>
      <c r="Y154" s="187"/>
      <c r="Z154" s="188"/>
      <c r="AA154" s="189"/>
      <c r="AC154" s="52"/>
      <c r="AF154" s="11"/>
    </row>
    <row r="155" spans="1:32" ht="4.5" customHeight="1">
      <c r="AC155" s="52"/>
      <c r="AF155" s="11"/>
    </row>
    <row r="156" spans="1:32" ht="21.75" customHeight="1">
      <c r="A156" s="24" t="s">
        <v>130</v>
      </c>
      <c r="B156" s="174" t="s">
        <v>131</v>
      </c>
      <c r="C156" s="195"/>
      <c r="D156" s="195"/>
      <c r="E156" s="195"/>
      <c r="F156" s="176"/>
      <c r="G156" s="32" t="s">
        <v>102</v>
      </c>
      <c r="H156" s="196" t="str">
        <f ca="1">IFERROR(VLOOKUP(D149,基本登録!$B$8:$I$14,5,FALSE),"")</f>
        <v>個人準決勝</v>
      </c>
      <c r="I156" s="197"/>
      <c r="J156" s="197"/>
      <c r="K156" s="197"/>
      <c r="L156" s="198"/>
      <c r="M156" s="196" t="str">
        <f ca="1">IFERROR(VLOOKUP(D149,基本登録!$B$8:$I$14,6,FALSE),"")</f>
        <v>個人決勝</v>
      </c>
      <c r="N156" s="197"/>
      <c r="O156" s="197"/>
      <c r="P156" s="197"/>
      <c r="Q156" s="198"/>
      <c r="R156" s="196" t="str">
        <f ca="1">IFERROR(IF(VLOOKUP(D149,基本登録!$B$8:$I$14,7,FALSE)="","",VLOOKUP(D149,基本登録!$B$8:$I$14,7,FALSE)),"")</f>
        <v/>
      </c>
      <c r="S156" s="197"/>
      <c r="T156" s="197"/>
      <c r="U156" s="197"/>
      <c r="V156" s="198"/>
      <c r="W156" s="196" t="str">
        <f ca="1">IFERROR(IF(VLOOKUP(D149,基本登録!$B$8:$I$14,8,FALSE)="","",VLOOKUP(D149,基本登録!$B$8:$I$14,8,FALSE)),"")</f>
        <v/>
      </c>
      <c r="X156" s="197"/>
      <c r="Y156" s="197"/>
      <c r="Z156" s="197"/>
      <c r="AA156" s="198"/>
      <c r="AC156" s="52"/>
      <c r="AF156" s="11"/>
    </row>
    <row r="157" spans="1:32" ht="21.75" customHeight="1">
      <c r="A157" s="25" t="str">
        <f>基本登録!$A$17</f>
        <v>１</v>
      </c>
      <c r="B157" s="179" t="str">
        <f>IF(AC157="","",VLOOKUP(AC157,都総体!$B:$G,4,FALSE))</f>
        <v/>
      </c>
      <c r="C157" s="180"/>
      <c r="D157" s="180"/>
      <c r="E157" s="180"/>
      <c r="F157" s="181"/>
      <c r="G157" s="26" t="str">
        <f>IF(AC157="","",VLOOKUP(AC157,都総体!$B:$G,5,FALSE))</f>
        <v/>
      </c>
      <c r="H157" s="31"/>
      <c r="I157" s="31"/>
      <c r="J157" s="31"/>
      <c r="K157" s="21"/>
      <c r="L157" s="34"/>
      <c r="M157" s="31"/>
      <c r="N157" s="31"/>
      <c r="O157" s="31"/>
      <c r="P157" s="21"/>
      <c r="Q157" s="34"/>
      <c r="R157" s="31"/>
      <c r="S157" s="31"/>
      <c r="T157" s="31"/>
      <c r="U157" s="21"/>
      <c r="V157" s="34"/>
      <c r="W157" s="31"/>
      <c r="X157" s="31"/>
      <c r="Y157" s="31"/>
      <c r="Z157" s="21"/>
      <c r="AA157" s="34"/>
      <c r="AC157" s="52" t="str">
        <f>都総体!B$15</f>
        <v/>
      </c>
      <c r="AF157" s="11"/>
    </row>
    <row r="158" spans="1:32" ht="21.75" customHeight="1">
      <c r="A158" s="24" t="str">
        <f>基本登録!$A$18</f>
        <v>２</v>
      </c>
      <c r="B158" s="179" t="str">
        <f>IF(AC158="","",VLOOKUP(AC158,都総体!$B:$G,4,FALSE))</f>
        <v/>
      </c>
      <c r="C158" s="180"/>
      <c r="D158" s="180"/>
      <c r="E158" s="180"/>
      <c r="F158" s="181"/>
      <c r="G158" s="26" t="str">
        <f>IF(AC158="","",VLOOKUP(AC158,都総体!$B:$G,5,FALSE))</f>
        <v/>
      </c>
      <c r="H158" s="31"/>
      <c r="I158" s="31"/>
      <c r="J158" s="31"/>
      <c r="K158" s="21"/>
      <c r="L158" s="34"/>
      <c r="M158" s="31"/>
      <c r="N158" s="31"/>
      <c r="O158" s="31"/>
      <c r="P158" s="21"/>
      <c r="Q158" s="34"/>
      <c r="R158" s="31"/>
      <c r="S158" s="31"/>
      <c r="T158" s="31"/>
      <c r="U158" s="21"/>
      <c r="V158" s="34"/>
      <c r="W158" s="31"/>
      <c r="X158" s="31"/>
      <c r="Y158" s="31"/>
      <c r="Z158" s="21"/>
      <c r="AA158" s="34"/>
      <c r="AC158" s="52"/>
      <c r="AF158" s="11"/>
    </row>
    <row r="159" spans="1:32" ht="21.75" customHeight="1">
      <c r="A159" s="24" t="str">
        <f>基本登録!$A$19</f>
        <v>３</v>
      </c>
      <c r="B159" s="179" t="str">
        <f>IF(AC159="","",VLOOKUP(AC159,都総体!$B:$G,4,FALSE))</f>
        <v/>
      </c>
      <c r="C159" s="180"/>
      <c r="D159" s="180"/>
      <c r="E159" s="180"/>
      <c r="F159" s="181"/>
      <c r="G159" s="26" t="str">
        <f>IF(AC159="","",VLOOKUP(AC159,都総体!$B:$G,5,FALSE))</f>
        <v/>
      </c>
      <c r="H159" s="31"/>
      <c r="I159" s="31"/>
      <c r="J159" s="31"/>
      <c r="K159" s="21"/>
      <c r="L159" s="34"/>
      <c r="M159" s="31"/>
      <c r="N159" s="31"/>
      <c r="O159" s="31"/>
      <c r="P159" s="21"/>
      <c r="Q159" s="34"/>
      <c r="R159" s="31"/>
      <c r="S159" s="31"/>
      <c r="T159" s="31"/>
      <c r="U159" s="21"/>
      <c r="V159" s="34"/>
      <c r="W159" s="31"/>
      <c r="X159" s="31"/>
      <c r="Y159" s="31"/>
      <c r="Z159" s="21"/>
      <c r="AA159" s="34"/>
      <c r="AC159" s="52"/>
      <c r="AF159" s="11"/>
    </row>
    <row r="160" spans="1:32" ht="21.75" customHeight="1">
      <c r="A160" s="24" t="str">
        <f>基本登録!$A$20</f>
        <v>４</v>
      </c>
      <c r="B160" s="179" t="str">
        <f>IF(AC160="","",VLOOKUP(AC160,都総体!$B:$G,4,FALSE))</f>
        <v/>
      </c>
      <c r="C160" s="180"/>
      <c r="D160" s="180"/>
      <c r="E160" s="180"/>
      <c r="F160" s="181"/>
      <c r="G160" s="26" t="str">
        <f>IF(AC160="","",VLOOKUP(AC160,都総体!$B:$G,5,FALSE))</f>
        <v/>
      </c>
      <c r="H160" s="31"/>
      <c r="I160" s="31"/>
      <c r="J160" s="31"/>
      <c r="K160" s="21"/>
      <c r="L160" s="34"/>
      <c r="M160" s="31"/>
      <c r="N160" s="31"/>
      <c r="O160" s="31"/>
      <c r="P160" s="21"/>
      <c r="Q160" s="34"/>
      <c r="R160" s="31"/>
      <c r="S160" s="31"/>
      <c r="T160" s="31"/>
      <c r="U160" s="21"/>
      <c r="V160" s="34"/>
      <c r="W160" s="31"/>
      <c r="X160" s="31"/>
      <c r="Y160" s="31"/>
      <c r="Z160" s="21"/>
      <c r="AA160" s="34"/>
      <c r="AC160" s="52"/>
      <c r="AF160" s="11"/>
    </row>
    <row r="161" spans="1:32" ht="21.75" customHeight="1">
      <c r="A161" s="24" t="str">
        <f>基本登録!$A$21</f>
        <v>５</v>
      </c>
      <c r="B161" s="179" t="str">
        <f>IF(AC161="","",VLOOKUP(AC161,都総体!$B:$G,4,FALSE))</f>
        <v/>
      </c>
      <c r="C161" s="180"/>
      <c r="D161" s="180"/>
      <c r="E161" s="180"/>
      <c r="F161" s="181"/>
      <c r="G161" s="26" t="str">
        <f>IF(AC161="","",VLOOKUP(AC161,都総体!$B:$G,5,FALSE))</f>
        <v/>
      </c>
      <c r="H161" s="31"/>
      <c r="I161" s="31"/>
      <c r="J161" s="31"/>
      <c r="K161" s="21"/>
      <c r="L161" s="34"/>
      <c r="M161" s="31"/>
      <c r="N161" s="31"/>
      <c r="O161" s="31"/>
      <c r="P161" s="21"/>
      <c r="Q161" s="34"/>
      <c r="R161" s="31"/>
      <c r="S161" s="31"/>
      <c r="T161" s="31"/>
      <c r="U161" s="21"/>
      <c r="V161" s="34"/>
      <c r="W161" s="31"/>
      <c r="X161" s="31"/>
      <c r="Y161" s="31"/>
      <c r="Z161" s="21"/>
      <c r="AA161" s="34"/>
      <c r="AC161" s="52"/>
      <c r="AF161" s="11"/>
    </row>
    <row r="162" spans="1:32" ht="21.75" customHeight="1">
      <c r="A162" s="24" t="str">
        <f>基本登録!$A$22</f>
        <v>補</v>
      </c>
      <c r="B162" s="179" t="str">
        <f>IF(AC162="","",VLOOKUP(AC162,都総体!$B:$G,4,FALSE))</f>
        <v/>
      </c>
      <c r="C162" s="180"/>
      <c r="D162" s="180"/>
      <c r="E162" s="180"/>
      <c r="F162" s="181"/>
      <c r="G162" s="26" t="str">
        <f>IF(AC162="","",VLOOKUP(AC162,都総体!$B:$G,5,FALSE))</f>
        <v/>
      </c>
      <c r="H162" s="24"/>
      <c r="I162" s="24"/>
      <c r="J162" s="24"/>
      <c r="K162" s="33"/>
      <c r="L162" s="34"/>
      <c r="M162" s="24"/>
      <c r="N162" s="24"/>
      <c r="O162" s="24"/>
      <c r="P162" s="33"/>
      <c r="Q162" s="34"/>
      <c r="R162" s="24"/>
      <c r="S162" s="24"/>
      <c r="T162" s="24"/>
      <c r="U162" s="33"/>
      <c r="V162" s="34"/>
      <c r="W162" s="24"/>
      <c r="X162" s="24"/>
      <c r="Y162" s="24"/>
      <c r="Z162" s="33"/>
      <c r="AA162" s="34"/>
      <c r="AC162" s="52"/>
      <c r="AF162" s="11"/>
    </row>
    <row r="163" spans="1:32" ht="19.5" customHeight="1">
      <c r="A163" s="169"/>
      <c r="B163" s="170"/>
      <c r="C163" s="170"/>
      <c r="D163" s="170"/>
      <c r="E163" s="170"/>
      <c r="F163" s="170"/>
      <c r="G163" s="171"/>
      <c r="H163" s="172" t="s">
        <v>132</v>
      </c>
      <c r="I163" s="173"/>
      <c r="J163" s="173"/>
      <c r="K163" s="173"/>
      <c r="L163" s="34"/>
      <c r="M163" s="172" t="s">
        <v>132</v>
      </c>
      <c r="N163" s="173"/>
      <c r="O163" s="173"/>
      <c r="P163" s="173"/>
      <c r="Q163" s="34"/>
      <c r="R163" s="172" t="s">
        <v>132</v>
      </c>
      <c r="S163" s="173"/>
      <c r="T163" s="173"/>
      <c r="U163" s="173"/>
      <c r="V163" s="34"/>
      <c r="W163" s="172" t="s">
        <v>132</v>
      </c>
      <c r="X163" s="173"/>
      <c r="Y163" s="173"/>
      <c r="Z163" s="173"/>
      <c r="AA163" s="34"/>
      <c r="AC163" s="52"/>
      <c r="AF163" s="11"/>
    </row>
    <row r="164" spans="1:32" ht="24.75" customHeight="1">
      <c r="A164" s="174"/>
      <c r="B164" s="175"/>
      <c r="C164" s="175"/>
      <c r="D164" s="175"/>
      <c r="E164" s="175"/>
      <c r="F164" s="175"/>
      <c r="G164" s="176"/>
      <c r="H164" s="169"/>
      <c r="I164" s="177"/>
      <c r="J164" s="177"/>
      <c r="K164" s="177"/>
      <c r="L164" s="178"/>
      <c r="M164" s="169"/>
      <c r="N164" s="177"/>
      <c r="O164" s="177"/>
      <c r="P164" s="177"/>
      <c r="Q164" s="178"/>
      <c r="R164" s="169"/>
      <c r="S164" s="177"/>
      <c r="T164" s="177"/>
      <c r="U164" s="177"/>
      <c r="V164" s="178"/>
      <c r="W164" s="169"/>
      <c r="X164" s="177"/>
      <c r="Y164" s="177"/>
      <c r="Z164" s="177"/>
      <c r="AA164" s="178"/>
      <c r="AC164" s="52"/>
      <c r="AF164" s="11"/>
    </row>
    <row r="165" spans="1:32" ht="4.5" customHeight="1">
      <c r="A165" s="165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AC165" s="52"/>
      <c r="AF165" s="11"/>
    </row>
    <row r="166" spans="1:32">
      <c r="A166" s="167" t="s">
        <v>136</v>
      </c>
      <c r="B166" s="167"/>
      <c r="C166" s="47" t="str">
        <f>基本登録!$A$23</f>
        <v>①（　）内の大会の個人の部は一人１枚使用すること（関東予選・総合体育大会・個人選手権大会）</v>
      </c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4"/>
      <c r="R166" s="45"/>
      <c r="S166" s="44"/>
      <c r="T166" s="44"/>
      <c r="U166" s="40"/>
      <c r="V166" s="40"/>
      <c r="W166" s="40"/>
      <c r="X166" s="40"/>
      <c r="Y166" s="40"/>
      <c r="Z166" s="40"/>
      <c r="AA166" s="40"/>
    </row>
    <row r="167" spans="1:32">
      <c r="A167" s="43"/>
      <c r="B167" s="43"/>
      <c r="C167" s="47" t="str">
        <f>基本登録!$A$24</f>
        <v>②顧問の捺印のないものは無効</v>
      </c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6"/>
      <c r="R167" s="44"/>
      <c r="S167" s="44"/>
      <c r="T167" s="44"/>
      <c r="U167" s="168" t="s">
        <v>139</v>
      </c>
      <c r="V167" s="168"/>
      <c r="W167" s="168"/>
      <c r="X167" s="168"/>
      <c r="Y167" s="168"/>
      <c r="Z167" s="168"/>
      <c r="AA167" s="168"/>
    </row>
    <row r="168" spans="1:32" s="37" customFormat="1">
      <c r="A168" s="41"/>
      <c r="B168" s="41"/>
      <c r="C168" s="42" t="str">
        <f>基本登録!$A$25</f>
        <v>③A4用紙に印刷すること（A4用紙1枚につき立順票は二部出力。切り取って使用すること）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168"/>
      <c r="V168" s="168"/>
      <c r="W168" s="168"/>
      <c r="X168" s="168"/>
      <c r="Y168" s="168"/>
      <c r="Z168" s="168"/>
      <c r="AA168" s="168"/>
      <c r="AC168" s="53"/>
    </row>
    <row r="169" spans="1:32" ht="34.5" customHeight="1">
      <c r="AC169" s="52"/>
      <c r="AF169" s="11"/>
    </row>
    <row r="170" spans="1:32" ht="24.75" customHeight="1">
      <c r="A170" s="199" t="s">
        <v>119</v>
      </c>
      <c r="B170" s="199"/>
      <c r="C170" s="199"/>
      <c r="D170" s="201" t="str">
        <f ca="1">基本登録!$B$10</f>
        <v>令和8年度　都総体（全国総体都予選）個人 立順票</v>
      </c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190" t="s">
        <v>120</v>
      </c>
      <c r="Y170" s="191"/>
      <c r="Z170" s="191"/>
      <c r="AA170" s="192"/>
      <c r="AC170" s="52"/>
      <c r="AF170" s="11"/>
    </row>
    <row r="171" spans="1:32" ht="26.25" customHeight="1">
      <c r="A171" s="200"/>
      <c r="B171" s="200"/>
      <c r="C171" s="200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 t="str">
        <f>IF(VLOOKUP(AC178,都総体!$B:$G,2,FALSE)="","",VLOOKUP(AC178,都総体!$B:$G,2,FALSE))</f>
        <v/>
      </c>
      <c r="Y171" s="203"/>
      <c r="Z171" s="203"/>
      <c r="AA171" s="204"/>
      <c r="AC171" s="52"/>
      <c r="AF171" s="11"/>
    </row>
    <row r="172" spans="1:32" ht="27" customHeight="1">
      <c r="A172" s="169" t="s">
        <v>121</v>
      </c>
      <c r="B172" s="177"/>
      <c r="C172" s="178"/>
      <c r="D172" s="208"/>
      <c r="E172" s="30" t="s">
        <v>122</v>
      </c>
      <c r="F172" s="208"/>
      <c r="G172" s="190" t="s">
        <v>123</v>
      </c>
      <c r="H172" s="191"/>
      <c r="I172" s="192"/>
      <c r="J172" s="213" t="str">
        <f>基本登録!$B$2</f>
        <v>基本登録シートの学校番号に入力して下さい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X172" s="205"/>
      <c r="Y172" s="206"/>
      <c r="Z172" s="206"/>
      <c r="AA172" s="207"/>
      <c r="AC172" s="52"/>
      <c r="AF172" s="11"/>
    </row>
    <row r="173" spans="1:32" ht="9.75" customHeight="1">
      <c r="A173" s="214">
        <f>基本登録!$B$1</f>
        <v>0</v>
      </c>
      <c r="B173" s="215"/>
      <c r="C173" s="216"/>
      <c r="D173" s="209"/>
      <c r="E173" s="223" t="s">
        <v>108</v>
      </c>
      <c r="F173" s="211"/>
      <c r="G173" s="226" t="s">
        <v>124</v>
      </c>
      <c r="H173" s="227"/>
      <c r="I173" s="228"/>
      <c r="J173" s="213">
        <f>基本登録!$B$3</f>
        <v>0</v>
      </c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36"/>
      <c r="X173" s="36"/>
      <c r="AC173" s="52"/>
      <c r="AF173" s="11"/>
    </row>
    <row r="174" spans="1:32" ht="16.5" customHeight="1">
      <c r="A174" s="217"/>
      <c r="B174" s="218"/>
      <c r="C174" s="219"/>
      <c r="D174" s="209"/>
      <c r="E174" s="224"/>
      <c r="F174" s="211"/>
      <c r="G174" s="229"/>
      <c r="H174" s="230"/>
      <c r="I174" s="231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X174" s="182" t="s">
        <v>125</v>
      </c>
      <c r="Y174" s="184" t="s">
        <v>126</v>
      </c>
      <c r="Z174" s="185"/>
      <c r="AA174" s="186"/>
      <c r="AC174" s="52"/>
      <c r="AF174" s="11"/>
    </row>
    <row r="175" spans="1:32" ht="27" customHeight="1">
      <c r="A175" s="220"/>
      <c r="B175" s="221"/>
      <c r="C175" s="222"/>
      <c r="D175" s="210"/>
      <c r="E175" s="225"/>
      <c r="F175" s="212"/>
      <c r="G175" s="190" t="s">
        <v>127</v>
      </c>
      <c r="H175" s="191"/>
      <c r="I175" s="192"/>
      <c r="J175" s="28"/>
      <c r="K175" s="29"/>
      <c r="L175" s="29"/>
      <c r="M175" s="29"/>
      <c r="N175" s="29"/>
      <c r="O175" s="29"/>
      <c r="P175" s="22"/>
      <c r="Q175" s="22"/>
      <c r="R175" s="22" t="s">
        <v>128</v>
      </c>
      <c r="S175" s="193" t="str">
        <f t="shared" ref="S175" si="0">AC178</f>
        <v/>
      </c>
      <c r="T175" s="194"/>
      <c r="U175" s="194"/>
      <c r="V175" s="23" t="s">
        <v>129</v>
      </c>
      <c r="X175" s="183"/>
      <c r="Y175" s="187"/>
      <c r="Z175" s="188"/>
      <c r="AA175" s="189"/>
      <c r="AC175" s="52"/>
      <c r="AF175" s="11"/>
    </row>
    <row r="176" spans="1:32" ht="4.5" customHeight="1">
      <c r="AC176" s="52"/>
      <c r="AF176" s="11"/>
    </row>
    <row r="177" spans="1:32" ht="21.75" customHeight="1">
      <c r="A177" s="24" t="s">
        <v>130</v>
      </c>
      <c r="B177" s="174" t="s">
        <v>131</v>
      </c>
      <c r="C177" s="195"/>
      <c r="D177" s="195"/>
      <c r="E177" s="195"/>
      <c r="F177" s="176"/>
      <c r="G177" s="32" t="s">
        <v>102</v>
      </c>
      <c r="H177" s="196" t="str">
        <f ca="1">IFERROR(VLOOKUP(D170,基本登録!$B$8:$I$14,5,FALSE),"")</f>
        <v>個人準決勝</v>
      </c>
      <c r="I177" s="197"/>
      <c r="J177" s="197"/>
      <c r="K177" s="197"/>
      <c r="L177" s="198"/>
      <c r="M177" s="196" t="str">
        <f ca="1">IFERROR(VLOOKUP(D170,基本登録!$B$8:$I$14,6,FALSE),"")</f>
        <v>個人決勝</v>
      </c>
      <c r="N177" s="197"/>
      <c r="O177" s="197"/>
      <c r="P177" s="197"/>
      <c r="Q177" s="198"/>
      <c r="R177" s="196" t="str">
        <f ca="1">IFERROR(IF(VLOOKUP(D170,基本登録!$B$8:$I$14,7,FALSE)="","",VLOOKUP(D170,基本登録!$B$8:$I$14,7,FALSE)),"")</f>
        <v/>
      </c>
      <c r="S177" s="197"/>
      <c r="T177" s="197"/>
      <c r="U177" s="197"/>
      <c r="V177" s="198"/>
      <c r="W177" s="196" t="str">
        <f ca="1">IFERROR(IF(VLOOKUP(D170,基本登録!$B$8:$I$14,8,FALSE)="","",VLOOKUP(D170,基本登録!$B$8:$I$14,8,FALSE)),"")</f>
        <v/>
      </c>
      <c r="X177" s="197"/>
      <c r="Y177" s="197"/>
      <c r="Z177" s="197"/>
      <c r="AA177" s="198"/>
      <c r="AC177" s="52"/>
      <c r="AF177" s="11"/>
    </row>
    <row r="178" spans="1:32" ht="21.75" customHeight="1">
      <c r="A178" s="25" t="str">
        <f>基本登録!$A$17</f>
        <v>１</v>
      </c>
      <c r="B178" s="179" t="str">
        <f>IF(AC178="","",VLOOKUP(AC178,都総体!$B:$G,4,FALSE))</f>
        <v/>
      </c>
      <c r="C178" s="180"/>
      <c r="D178" s="180"/>
      <c r="E178" s="180"/>
      <c r="F178" s="181"/>
      <c r="G178" s="26" t="str">
        <f>IF(AC178="","",VLOOKUP(AC178,都総体!$B:$G,5,FALSE))</f>
        <v/>
      </c>
      <c r="H178" s="31"/>
      <c r="I178" s="31"/>
      <c r="J178" s="31"/>
      <c r="K178" s="21"/>
      <c r="L178" s="34"/>
      <c r="M178" s="31"/>
      <c r="N178" s="31"/>
      <c r="O178" s="31"/>
      <c r="P178" s="21"/>
      <c r="Q178" s="34"/>
      <c r="R178" s="31"/>
      <c r="S178" s="31"/>
      <c r="T178" s="31"/>
      <c r="U178" s="21"/>
      <c r="V178" s="34"/>
      <c r="W178" s="31"/>
      <c r="X178" s="31"/>
      <c r="Y178" s="31"/>
      <c r="Z178" s="21"/>
      <c r="AA178" s="34"/>
      <c r="AC178" s="52" t="str">
        <f>都総体!B$16</f>
        <v/>
      </c>
      <c r="AF178" s="11"/>
    </row>
    <row r="179" spans="1:32" ht="21.75" customHeight="1">
      <c r="A179" s="24" t="str">
        <f>基本登録!$A$18</f>
        <v>２</v>
      </c>
      <c r="B179" s="179" t="str">
        <f>IF(AC179="","",VLOOKUP(AC179,都総体!$B:$G,4,FALSE))</f>
        <v/>
      </c>
      <c r="C179" s="180"/>
      <c r="D179" s="180"/>
      <c r="E179" s="180"/>
      <c r="F179" s="181"/>
      <c r="G179" s="26" t="str">
        <f>IF(AC179="","",VLOOKUP(AC179,都総体!$B:$G,5,FALSE))</f>
        <v/>
      </c>
      <c r="H179" s="31"/>
      <c r="I179" s="31"/>
      <c r="J179" s="31"/>
      <c r="K179" s="21"/>
      <c r="L179" s="34"/>
      <c r="M179" s="31"/>
      <c r="N179" s="31"/>
      <c r="O179" s="31"/>
      <c r="P179" s="21"/>
      <c r="Q179" s="34"/>
      <c r="R179" s="31"/>
      <c r="S179" s="31"/>
      <c r="T179" s="31"/>
      <c r="U179" s="21"/>
      <c r="V179" s="34"/>
      <c r="W179" s="31"/>
      <c r="X179" s="31"/>
      <c r="Y179" s="31"/>
      <c r="Z179" s="21"/>
      <c r="AA179" s="34"/>
      <c r="AC179" s="52"/>
      <c r="AF179" s="11"/>
    </row>
    <row r="180" spans="1:32" ht="21.75" customHeight="1">
      <c r="A180" s="24" t="str">
        <f>基本登録!$A$19</f>
        <v>３</v>
      </c>
      <c r="B180" s="179" t="str">
        <f>IF(AC180="","",VLOOKUP(AC180,都総体!$B:$G,4,FALSE))</f>
        <v/>
      </c>
      <c r="C180" s="180"/>
      <c r="D180" s="180"/>
      <c r="E180" s="180"/>
      <c r="F180" s="181"/>
      <c r="G180" s="26" t="str">
        <f>IF(AC180="","",VLOOKUP(AC180,都総体!$B:$G,5,FALSE))</f>
        <v/>
      </c>
      <c r="H180" s="31"/>
      <c r="I180" s="31"/>
      <c r="J180" s="31"/>
      <c r="K180" s="21"/>
      <c r="L180" s="34"/>
      <c r="M180" s="31"/>
      <c r="N180" s="31"/>
      <c r="O180" s="31"/>
      <c r="P180" s="21"/>
      <c r="Q180" s="34"/>
      <c r="R180" s="31"/>
      <c r="S180" s="31"/>
      <c r="T180" s="31"/>
      <c r="U180" s="21"/>
      <c r="V180" s="34"/>
      <c r="W180" s="31"/>
      <c r="X180" s="31"/>
      <c r="Y180" s="31"/>
      <c r="Z180" s="21"/>
      <c r="AA180" s="34"/>
      <c r="AC180" s="52"/>
      <c r="AF180" s="11"/>
    </row>
    <row r="181" spans="1:32" ht="21.75" customHeight="1">
      <c r="A181" s="24" t="str">
        <f>基本登録!$A$20</f>
        <v>４</v>
      </c>
      <c r="B181" s="179" t="str">
        <f>IF(AC181="","",VLOOKUP(AC181,都総体!$B:$G,4,FALSE))</f>
        <v/>
      </c>
      <c r="C181" s="180"/>
      <c r="D181" s="180"/>
      <c r="E181" s="180"/>
      <c r="F181" s="181"/>
      <c r="G181" s="26" t="str">
        <f>IF(AC181="","",VLOOKUP(AC181,都総体!$B:$G,5,FALSE))</f>
        <v/>
      </c>
      <c r="H181" s="31"/>
      <c r="I181" s="31"/>
      <c r="J181" s="31"/>
      <c r="K181" s="21"/>
      <c r="L181" s="34"/>
      <c r="M181" s="31"/>
      <c r="N181" s="31"/>
      <c r="O181" s="31"/>
      <c r="P181" s="21"/>
      <c r="Q181" s="34"/>
      <c r="R181" s="31"/>
      <c r="S181" s="31"/>
      <c r="T181" s="31"/>
      <c r="U181" s="21"/>
      <c r="V181" s="34"/>
      <c r="W181" s="31"/>
      <c r="X181" s="31"/>
      <c r="Y181" s="31"/>
      <c r="Z181" s="21"/>
      <c r="AA181" s="34"/>
      <c r="AC181" s="52"/>
      <c r="AF181" s="11"/>
    </row>
    <row r="182" spans="1:32" ht="21.75" customHeight="1">
      <c r="A182" s="24" t="str">
        <f>基本登録!$A$21</f>
        <v>５</v>
      </c>
      <c r="B182" s="179" t="str">
        <f>IF(AC182="","",VLOOKUP(AC182,都総体!$B:$G,4,FALSE))</f>
        <v/>
      </c>
      <c r="C182" s="180"/>
      <c r="D182" s="180"/>
      <c r="E182" s="180"/>
      <c r="F182" s="181"/>
      <c r="G182" s="26" t="str">
        <f>IF(AC182="","",VLOOKUP(AC182,都総体!$B:$G,5,FALSE))</f>
        <v/>
      </c>
      <c r="H182" s="31"/>
      <c r="I182" s="31"/>
      <c r="J182" s="31"/>
      <c r="K182" s="21"/>
      <c r="L182" s="34"/>
      <c r="M182" s="31"/>
      <c r="N182" s="31"/>
      <c r="O182" s="31"/>
      <c r="P182" s="21"/>
      <c r="Q182" s="34"/>
      <c r="R182" s="31"/>
      <c r="S182" s="31"/>
      <c r="T182" s="31"/>
      <c r="U182" s="21"/>
      <c r="V182" s="34"/>
      <c r="W182" s="31"/>
      <c r="X182" s="31"/>
      <c r="Y182" s="31"/>
      <c r="Z182" s="21"/>
      <c r="AA182" s="34"/>
      <c r="AC182" s="52"/>
      <c r="AF182" s="11"/>
    </row>
    <row r="183" spans="1:32" ht="21.75" customHeight="1">
      <c r="A183" s="24" t="str">
        <f>基本登録!$A$22</f>
        <v>補</v>
      </c>
      <c r="B183" s="179" t="str">
        <f>IF(AC183="","",VLOOKUP(AC183,都総体!$B:$G,4,FALSE))</f>
        <v/>
      </c>
      <c r="C183" s="180"/>
      <c r="D183" s="180"/>
      <c r="E183" s="180"/>
      <c r="F183" s="181"/>
      <c r="G183" s="26" t="str">
        <f>IF(AC183="","",VLOOKUP(AC183,都総体!$B:$G,5,FALSE))</f>
        <v/>
      </c>
      <c r="H183" s="24"/>
      <c r="I183" s="24"/>
      <c r="J183" s="24"/>
      <c r="K183" s="33"/>
      <c r="L183" s="34"/>
      <c r="M183" s="24"/>
      <c r="N183" s="24"/>
      <c r="O183" s="24"/>
      <c r="P183" s="33"/>
      <c r="Q183" s="34"/>
      <c r="R183" s="24"/>
      <c r="S183" s="24"/>
      <c r="T183" s="24"/>
      <c r="U183" s="33"/>
      <c r="V183" s="34"/>
      <c r="W183" s="24"/>
      <c r="X183" s="24"/>
      <c r="Y183" s="24"/>
      <c r="Z183" s="33"/>
      <c r="AA183" s="34"/>
      <c r="AC183" s="52"/>
      <c r="AF183" s="11"/>
    </row>
    <row r="184" spans="1:32" ht="19.5" customHeight="1">
      <c r="A184" s="169"/>
      <c r="B184" s="170"/>
      <c r="C184" s="170"/>
      <c r="D184" s="170"/>
      <c r="E184" s="170"/>
      <c r="F184" s="170"/>
      <c r="G184" s="171"/>
      <c r="H184" s="172" t="s">
        <v>132</v>
      </c>
      <c r="I184" s="173"/>
      <c r="J184" s="173"/>
      <c r="K184" s="173"/>
      <c r="L184" s="34"/>
      <c r="M184" s="172" t="s">
        <v>132</v>
      </c>
      <c r="N184" s="173"/>
      <c r="O184" s="173"/>
      <c r="P184" s="173"/>
      <c r="Q184" s="34"/>
      <c r="R184" s="172" t="s">
        <v>132</v>
      </c>
      <c r="S184" s="173"/>
      <c r="T184" s="173"/>
      <c r="U184" s="173"/>
      <c r="V184" s="34"/>
      <c r="W184" s="172" t="s">
        <v>132</v>
      </c>
      <c r="X184" s="173"/>
      <c r="Y184" s="173"/>
      <c r="Z184" s="173"/>
      <c r="AA184" s="34"/>
      <c r="AC184" s="52"/>
      <c r="AF184" s="11"/>
    </row>
    <row r="185" spans="1:32" ht="24.75" customHeight="1">
      <c r="A185" s="174"/>
      <c r="B185" s="175"/>
      <c r="C185" s="175"/>
      <c r="D185" s="175"/>
      <c r="E185" s="175"/>
      <c r="F185" s="175"/>
      <c r="G185" s="176"/>
      <c r="H185" s="169"/>
      <c r="I185" s="177"/>
      <c r="J185" s="177"/>
      <c r="K185" s="177"/>
      <c r="L185" s="178"/>
      <c r="M185" s="169"/>
      <c r="N185" s="177"/>
      <c r="O185" s="177"/>
      <c r="P185" s="177"/>
      <c r="Q185" s="178"/>
      <c r="R185" s="169"/>
      <c r="S185" s="177"/>
      <c r="T185" s="177"/>
      <c r="U185" s="177"/>
      <c r="V185" s="178"/>
      <c r="W185" s="169"/>
      <c r="X185" s="177"/>
      <c r="Y185" s="177"/>
      <c r="Z185" s="177"/>
      <c r="AA185" s="178"/>
      <c r="AC185" s="52"/>
      <c r="AF185" s="11"/>
    </row>
    <row r="186" spans="1:32" ht="4.5" customHeight="1">
      <c r="A186" s="165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AC186" s="52"/>
      <c r="AF186" s="11"/>
    </row>
    <row r="187" spans="1:32">
      <c r="A187" s="167" t="s">
        <v>136</v>
      </c>
      <c r="B187" s="167"/>
      <c r="C187" s="47" t="str">
        <f>基本登録!$A$23</f>
        <v>①（　）内の大会の個人の部は一人１枚使用すること（関東予選・総合体育大会・個人選手権大会）</v>
      </c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4"/>
      <c r="R187" s="45"/>
      <c r="S187" s="44"/>
      <c r="T187" s="44"/>
      <c r="U187" s="40"/>
      <c r="V187" s="40"/>
      <c r="W187" s="40"/>
      <c r="X187" s="40"/>
      <c r="Y187" s="40"/>
      <c r="Z187" s="40"/>
      <c r="AA187" s="40"/>
    </row>
    <row r="188" spans="1:32">
      <c r="A188" s="43"/>
      <c r="B188" s="43"/>
      <c r="C188" s="47" t="str">
        <f>基本登録!$A$24</f>
        <v>②顧問の捺印のないものは無効</v>
      </c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6"/>
      <c r="R188" s="44"/>
      <c r="S188" s="44"/>
      <c r="T188" s="44"/>
      <c r="U188" s="168" t="s">
        <v>139</v>
      </c>
      <c r="V188" s="168"/>
      <c r="W188" s="168"/>
      <c r="X188" s="168"/>
      <c r="Y188" s="168"/>
      <c r="Z188" s="168"/>
      <c r="AA188" s="168"/>
    </row>
    <row r="189" spans="1:32" s="37" customFormat="1">
      <c r="A189" s="41"/>
      <c r="B189" s="41"/>
      <c r="C189" s="42" t="str">
        <f>基本登録!$A$25</f>
        <v>③A4用紙に印刷すること（A4用紙1枚につき立順票は二部出力。切り取って使用すること）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168"/>
      <c r="V189" s="168"/>
      <c r="W189" s="168"/>
      <c r="X189" s="168"/>
      <c r="Y189" s="168"/>
      <c r="Z189" s="168"/>
      <c r="AA189" s="168"/>
      <c r="AC189" s="53"/>
    </row>
    <row r="190" spans="1:32" ht="34.5" customHeight="1">
      <c r="AC190" s="52"/>
      <c r="AF190" s="11"/>
    </row>
    <row r="191" spans="1:32" ht="24.75" customHeight="1">
      <c r="A191" s="199" t="s">
        <v>119</v>
      </c>
      <c r="B191" s="199"/>
      <c r="C191" s="199"/>
      <c r="D191" s="201" t="str">
        <f ca="1">基本登録!$B$10</f>
        <v>令和8年度　都総体（全国総体都予選）個人 立順票</v>
      </c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190" t="s">
        <v>120</v>
      </c>
      <c r="Y191" s="191"/>
      <c r="Z191" s="191"/>
      <c r="AA191" s="192"/>
      <c r="AC191" s="52"/>
      <c r="AF191" s="11"/>
    </row>
    <row r="192" spans="1:32" ht="26.25" customHeight="1">
      <c r="A192" s="200"/>
      <c r="B192" s="200"/>
      <c r="C192" s="200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2" t="str">
        <f>IF(VLOOKUP(AC199,都総体!$B:$G,2,FALSE)="","",VLOOKUP(AC199,都総体!$B:$G,2,FALSE))</f>
        <v/>
      </c>
      <c r="Y192" s="203"/>
      <c r="Z192" s="203"/>
      <c r="AA192" s="204"/>
      <c r="AC192" s="52"/>
      <c r="AF192" s="11"/>
    </row>
    <row r="193" spans="1:32" ht="27" customHeight="1">
      <c r="A193" s="169" t="s">
        <v>121</v>
      </c>
      <c r="B193" s="177"/>
      <c r="C193" s="178"/>
      <c r="D193" s="208"/>
      <c r="E193" s="30" t="s">
        <v>122</v>
      </c>
      <c r="F193" s="208"/>
      <c r="G193" s="190" t="s">
        <v>123</v>
      </c>
      <c r="H193" s="191"/>
      <c r="I193" s="192"/>
      <c r="J193" s="213" t="str">
        <f>基本登録!$B$2</f>
        <v>基本登録シートの学校番号に入力して下さい</v>
      </c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X193" s="205"/>
      <c r="Y193" s="206"/>
      <c r="Z193" s="206"/>
      <c r="AA193" s="207"/>
      <c r="AC193" s="52"/>
      <c r="AF193" s="11"/>
    </row>
    <row r="194" spans="1:32" ht="9.75" customHeight="1">
      <c r="A194" s="214">
        <f>基本登録!$B$1</f>
        <v>0</v>
      </c>
      <c r="B194" s="215"/>
      <c r="C194" s="216"/>
      <c r="D194" s="209"/>
      <c r="E194" s="223" t="s">
        <v>108</v>
      </c>
      <c r="F194" s="211"/>
      <c r="G194" s="226" t="s">
        <v>124</v>
      </c>
      <c r="H194" s="227"/>
      <c r="I194" s="228"/>
      <c r="J194" s="213">
        <f>基本登録!$B$3</f>
        <v>0</v>
      </c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36"/>
      <c r="X194" s="36"/>
      <c r="AC194" s="52"/>
      <c r="AF194" s="11"/>
    </row>
    <row r="195" spans="1:32" ht="16.5" customHeight="1">
      <c r="A195" s="217"/>
      <c r="B195" s="218"/>
      <c r="C195" s="219"/>
      <c r="D195" s="209"/>
      <c r="E195" s="224"/>
      <c r="F195" s="211"/>
      <c r="G195" s="229"/>
      <c r="H195" s="230"/>
      <c r="I195" s="231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X195" s="182" t="s">
        <v>125</v>
      </c>
      <c r="Y195" s="184" t="s">
        <v>126</v>
      </c>
      <c r="Z195" s="185"/>
      <c r="AA195" s="186"/>
      <c r="AC195" s="52"/>
      <c r="AF195" s="11"/>
    </row>
    <row r="196" spans="1:32" ht="27" customHeight="1">
      <c r="A196" s="220"/>
      <c r="B196" s="221"/>
      <c r="C196" s="222"/>
      <c r="D196" s="210"/>
      <c r="E196" s="225"/>
      <c r="F196" s="212"/>
      <c r="G196" s="190" t="s">
        <v>127</v>
      </c>
      <c r="H196" s="191"/>
      <c r="I196" s="192"/>
      <c r="J196" s="28"/>
      <c r="K196" s="29"/>
      <c r="L196" s="29"/>
      <c r="M196" s="29"/>
      <c r="N196" s="29"/>
      <c r="O196" s="29"/>
      <c r="P196" s="22"/>
      <c r="Q196" s="22"/>
      <c r="R196" s="22" t="s">
        <v>128</v>
      </c>
      <c r="S196" s="193" t="str">
        <f t="shared" ref="S196" si="1">AC199</f>
        <v/>
      </c>
      <c r="T196" s="194"/>
      <c r="U196" s="194"/>
      <c r="V196" s="23" t="s">
        <v>129</v>
      </c>
      <c r="X196" s="183"/>
      <c r="Y196" s="187"/>
      <c r="Z196" s="188"/>
      <c r="AA196" s="189"/>
      <c r="AC196" s="52"/>
      <c r="AF196" s="11"/>
    </row>
    <row r="197" spans="1:32" ht="4.5" customHeight="1">
      <c r="AC197" s="52"/>
      <c r="AF197" s="11"/>
    </row>
    <row r="198" spans="1:32" ht="21.75" customHeight="1">
      <c r="A198" s="24" t="s">
        <v>130</v>
      </c>
      <c r="B198" s="174" t="s">
        <v>131</v>
      </c>
      <c r="C198" s="195"/>
      <c r="D198" s="195"/>
      <c r="E198" s="195"/>
      <c r="F198" s="176"/>
      <c r="G198" s="32" t="s">
        <v>102</v>
      </c>
      <c r="H198" s="196" t="str">
        <f ca="1">IFERROR(VLOOKUP(D191,基本登録!$B$8:$I$14,5,FALSE),"")</f>
        <v>個人準決勝</v>
      </c>
      <c r="I198" s="197"/>
      <c r="J198" s="197"/>
      <c r="K198" s="197"/>
      <c r="L198" s="198"/>
      <c r="M198" s="196" t="str">
        <f ca="1">IFERROR(VLOOKUP(D191,基本登録!$B$8:$I$14,6,FALSE),"")</f>
        <v>個人決勝</v>
      </c>
      <c r="N198" s="197"/>
      <c r="O198" s="197"/>
      <c r="P198" s="197"/>
      <c r="Q198" s="198"/>
      <c r="R198" s="196" t="str">
        <f ca="1">IFERROR(IF(VLOOKUP(D191,基本登録!$B$8:$I$14,7,FALSE)="","",VLOOKUP(D191,基本登録!$B$8:$I$14,7,FALSE)),"")</f>
        <v/>
      </c>
      <c r="S198" s="197"/>
      <c r="T198" s="197"/>
      <c r="U198" s="197"/>
      <c r="V198" s="198"/>
      <c r="W198" s="196" t="str">
        <f ca="1">IFERROR(IF(VLOOKUP(D191,基本登録!$B$8:$I$14,8,FALSE)="","",VLOOKUP(D191,基本登録!$B$8:$I$14,8,FALSE)),"")</f>
        <v/>
      </c>
      <c r="X198" s="197"/>
      <c r="Y198" s="197"/>
      <c r="Z198" s="197"/>
      <c r="AA198" s="198"/>
      <c r="AC198" s="52"/>
      <c r="AF198" s="11"/>
    </row>
    <row r="199" spans="1:32" ht="21.75" customHeight="1">
      <c r="A199" s="25" t="str">
        <f>基本登録!$A$17</f>
        <v>１</v>
      </c>
      <c r="B199" s="179" t="str">
        <f>IF(AC199="","",VLOOKUP(AC199,都総体!$B:$G,4,FALSE))</f>
        <v/>
      </c>
      <c r="C199" s="180"/>
      <c r="D199" s="180"/>
      <c r="E199" s="180"/>
      <c r="F199" s="181"/>
      <c r="G199" s="26" t="str">
        <f>IF(AC199="","",VLOOKUP(AC199,都総体!$B:$G,5,FALSE))</f>
        <v/>
      </c>
      <c r="H199" s="31"/>
      <c r="I199" s="31"/>
      <c r="J199" s="31"/>
      <c r="K199" s="21"/>
      <c r="L199" s="34"/>
      <c r="M199" s="31"/>
      <c r="N199" s="31"/>
      <c r="O199" s="31"/>
      <c r="P199" s="21"/>
      <c r="Q199" s="34"/>
      <c r="R199" s="31"/>
      <c r="S199" s="31"/>
      <c r="T199" s="31"/>
      <c r="U199" s="21"/>
      <c r="V199" s="34"/>
      <c r="W199" s="31"/>
      <c r="X199" s="31"/>
      <c r="Y199" s="31"/>
      <c r="Z199" s="21"/>
      <c r="AA199" s="34"/>
      <c r="AC199" s="52" t="str">
        <f>都総体!B$17</f>
        <v/>
      </c>
      <c r="AF199" s="11"/>
    </row>
    <row r="200" spans="1:32" ht="21.75" customHeight="1">
      <c r="A200" s="24" t="str">
        <f>基本登録!$A$18</f>
        <v>２</v>
      </c>
      <c r="B200" s="179" t="str">
        <f>IF(AC200="","",VLOOKUP(AC200,都総体!$B:$G,4,FALSE))</f>
        <v/>
      </c>
      <c r="C200" s="180"/>
      <c r="D200" s="180"/>
      <c r="E200" s="180"/>
      <c r="F200" s="181"/>
      <c r="G200" s="26" t="str">
        <f>IF(AC200="","",VLOOKUP(AC200,都総体!$B:$G,5,FALSE))</f>
        <v/>
      </c>
      <c r="H200" s="31"/>
      <c r="I200" s="31"/>
      <c r="J200" s="31"/>
      <c r="K200" s="21"/>
      <c r="L200" s="34"/>
      <c r="M200" s="31"/>
      <c r="N200" s="31"/>
      <c r="O200" s="31"/>
      <c r="P200" s="21"/>
      <c r="Q200" s="34"/>
      <c r="R200" s="31"/>
      <c r="S200" s="31"/>
      <c r="T200" s="31"/>
      <c r="U200" s="21"/>
      <c r="V200" s="34"/>
      <c r="W200" s="31"/>
      <c r="X200" s="31"/>
      <c r="Y200" s="31"/>
      <c r="Z200" s="21"/>
      <c r="AA200" s="34"/>
      <c r="AC200" s="52"/>
      <c r="AF200" s="11"/>
    </row>
    <row r="201" spans="1:32" ht="21.75" customHeight="1">
      <c r="A201" s="24" t="str">
        <f>基本登録!$A$19</f>
        <v>３</v>
      </c>
      <c r="B201" s="179" t="str">
        <f>IF(AC201="","",VLOOKUP(AC201,都総体!$B:$G,4,FALSE))</f>
        <v/>
      </c>
      <c r="C201" s="180"/>
      <c r="D201" s="180"/>
      <c r="E201" s="180"/>
      <c r="F201" s="181"/>
      <c r="G201" s="26" t="str">
        <f>IF(AC201="","",VLOOKUP(AC201,都総体!$B:$G,5,FALSE))</f>
        <v/>
      </c>
      <c r="H201" s="31"/>
      <c r="I201" s="31"/>
      <c r="J201" s="31"/>
      <c r="K201" s="21"/>
      <c r="L201" s="34"/>
      <c r="M201" s="31"/>
      <c r="N201" s="31"/>
      <c r="O201" s="31"/>
      <c r="P201" s="21"/>
      <c r="Q201" s="34"/>
      <c r="R201" s="31"/>
      <c r="S201" s="31"/>
      <c r="T201" s="31"/>
      <c r="U201" s="21"/>
      <c r="V201" s="34"/>
      <c r="W201" s="31"/>
      <c r="X201" s="31"/>
      <c r="Y201" s="31"/>
      <c r="Z201" s="21"/>
      <c r="AA201" s="34"/>
      <c r="AC201" s="52"/>
      <c r="AF201" s="11"/>
    </row>
    <row r="202" spans="1:32" ht="21.75" customHeight="1">
      <c r="A202" s="24" t="str">
        <f>基本登録!$A$20</f>
        <v>４</v>
      </c>
      <c r="B202" s="179" t="str">
        <f>IF(AC202="","",VLOOKUP(AC202,都総体!$B:$G,4,FALSE))</f>
        <v/>
      </c>
      <c r="C202" s="180"/>
      <c r="D202" s="180"/>
      <c r="E202" s="180"/>
      <c r="F202" s="181"/>
      <c r="G202" s="26" t="str">
        <f>IF(AC202="","",VLOOKUP(AC202,都総体!$B:$G,5,FALSE))</f>
        <v/>
      </c>
      <c r="H202" s="31"/>
      <c r="I202" s="31"/>
      <c r="J202" s="31"/>
      <c r="K202" s="21"/>
      <c r="L202" s="34"/>
      <c r="M202" s="31"/>
      <c r="N202" s="31"/>
      <c r="O202" s="31"/>
      <c r="P202" s="21"/>
      <c r="Q202" s="34"/>
      <c r="R202" s="31"/>
      <c r="S202" s="31"/>
      <c r="T202" s="31"/>
      <c r="U202" s="21"/>
      <c r="V202" s="34"/>
      <c r="W202" s="31"/>
      <c r="X202" s="31"/>
      <c r="Y202" s="31"/>
      <c r="Z202" s="21"/>
      <c r="AA202" s="34"/>
      <c r="AC202" s="52"/>
      <c r="AF202" s="11"/>
    </row>
    <row r="203" spans="1:32" ht="21.75" customHeight="1">
      <c r="A203" s="24" t="str">
        <f>基本登録!$A$21</f>
        <v>５</v>
      </c>
      <c r="B203" s="179" t="str">
        <f>IF(AC203="","",VLOOKUP(AC203,都総体!$B:$G,4,FALSE))</f>
        <v/>
      </c>
      <c r="C203" s="180"/>
      <c r="D203" s="180"/>
      <c r="E203" s="180"/>
      <c r="F203" s="181"/>
      <c r="G203" s="26" t="str">
        <f>IF(AC203="","",VLOOKUP(AC203,都総体!$B:$G,5,FALSE))</f>
        <v/>
      </c>
      <c r="H203" s="31"/>
      <c r="I203" s="31"/>
      <c r="J203" s="31"/>
      <c r="K203" s="21"/>
      <c r="L203" s="34"/>
      <c r="M203" s="31"/>
      <c r="N203" s="31"/>
      <c r="O203" s="31"/>
      <c r="P203" s="21"/>
      <c r="Q203" s="34"/>
      <c r="R203" s="31"/>
      <c r="S203" s="31"/>
      <c r="T203" s="31"/>
      <c r="U203" s="21"/>
      <c r="V203" s="34"/>
      <c r="W203" s="31"/>
      <c r="X203" s="31"/>
      <c r="Y203" s="31"/>
      <c r="Z203" s="21"/>
      <c r="AA203" s="34"/>
      <c r="AC203" s="52"/>
      <c r="AF203" s="11"/>
    </row>
    <row r="204" spans="1:32" ht="21.75" customHeight="1">
      <c r="A204" s="24" t="str">
        <f>基本登録!$A$22</f>
        <v>補</v>
      </c>
      <c r="B204" s="179" t="str">
        <f>IF(AC204="","",VLOOKUP(AC204,都総体!$B:$G,4,FALSE))</f>
        <v/>
      </c>
      <c r="C204" s="180"/>
      <c r="D204" s="180"/>
      <c r="E204" s="180"/>
      <c r="F204" s="181"/>
      <c r="G204" s="26" t="str">
        <f>IF(AC204="","",VLOOKUP(AC204,都総体!$B:$G,5,FALSE))</f>
        <v/>
      </c>
      <c r="H204" s="24"/>
      <c r="I204" s="24"/>
      <c r="J204" s="24"/>
      <c r="K204" s="33"/>
      <c r="L204" s="34"/>
      <c r="M204" s="24"/>
      <c r="N204" s="24"/>
      <c r="O204" s="24"/>
      <c r="P204" s="33"/>
      <c r="Q204" s="34"/>
      <c r="R204" s="24"/>
      <c r="S204" s="24"/>
      <c r="T204" s="24"/>
      <c r="U204" s="33"/>
      <c r="V204" s="34"/>
      <c r="W204" s="24"/>
      <c r="X204" s="24"/>
      <c r="Y204" s="24"/>
      <c r="Z204" s="33"/>
      <c r="AA204" s="34"/>
      <c r="AC204" s="52"/>
      <c r="AF204" s="11"/>
    </row>
    <row r="205" spans="1:32" ht="19.5" customHeight="1">
      <c r="A205" s="169"/>
      <c r="B205" s="170"/>
      <c r="C205" s="170"/>
      <c r="D205" s="170"/>
      <c r="E205" s="170"/>
      <c r="F205" s="170"/>
      <c r="G205" s="171"/>
      <c r="H205" s="172" t="s">
        <v>132</v>
      </c>
      <c r="I205" s="173"/>
      <c r="J205" s="173"/>
      <c r="K205" s="173"/>
      <c r="L205" s="34"/>
      <c r="M205" s="172" t="s">
        <v>132</v>
      </c>
      <c r="N205" s="173"/>
      <c r="O205" s="173"/>
      <c r="P205" s="173"/>
      <c r="Q205" s="34"/>
      <c r="R205" s="172" t="s">
        <v>132</v>
      </c>
      <c r="S205" s="173"/>
      <c r="T205" s="173"/>
      <c r="U205" s="173"/>
      <c r="V205" s="34"/>
      <c r="W205" s="172" t="s">
        <v>132</v>
      </c>
      <c r="X205" s="173"/>
      <c r="Y205" s="173"/>
      <c r="Z205" s="173"/>
      <c r="AA205" s="34"/>
      <c r="AC205" s="52"/>
      <c r="AF205" s="11"/>
    </row>
    <row r="206" spans="1:32" ht="24.75" customHeight="1">
      <c r="A206" s="174"/>
      <c r="B206" s="175"/>
      <c r="C206" s="175"/>
      <c r="D206" s="175"/>
      <c r="E206" s="175"/>
      <c r="F206" s="175"/>
      <c r="G206" s="176"/>
      <c r="H206" s="169"/>
      <c r="I206" s="177"/>
      <c r="J206" s="177"/>
      <c r="K206" s="177"/>
      <c r="L206" s="178"/>
      <c r="M206" s="169"/>
      <c r="N206" s="177"/>
      <c r="O206" s="177"/>
      <c r="P206" s="177"/>
      <c r="Q206" s="178"/>
      <c r="R206" s="169"/>
      <c r="S206" s="177"/>
      <c r="T206" s="177"/>
      <c r="U206" s="177"/>
      <c r="V206" s="178"/>
      <c r="W206" s="169"/>
      <c r="X206" s="177"/>
      <c r="Y206" s="177"/>
      <c r="Z206" s="177"/>
      <c r="AA206" s="178"/>
      <c r="AC206" s="52"/>
      <c r="AF206" s="11"/>
    </row>
    <row r="207" spans="1:32" ht="4.5" customHeight="1">
      <c r="A207" s="165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AC207" s="52"/>
      <c r="AF207" s="11"/>
    </row>
    <row r="208" spans="1:32">
      <c r="A208" s="167" t="s">
        <v>136</v>
      </c>
      <c r="B208" s="167"/>
      <c r="C208" s="47" t="str">
        <f>基本登録!$A$23</f>
        <v>①（　）内の大会の個人の部は一人１枚使用すること（関東予選・総合体育大会・個人選手権大会）</v>
      </c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4"/>
      <c r="R208" s="45"/>
      <c r="S208" s="44"/>
      <c r="T208" s="44"/>
      <c r="U208" s="40"/>
      <c r="V208" s="40"/>
      <c r="W208" s="40"/>
      <c r="X208" s="40"/>
      <c r="Y208" s="40"/>
      <c r="Z208" s="40"/>
      <c r="AA208" s="40"/>
    </row>
    <row r="209" spans="1:32">
      <c r="A209" s="43"/>
      <c r="B209" s="43"/>
      <c r="C209" s="47" t="str">
        <f>基本登録!$A$24</f>
        <v>②顧問の捺印のないものは無効</v>
      </c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6"/>
      <c r="R209" s="44"/>
      <c r="S209" s="44"/>
      <c r="T209" s="44"/>
      <c r="U209" s="168" t="s">
        <v>139</v>
      </c>
      <c r="V209" s="168"/>
      <c r="W209" s="168"/>
      <c r="X209" s="168"/>
      <c r="Y209" s="168"/>
      <c r="Z209" s="168"/>
      <c r="AA209" s="168"/>
    </row>
    <row r="210" spans="1:32" s="37" customFormat="1">
      <c r="A210" s="41"/>
      <c r="B210" s="41"/>
      <c r="C210" s="42" t="str">
        <f>基本登録!$A$25</f>
        <v>③A4用紙に印刷すること（A4用紙1枚につき立順票は二部出力。切り取って使用すること）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168"/>
      <c r="V210" s="168"/>
      <c r="W210" s="168"/>
      <c r="X210" s="168"/>
      <c r="Y210" s="168"/>
      <c r="Z210" s="168"/>
      <c r="AA210" s="168"/>
      <c r="AC210" s="53"/>
    </row>
    <row r="211" spans="1:32" ht="34.5" customHeight="1">
      <c r="AC211" s="52"/>
      <c r="AF211" s="11"/>
    </row>
    <row r="212" spans="1:32" ht="24.75" customHeight="1">
      <c r="A212" s="199" t="s">
        <v>119</v>
      </c>
      <c r="B212" s="199"/>
      <c r="C212" s="199"/>
      <c r="D212" s="201" t="str">
        <f ca="1">基本登録!$B$10</f>
        <v>令和8年度　都総体（全国総体都予選）個人 立順票</v>
      </c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190" t="s">
        <v>120</v>
      </c>
      <c r="Y212" s="191"/>
      <c r="Z212" s="191"/>
      <c r="AA212" s="192"/>
      <c r="AC212" s="52"/>
      <c r="AF212" s="11"/>
    </row>
    <row r="213" spans="1:32" ht="26.25" customHeight="1">
      <c r="A213" s="200"/>
      <c r="B213" s="200"/>
      <c r="C213" s="200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2" t="str">
        <f>IF(VLOOKUP(AC220,都総体!$B:$G,2,FALSE)="","",VLOOKUP(AC220,都総体!$B:$G,2,FALSE))</f>
        <v/>
      </c>
      <c r="Y213" s="203"/>
      <c r="Z213" s="203"/>
      <c r="AA213" s="204"/>
      <c r="AC213" s="52"/>
      <c r="AF213" s="11"/>
    </row>
    <row r="214" spans="1:32" ht="27" customHeight="1">
      <c r="A214" s="169" t="s">
        <v>121</v>
      </c>
      <c r="B214" s="177"/>
      <c r="C214" s="178"/>
      <c r="D214" s="208"/>
      <c r="E214" s="30" t="s">
        <v>122</v>
      </c>
      <c r="F214" s="208"/>
      <c r="G214" s="190" t="s">
        <v>123</v>
      </c>
      <c r="H214" s="191"/>
      <c r="I214" s="192"/>
      <c r="J214" s="213" t="str">
        <f>基本登録!$B$2</f>
        <v>基本登録シートの学校番号に入力して下さい</v>
      </c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X214" s="205"/>
      <c r="Y214" s="206"/>
      <c r="Z214" s="206"/>
      <c r="AA214" s="207"/>
      <c r="AC214" s="52"/>
      <c r="AF214" s="11"/>
    </row>
    <row r="215" spans="1:32" ht="9.75" customHeight="1">
      <c r="A215" s="214">
        <f>基本登録!$B$1</f>
        <v>0</v>
      </c>
      <c r="B215" s="215"/>
      <c r="C215" s="216"/>
      <c r="D215" s="209"/>
      <c r="E215" s="223" t="s">
        <v>108</v>
      </c>
      <c r="F215" s="211"/>
      <c r="G215" s="226" t="s">
        <v>124</v>
      </c>
      <c r="H215" s="227"/>
      <c r="I215" s="228"/>
      <c r="J215" s="213">
        <f>基本登録!$B$3</f>
        <v>0</v>
      </c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36"/>
      <c r="X215" s="36"/>
      <c r="AC215" s="52"/>
      <c r="AF215" s="11"/>
    </row>
    <row r="216" spans="1:32" ht="16.5" customHeight="1">
      <c r="A216" s="217"/>
      <c r="B216" s="218"/>
      <c r="C216" s="219"/>
      <c r="D216" s="209"/>
      <c r="E216" s="224"/>
      <c r="F216" s="211"/>
      <c r="G216" s="229"/>
      <c r="H216" s="230"/>
      <c r="I216" s="231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X216" s="182" t="s">
        <v>125</v>
      </c>
      <c r="Y216" s="184" t="s">
        <v>126</v>
      </c>
      <c r="Z216" s="185"/>
      <c r="AA216" s="186"/>
      <c r="AC216" s="52"/>
      <c r="AF216" s="11"/>
    </row>
    <row r="217" spans="1:32" ht="27" customHeight="1">
      <c r="A217" s="220"/>
      <c r="B217" s="221"/>
      <c r="C217" s="222"/>
      <c r="D217" s="210"/>
      <c r="E217" s="225"/>
      <c r="F217" s="212"/>
      <c r="G217" s="190" t="s">
        <v>127</v>
      </c>
      <c r="H217" s="191"/>
      <c r="I217" s="192"/>
      <c r="J217" s="28"/>
      <c r="K217" s="29"/>
      <c r="L217" s="29"/>
      <c r="M217" s="29"/>
      <c r="N217" s="29"/>
      <c r="O217" s="29"/>
      <c r="P217" s="22"/>
      <c r="Q217" s="22"/>
      <c r="R217" s="22" t="s">
        <v>128</v>
      </c>
      <c r="S217" s="193" t="str">
        <f t="shared" ref="S217" si="2">AC220</f>
        <v/>
      </c>
      <c r="T217" s="194"/>
      <c r="U217" s="194"/>
      <c r="V217" s="23" t="s">
        <v>129</v>
      </c>
      <c r="X217" s="183"/>
      <c r="Y217" s="187"/>
      <c r="Z217" s="188"/>
      <c r="AA217" s="189"/>
      <c r="AC217" s="52"/>
      <c r="AF217" s="11"/>
    </row>
    <row r="218" spans="1:32" ht="4.5" customHeight="1">
      <c r="AC218" s="52"/>
      <c r="AF218" s="11"/>
    </row>
    <row r="219" spans="1:32" ht="21.75" customHeight="1">
      <c r="A219" s="24" t="s">
        <v>130</v>
      </c>
      <c r="B219" s="174" t="s">
        <v>131</v>
      </c>
      <c r="C219" s="195"/>
      <c r="D219" s="195"/>
      <c r="E219" s="195"/>
      <c r="F219" s="176"/>
      <c r="G219" s="32" t="s">
        <v>102</v>
      </c>
      <c r="H219" s="196" t="str">
        <f ca="1">IFERROR(VLOOKUP(D212,基本登録!$B$8:$I$14,5,FALSE),"")</f>
        <v>個人準決勝</v>
      </c>
      <c r="I219" s="197"/>
      <c r="J219" s="197"/>
      <c r="K219" s="197"/>
      <c r="L219" s="198"/>
      <c r="M219" s="196" t="str">
        <f ca="1">IFERROR(VLOOKUP(D212,基本登録!$B$8:$I$14,6,FALSE),"")</f>
        <v>個人決勝</v>
      </c>
      <c r="N219" s="197"/>
      <c r="O219" s="197"/>
      <c r="P219" s="197"/>
      <c r="Q219" s="198"/>
      <c r="R219" s="196" t="str">
        <f ca="1">IFERROR(IF(VLOOKUP(D212,基本登録!$B$8:$I$14,7,FALSE)="","",VLOOKUP(D212,基本登録!$B$8:$I$14,7,FALSE)),"")</f>
        <v/>
      </c>
      <c r="S219" s="197"/>
      <c r="T219" s="197"/>
      <c r="U219" s="197"/>
      <c r="V219" s="198"/>
      <c r="W219" s="196" t="str">
        <f ca="1">IFERROR(IF(VLOOKUP(D212,基本登録!$B$8:$I$14,8,FALSE)="","",VLOOKUP(D212,基本登録!$B$8:$I$14,8,FALSE)),"")</f>
        <v/>
      </c>
      <c r="X219" s="197"/>
      <c r="Y219" s="197"/>
      <c r="Z219" s="197"/>
      <c r="AA219" s="198"/>
      <c r="AC219" s="52"/>
      <c r="AF219" s="11"/>
    </row>
    <row r="220" spans="1:32" ht="21.75" customHeight="1">
      <c r="A220" s="25" t="str">
        <f>基本登録!$A$17</f>
        <v>１</v>
      </c>
      <c r="B220" s="179" t="str">
        <f>IF(AC220="","",VLOOKUP(AC220,都総体!$B:$G,4,FALSE))</f>
        <v/>
      </c>
      <c r="C220" s="180"/>
      <c r="D220" s="180"/>
      <c r="E220" s="180"/>
      <c r="F220" s="181"/>
      <c r="G220" s="26" t="str">
        <f>IF(AC220="","",VLOOKUP(AC220,都総体!$B:$G,5,FALSE))</f>
        <v/>
      </c>
      <c r="H220" s="31"/>
      <c r="I220" s="31"/>
      <c r="J220" s="31"/>
      <c r="K220" s="21"/>
      <c r="L220" s="34"/>
      <c r="M220" s="31"/>
      <c r="N220" s="31"/>
      <c r="O220" s="31"/>
      <c r="P220" s="21"/>
      <c r="Q220" s="34"/>
      <c r="R220" s="31"/>
      <c r="S220" s="31"/>
      <c r="T220" s="31"/>
      <c r="U220" s="21"/>
      <c r="V220" s="34"/>
      <c r="W220" s="31"/>
      <c r="X220" s="31"/>
      <c r="Y220" s="31"/>
      <c r="Z220" s="21"/>
      <c r="AA220" s="34"/>
      <c r="AC220" s="52" t="str">
        <f>都総体!B$18</f>
        <v/>
      </c>
      <c r="AF220" s="11"/>
    </row>
    <row r="221" spans="1:32" ht="21.75" customHeight="1">
      <c r="A221" s="24" t="str">
        <f>基本登録!$A$18</f>
        <v>２</v>
      </c>
      <c r="B221" s="179" t="str">
        <f>IF(AC221="","",VLOOKUP(AC221,都総体!$B:$G,4,FALSE))</f>
        <v/>
      </c>
      <c r="C221" s="180"/>
      <c r="D221" s="180"/>
      <c r="E221" s="180"/>
      <c r="F221" s="181"/>
      <c r="G221" s="26" t="str">
        <f>IF(AC221="","",VLOOKUP(AC221,都総体!$B:$G,5,FALSE))</f>
        <v/>
      </c>
      <c r="H221" s="31"/>
      <c r="I221" s="31"/>
      <c r="J221" s="31"/>
      <c r="K221" s="21"/>
      <c r="L221" s="34"/>
      <c r="M221" s="31"/>
      <c r="N221" s="31"/>
      <c r="O221" s="31"/>
      <c r="P221" s="21"/>
      <c r="Q221" s="34"/>
      <c r="R221" s="31"/>
      <c r="S221" s="31"/>
      <c r="T221" s="31"/>
      <c r="U221" s="21"/>
      <c r="V221" s="34"/>
      <c r="W221" s="31"/>
      <c r="X221" s="31"/>
      <c r="Y221" s="31"/>
      <c r="Z221" s="21"/>
      <c r="AA221" s="34"/>
      <c r="AC221" s="52"/>
      <c r="AF221" s="11"/>
    </row>
    <row r="222" spans="1:32" ht="21.75" customHeight="1">
      <c r="A222" s="24" t="str">
        <f>基本登録!$A$19</f>
        <v>３</v>
      </c>
      <c r="B222" s="179" t="str">
        <f>IF(AC222="","",VLOOKUP(AC222,都総体!$B:$G,4,FALSE))</f>
        <v/>
      </c>
      <c r="C222" s="180"/>
      <c r="D222" s="180"/>
      <c r="E222" s="180"/>
      <c r="F222" s="181"/>
      <c r="G222" s="26" t="str">
        <f>IF(AC222="","",VLOOKUP(AC222,都総体!$B:$G,5,FALSE))</f>
        <v/>
      </c>
      <c r="H222" s="31"/>
      <c r="I222" s="31"/>
      <c r="J222" s="31"/>
      <c r="K222" s="21"/>
      <c r="L222" s="34"/>
      <c r="M222" s="31"/>
      <c r="N222" s="31"/>
      <c r="O222" s="31"/>
      <c r="P222" s="21"/>
      <c r="Q222" s="34"/>
      <c r="R222" s="31"/>
      <c r="S222" s="31"/>
      <c r="T222" s="31"/>
      <c r="U222" s="21"/>
      <c r="V222" s="34"/>
      <c r="W222" s="31"/>
      <c r="X222" s="31"/>
      <c r="Y222" s="31"/>
      <c r="Z222" s="21"/>
      <c r="AA222" s="34"/>
      <c r="AC222" s="52"/>
      <c r="AF222" s="11"/>
    </row>
    <row r="223" spans="1:32" ht="21.75" customHeight="1">
      <c r="A223" s="24" t="str">
        <f>基本登録!$A$20</f>
        <v>４</v>
      </c>
      <c r="B223" s="179" t="str">
        <f>IF(AC223="","",VLOOKUP(AC223,都総体!$B:$G,4,FALSE))</f>
        <v/>
      </c>
      <c r="C223" s="180"/>
      <c r="D223" s="180"/>
      <c r="E223" s="180"/>
      <c r="F223" s="181"/>
      <c r="G223" s="26" t="str">
        <f>IF(AC223="","",VLOOKUP(AC223,都総体!$B:$G,5,FALSE))</f>
        <v/>
      </c>
      <c r="H223" s="31"/>
      <c r="I223" s="31"/>
      <c r="J223" s="31"/>
      <c r="K223" s="21"/>
      <c r="L223" s="34"/>
      <c r="M223" s="31"/>
      <c r="N223" s="31"/>
      <c r="O223" s="31"/>
      <c r="P223" s="21"/>
      <c r="Q223" s="34"/>
      <c r="R223" s="31"/>
      <c r="S223" s="31"/>
      <c r="T223" s="31"/>
      <c r="U223" s="21"/>
      <c r="V223" s="34"/>
      <c r="W223" s="31"/>
      <c r="X223" s="31"/>
      <c r="Y223" s="31"/>
      <c r="Z223" s="21"/>
      <c r="AA223" s="34"/>
      <c r="AC223" s="52"/>
      <c r="AF223" s="11"/>
    </row>
    <row r="224" spans="1:32" ht="21.75" customHeight="1">
      <c r="A224" s="24" t="str">
        <f>基本登録!$A$21</f>
        <v>５</v>
      </c>
      <c r="B224" s="179" t="str">
        <f>IF(AC224="","",VLOOKUP(AC224,都総体!$B:$G,4,FALSE))</f>
        <v/>
      </c>
      <c r="C224" s="180"/>
      <c r="D224" s="180"/>
      <c r="E224" s="180"/>
      <c r="F224" s="181"/>
      <c r="G224" s="26" t="str">
        <f>IF(AC224="","",VLOOKUP(AC224,都総体!$B:$G,5,FALSE))</f>
        <v/>
      </c>
      <c r="H224" s="31"/>
      <c r="I224" s="31"/>
      <c r="J224" s="31"/>
      <c r="K224" s="21"/>
      <c r="L224" s="34"/>
      <c r="M224" s="31"/>
      <c r="N224" s="31"/>
      <c r="O224" s="31"/>
      <c r="P224" s="21"/>
      <c r="Q224" s="34"/>
      <c r="R224" s="31"/>
      <c r="S224" s="31"/>
      <c r="T224" s="31"/>
      <c r="U224" s="21"/>
      <c r="V224" s="34"/>
      <c r="W224" s="31"/>
      <c r="X224" s="31"/>
      <c r="Y224" s="31"/>
      <c r="Z224" s="21"/>
      <c r="AA224" s="34"/>
      <c r="AC224" s="52"/>
      <c r="AF224" s="11"/>
    </row>
    <row r="225" spans="1:32" ht="21.75" customHeight="1">
      <c r="A225" s="24" t="str">
        <f>基本登録!$A$22</f>
        <v>補</v>
      </c>
      <c r="B225" s="179" t="str">
        <f>IF(AC225="","",VLOOKUP(AC225,都総体!$B:$G,4,FALSE))</f>
        <v/>
      </c>
      <c r="C225" s="180"/>
      <c r="D225" s="180"/>
      <c r="E225" s="180"/>
      <c r="F225" s="181"/>
      <c r="G225" s="26" t="str">
        <f>IF(AC225="","",VLOOKUP(AC225,都総体!$B:$G,5,FALSE))</f>
        <v/>
      </c>
      <c r="H225" s="24"/>
      <c r="I225" s="24"/>
      <c r="J225" s="24"/>
      <c r="K225" s="33"/>
      <c r="L225" s="34"/>
      <c r="M225" s="24"/>
      <c r="N225" s="24"/>
      <c r="O225" s="24"/>
      <c r="P225" s="33"/>
      <c r="Q225" s="34"/>
      <c r="R225" s="24"/>
      <c r="S225" s="24"/>
      <c r="T225" s="24"/>
      <c r="U225" s="33"/>
      <c r="V225" s="34"/>
      <c r="W225" s="24"/>
      <c r="X225" s="24"/>
      <c r="Y225" s="24"/>
      <c r="Z225" s="33"/>
      <c r="AA225" s="34"/>
      <c r="AC225" s="52"/>
      <c r="AF225" s="11"/>
    </row>
    <row r="226" spans="1:32" ht="19.5" customHeight="1">
      <c r="A226" s="169"/>
      <c r="B226" s="170"/>
      <c r="C226" s="170"/>
      <c r="D226" s="170"/>
      <c r="E226" s="170"/>
      <c r="F226" s="170"/>
      <c r="G226" s="171"/>
      <c r="H226" s="172" t="s">
        <v>132</v>
      </c>
      <c r="I226" s="173"/>
      <c r="J226" s="173"/>
      <c r="K226" s="173"/>
      <c r="L226" s="34"/>
      <c r="M226" s="172" t="s">
        <v>132</v>
      </c>
      <c r="N226" s="173"/>
      <c r="O226" s="173"/>
      <c r="P226" s="173"/>
      <c r="Q226" s="34"/>
      <c r="R226" s="172" t="s">
        <v>132</v>
      </c>
      <c r="S226" s="173"/>
      <c r="T226" s="173"/>
      <c r="U226" s="173"/>
      <c r="V226" s="34"/>
      <c r="W226" s="172" t="s">
        <v>132</v>
      </c>
      <c r="X226" s="173"/>
      <c r="Y226" s="173"/>
      <c r="Z226" s="173"/>
      <c r="AA226" s="34"/>
      <c r="AC226" s="52"/>
      <c r="AF226" s="11"/>
    </row>
    <row r="227" spans="1:32" ht="24.75" customHeight="1">
      <c r="A227" s="174"/>
      <c r="B227" s="175"/>
      <c r="C227" s="175"/>
      <c r="D227" s="175"/>
      <c r="E227" s="175"/>
      <c r="F227" s="175"/>
      <c r="G227" s="176"/>
      <c r="H227" s="169"/>
      <c r="I227" s="177"/>
      <c r="J227" s="177"/>
      <c r="K227" s="177"/>
      <c r="L227" s="178"/>
      <c r="M227" s="169"/>
      <c r="N227" s="177"/>
      <c r="O227" s="177"/>
      <c r="P227" s="177"/>
      <c r="Q227" s="178"/>
      <c r="R227" s="169"/>
      <c r="S227" s="177"/>
      <c r="T227" s="177"/>
      <c r="U227" s="177"/>
      <c r="V227" s="178"/>
      <c r="W227" s="169"/>
      <c r="X227" s="177"/>
      <c r="Y227" s="177"/>
      <c r="Z227" s="177"/>
      <c r="AA227" s="178"/>
      <c r="AC227" s="52"/>
      <c r="AF227" s="11"/>
    </row>
    <row r="228" spans="1:32" ht="4.5" customHeight="1">
      <c r="A228" s="165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AC228" s="52"/>
      <c r="AF228" s="11"/>
    </row>
    <row r="229" spans="1:32">
      <c r="A229" s="167" t="s">
        <v>136</v>
      </c>
      <c r="B229" s="167"/>
      <c r="C229" s="47" t="str">
        <f>基本登録!$A$23</f>
        <v>①（　）内の大会の個人の部は一人１枚使用すること（関東予選・総合体育大会・個人選手権大会）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4"/>
      <c r="R229" s="45"/>
      <c r="S229" s="44"/>
      <c r="T229" s="44"/>
      <c r="U229" s="40"/>
      <c r="V229" s="40"/>
      <c r="W229" s="40"/>
      <c r="X229" s="40"/>
      <c r="Y229" s="40"/>
      <c r="Z229" s="40"/>
      <c r="AA229" s="40"/>
    </row>
    <row r="230" spans="1:32">
      <c r="A230" s="43"/>
      <c r="B230" s="43"/>
      <c r="C230" s="47" t="str">
        <f>基本登録!$A$24</f>
        <v>②顧問の捺印のないものは無効</v>
      </c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6"/>
      <c r="R230" s="44"/>
      <c r="S230" s="44"/>
      <c r="T230" s="44"/>
      <c r="U230" s="168" t="s">
        <v>139</v>
      </c>
      <c r="V230" s="168"/>
      <c r="W230" s="168"/>
      <c r="X230" s="168"/>
      <c r="Y230" s="168"/>
      <c r="Z230" s="168"/>
      <c r="AA230" s="168"/>
    </row>
    <row r="231" spans="1:32" s="37" customFormat="1">
      <c r="A231" s="41"/>
      <c r="B231" s="41"/>
      <c r="C231" s="42" t="str">
        <f>基本登録!$A$25</f>
        <v>③A4用紙に印刷すること（A4用紙1枚につき立順票は二部出力。切り取って使用すること）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168"/>
      <c r="V231" s="168"/>
      <c r="W231" s="168"/>
      <c r="X231" s="168"/>
      <c r="Y231" s="168"/>
      <c r="Z231" s="168"/>
      <c r="AA231" s="168"/>
      <c r="AC231" s="53"/>
    </row>
    <row r="232" spans="1:32" ht="34.5" customHeight="1">
      <c r="AC232" s="52"/>
      <c r="AF232" s="11"/>
    </row>
    <row r="233" spans="1:32" ht="24.75" customHeight="1">
      <c r="A233" s="199" t="s">
        <v>119</v>
      </c>
      <c r="B233" s="199"/>
      <c r="C233" s="199"/>
      <c r="D233" s="201" t="str">
        <f ca="1">基本登録!$B$10</f>
        <v>令和8年度　都総体（全国総体都予選）個人 立順票</v>
      </c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190" t="s">
        <v>120</v>
      </c>
      <c r="Y233" s="191"/>
      <c r="Z233" s="191"/>
      <c r="AA233" s="192"/>
      <c r="AC233" s="52"/>
      <c r="AF233" s="11"/>
    </row>
    <row r="234" spans="1:32" ht="26.25" customHeight="1">
      <c r="A234" s="200"/>
      <c r="B234" s="200"/>
      <c r="C234" s="200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2" t="str">
        <f>IF(VLOOKUP(AC241,都総体!$B:$G,2,FALSE)="","",VLOOKUP(AC241,都総体!$B:$G,2,FALSE))</f>
        <v/>
      </c>
      <c r="Y234" s="203"/>
      <c r="Z234" s="203"/>
      <c r="AA234" s="204"/>
      <c r="AC234" s="52"/>
      <c r="AF234" s="11"/>
    </row>
    <row r="235" spans="1:32" ht="27" customHeight="1">
      <c r="A235" s="169" t="s">
        <v>121</v>
      </c>
      <c r="B235" s="177"/>
      <c r="C235" s="178"/>
      <c r="D235" s="208"/>
      <c r="E235" s="30" t="s">
        <v>122</v>
      </c>
      <c r="F235" s="208"/>
      <c r="G235" s="190" t="s">
        <v>123</v>
      </c>
      <c r="H235" s="191"/>
      <c r="I235" s="192"/>
      <c r="J235" s="213" t="str">
        <f>基本登録!$B$2</f>
        <v>基本登録シートの学校番号に入力して下さい</v>
      </c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X235" s="205"/>
      <c r="Y235" s="206"/>
      <c r="Z235" s="206"/>
      <c r="AA235" s="207"/>
      <c r="AC235" s="52"/>
      <c r="AF235" s="11"/>
    </row>
    <row r="236" spans="1:32" ht="9.75" customHeight="1">
      <c r="A236" s="214">
        <f>基本登録!$B$1</f>
        <v>0</v>
      </c>
      <c r="B236" s="215"/>
      <c r="C236" s="216"/>
      <c r="D236" s="209"/>
      <c r="E236" s="223" t="s">
        <v>108</v>
      </c>
      <c r="F236" s="211"/>
      <c r="G236" s="226" t="s">
        <v>124</v>
      </c>
      <c r="H236" s="227"/>
      <c r="I236" s="228"/>
      <c r="J236" s="213">
        <f>基本登録!$B$3</f>
        <v>0</v>
      </c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36"/>
      <c r="X236" s="36"/>
      <c r="AC236" s="52"/>
      <c r="AF236" s="11"/>
    </row>
    <row r="237" spans="1:32" ht="16.5" customHeight="1">
      <c r="A237" s="217"/>
      <c r="B237" s="218"/>
      <c r="C237" s="219"/>
      <c r="D237" s="209"/>
      <c r="E237" s="224"/>
      <c r="F237" s="211"/>
      <c r="G237" s="229"/>
      <c r="H237" s="230"/>
      <c r="I237" s="231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X237" s="182" t="s">
        <v>125</v>
      </c>
      <c r="Y237" s="184" t="s">
        <v>126</v>
      </c>
      <c r="Z237" s="185"/>
      <c r="AA237" s="186"/>
      <c r="AC237" s="52"/>
      <c r="AF237" s="11"/>
    </row>
    <row r="238" spans="1:32" ht="27" customHeight="1">
      <c r="A238" s="220"/>
      <c r="B238" s="221"/>
      <c r="C238" s="222"/>
      <c r="D238" s="210"/>
      <c r="E238" s="225"/>
      <c r="F238" s="212"/>
      <c r="G238" s="190" t="s">
        <v>127</v>
      </c>
      <c r="H238" s="191"/>
      <c r="I238" s="192"/>
      <c r="J238" s="28"/>
      <c r="K238" s="29"/>
      <c r="L238" s="29"/>
      <c r="M238" s="29"/>
      <c r="N238" s="29"/>
      <c r="O238" s="29"/>
      <c r="P238" s="22"/>
      <c r="Q238" s="22"/>
      <c r="R238" s="22" t="s">
        <v>128</v>
      </c>
      <c r="S238" s="193" t="str">
        <f t="shared" ref="S238" si="3">AC241</f>
        <v/>
      </c>
      <c r="T238" s="194"/>
      <c r="U238" s="194"/>
      <c r="V238" s="23" t="s">
        <v>129</v>
      </c>
      <c r="X238" s="183"/>
      <c r="Y238" s="187"/>
      <c r="Z238" s="188"/>
      <c r="AA238" s="189"/>
      <c r="AC238" s="52"/>
      <c r="AF238" s="11"/>
    </row>
    <row r="239" spans="1:32" ht="4.5" customHeight="1">
      <c r="AC239" s="52"/>
      <c r="AF239" s="11"/>
    </row>
    <row r="240" spans="1:32" ht="21.75" customHeight="1">
      <c r="A240" s="24" t="s">
        <v>130</v>
      </c>
      <c r="B240" s="174" t="s">
        <v>131</v>
      </c>
      <c r="C240" s="195"/>
      <c r="D240" s="195"/>
      <c r="E240" s="195"/>
      <c r="F240" s="176"/>
      <c r="G240" s="32" t="s">
        <v>102</v>
      </c>
      <c r="H240" s="196" t="str">
        <f ca="1">IFERROR(VLOOKUP(D233,基本登録!$B$8:$I$14,5,FALSE),"")</f>
        <v>個人準決勝</v>
      </c>
      <c r="I240" s="197"/>
      <c r="J240" s="197"/>
      <c r="K240" s="197"/>
      <c r="L240" s="198"/>
      <c r="M240" s="196" t="str">
        <f ca="1">IFERROR(VLOOKUP(D233,基本登録!$B$8:$I$14,6,FALSE),"")</f>
        <v>個人決勝</v>
      </c>
      <c r="N240" s="197"/>
      <c r="O240" s="197"/>
      <c r="P240" s="197"/>
      <c r="Q240" s="198"/>
      <c r="R240" s="196" t="str">
        <f ca="1">IFERROR(IF(VLOOKUP(D233,基本登録!$B$8:$I$14,7,FALSE)="","",VLOOKUP(D233,基本登録!$B$8:$I$14,7,FALSE)),"")</f>
        <v/>
      </c>
      <c r="S240" s="197"/>
      <c r="T240" s="197"/>
      <c r="U240" s="197"/>
      <c r="V240" s="198"/>
      <c r="W240" s="196" t="str">
        <f ca="1">IFERROR(IF(VLOOKUP(D233,基本登録!$B$8:$I$14,8,FALSE)="","",VLOOKUP(D233,基本登録!$B$8:$I$14,8,FALSE)),"")</f>
        <v/>
      </c>
      <c r="X240" s="197"/>
      <c r="Y240" s="197"/>
      <c r="Z240" s="197"/>
      <c r="AA240" s="198"/>
      <c r="AC240" s="52"/>
      <c r="AF240" s="11"/>
    </row>
    <row r="241" spans="1:32" ht="21.75" customHeight="1">
      <c r="A241" s="25" t="str">
        <f>基本登録!$A$17</f>
        <v>１</v>
      </c>
      <c r="B241" s="179" t="str">
        <f>IF(AC241="","",VLOOKUP(AC241,都総体!$B:$G,4,FALSE))</f>
        <v/>
      </c>
      <c r="C241" s="180"/>
      <c r="D241" s="180"/>
      <c r="E241" s="180"/>
      <c r="F241" s="181"/>
      <c r="G241" s="26" t="str">
        <f>IF(AC241="","",VLOOKUP(AC241,都総体!$B:$G,5,FALSE))</f>
        <v/>
      </c>
      <c r="H241" s="31"/>
      <c r="I241" s="31"/>
      <c r="J241" s="31"/>
      <c r="K241" s="21"/>
      <c r="L241" s="34"/>
      <c r="M241" s="31"/>
      <c r="N241" s="31"/>
      <c r="O241" s="31"/>
      <c r="P241" s="21"/>
      <c r="Q241" s="34"/>
      <c r="R241" s="31"/>
      <c r="S241" s="31"/>
      <c r="T241" s="31"/>
      <c r="U241" s="21"/>
      <c r="V241" s="34"/>
      <c r="W241" s="31"/>
      <c r="X241" s="31"/>
      <c r="Y241" s="31"/>
      <c r="Z241" s="21"/>
      <c r="AA241" s="34"/>
      <c r="AC241" s="52" t="str">
        <f>都総体!B$19</f>
        <v/>
      </c>
      <c r="AF241" s="11"/>
    </row>
    <row r="242" spans="1:32" ht="21.75" customHeight="1">
      <c r="A242" s="24" t="str">
        <f>基本登録!$A$18</f>
        <v>２</v>
      </c>
      <c r="B242" s="179" t="str">
        <f>IF(AC242="","",VLOOKUP(AC242,都総体!$B:$G,4,FALSE))</f>
        <v/>
      </c>
      <c r="C242" s="180"/>
      <c r="D242" s="180"/>
      <c r="E242" s="180"/>
      <c r="F242" s="181"/>
      <c r="G242" s="26" t="str">
        <f>IF(AC242="","",VLOOKUP(AC242,都総体!$B:$G,5,FALSE))</f>
        <v/>
      </c>
      <c r="H242" s="31"/>
      <c r="I242" s="31"/>
      <c r="J242" s="31"/>
      <c r="K242" s="21"/>
      <c r="L242" s="34"/>
      <c r="M242" s="31"/>
      <c r="N242" s="31"/>
      <c r="O242" s="31"/>
      <c r="P242" s="21"/>
      <c r="Q242" s="34"/>
      <c r="R242" s="31"/>
      <c r="S242" s="31"/>
      <c r="T242" s="31"/>
      <c r="U242" s="21"/>
      <c r="V242" s="34"/>
      <c r="W242" s="31"/>
      <c r="X242" s="31"/>
      <c r="Y242" s="31"/>
      <c r="Z242" s="21"/>
      <c r="AA242" s="34"/>
      <c r="AC242" s="52"/>
      <c r="AF242" s="11"/>
    </row>
    <row r="243" spans="1:32" ht="21.75" customHeight="1">
      <c r="A243" s="24" t="str">
        <f>基本登録!$A$19</f>
        <v>３</v>
      </c>
      <c r="B243" s="179" t="str">
        <f>IF(AC243="","",VLOOKUP(AC243,都総体!$B:$G,4,FALSE))</f>
        <v/>
      </c>
      <c r="C243" s="180"/>
      <c r="D243" s="180"/>
      <c r="E243" s="180"/>
      <c r="F243" s="181"/>
      <c r="G243" s="26" t="str">
        <f>IF(AC243="","",VLOOKUP(AC243,都総体!$B:$G,5,FALSE))</f>
        <v/>
      </c>
      <c r="H243" s="31"/>
      <c r="I243" s="31"/>
      <c r="J243" s="31"/>
      <c r="K243" s="21"/>
      <c r="L243" s="34"/>
      <c r="M243" s="31"/>
      <c r="N243" s="31"/>
      <c r="O243" s="31"/>
      <c r="P243" s="21"/>
      <c r="Q243" s="34"/>
      <c r="R243" s="31"/>
      <c r="S243" s="31"/>
      <c r="T243" s="31"/>
      <c r="U243" s="21"/>
      <c r="V243" s="34"/>
      <c r="W243" s="31"/>
      <c r="X243" s="31"/>
      <c r="Y243" s="31"/>
      <c r="Z243" s="21"/>
      <c r="AA243" s="34"/>
      <c r="AC243" s="52"/>
      <c r="AF243" s="11"/>
    </row>
    <row r="244" spans="1:32" ht="21.75" customHeight="1">
      <c r="A244" s="24" t="str">
        <f>基本登録!$A$20</f>
        <v>４</v>
      </c>
      <c r="B244" s="179" t="str">
        <f>IF(AC244="","",VLOOKUP(AC244,都総体!$B:$G,4,FALSE))</f>
        <v/>
      </c>
      <c r="C244" s="180"/>
      <c r="D244" s="180"/>
      <c r="E244" s="180"/>
      <c r="F244" s="181"/>
      <c r="G244" s="26" t="str">
        <f>IF(AC244="","",VLOOKUP(AC244,都総体!$B:$G,5,FALSE))</f>
        <v/>
      </c>
      <c r="H244" s="31"/>
      <c r="I244" s="31"/>
      <c r="J244" s="31"/>
      <c r="K244" s="21"/>
      <c r="L244" s="34"/>
      <c r="M244" s="31"/>
      <c r="N244" s="31"/>
      <c r="O244" s="31"/>
      <c r="P244" s="21"/>
      <c r="Q244" s="34"/>
      <c r="R244" s="31"/>
      <c r="S244" s="31"/>
      <c r="T244" s="31"/>
      <c r="U244" s="21"/>
      <c r="V244" s="34"/>
      <c r="W244" s="31"/>
      <c r="X244" s="31"/>
      <c r="Y244" s="31"/>
      <c r="Z244" s="21"/>
      <c r="AA244" s="34"/>
      <c r="AC244" s="52"/>
      <c r="AF244" s="11"/>
    </row>
    <row r="245" spans="1:32" ht="21.75" customHeight="1">
      <c r="A245" s="24" t="str">
        <f>基本登録!$A$21</f>
        <v>５</v>
      </c>
      <c r="B245" s="179" t="str">
        <f>IF(AC245="","",VLOOKUP(AC245,都総体!$B:$G,4,FALSE))</f>
        <v/>
      </c>
      <c r="C245" s="180"/>
      <c r="D245" s="180"/>
      <c r="E245" s="180"/>
      <c r="F245" s="181"/>
      <c r="G245" s="26" t="str">
        <f>IF(AC245="","",VLOOKUP(AC245,都総体!$B:$G,5,FALSE))</f>
        <v/>
      </c>
      <c r="H245" s="31"/>
      <c r="I245" s="31"/>
      <c r="J245" s="31"/>
      <c r="K245" s="21"/>
      <c r="L245" s="34"/>
      <c r="M245" s="31"/>
      <c r="N245" s="31"/>
      <c r="O245" s="31"/>
      <c r="P245" s="21"/>
      <c r="Q245" s="34"/>
      <c r="R245" s="31"/>
      <c r="S245" s="31"/>
      <c r="T245" s="31"/>
      <c r="U245" s="21"/>
      <c r="V245" s="34"/>
      <c r="W245" s="31"/>
      <c r="X245" s="31"/>
      <c r="Y245" s="31"/>
      <c r="Z245" s="21"/>
      <c r="AA245" s="34"/>
      <c r="AC245" s="52"/>
      <c r="AF245" s="11"/>
    </row>
    <row r="246" spans="1:32" ht="21.75" customHeight="1">
      <c r="A246" s="24" t="str">
        <f>基本登録!$A$22</f>
        <v>補</v>
      </c>
      <c r="B246" s="179" t="str">
        <f>IF(AC246="","",VLOOKUP(AC246,都総体!$B:$G,4,FALSE))</f>
        <v/>
      </c>
      <c r="C246" s="180"/>
      <c r="D246" s="180"/>
      <c r="E246" s="180"/>
      <c r="F246" s="181"/>
      <c r="G246" s="26" t="str">
        <f>IF(AC246="","",VLOOKUP(AC246,都総体!$B:$G,5,FALSE))</f>
        <v/>
      </c>
      <c r="H246" s="24"/>
      <c r="I246" s="24"/>
      <c r="J246" s="24"/>
      <c r="K246" s="33"/>
      <c r="L246" s="34"/>
      <c r="M246" s="24"/>
      <c r="N246" s="24"/>
      <c r="O246" s="24"/>
      <c r="P246" s="33"/>
      <c r="Q246" s="34"/>
      <c r="R246" s="24"/>
      <c r="S246" s="24"/>
      <c r="T246" s="24"/>
      <c r="U246" s="33"/>
      <c r="V246" s="34"/>
      <c r="W246" s="24"/>
      <c r="X246" s="24"/>
      <c r="Y246" s="24"/>
      <c r="Z246" s="33"/>
      <c r="AA246" s="34"/>
      <c r="AC246" s="52"/>
      <c r="AF246" s="11"/>
    </row>
    <row r="247" spans="1:32" ht="19.5" customHeight="1">
      <c r="A247" s="169"/>
      <c r="B247" s="170"/>
      <c r="C247" s="170"/>
      <c r="D247" s="170"/>
      <c r="E247" s="170"/>
      <c r="F247" s="170"/>
      <c r="G247" s="171"/>
      <c r="H247" s="172" t="s">
        <v>132</v>
      </c>
      <c r="I247" s="173"/>
      <c r="J247" s="173"/>
      <c r="K247" s="173"/>
      <c r="L247" s="34"/>
      <c r="M247" s="172" t="s">
        <v>132</v>
      </c>
      <c r="N247" s="173"/>
      <c r="O247" s="173"/>
      <c r="P247" s="173"/>
      <c r="Q247" s="34"/>
      <c r="R247" s="172" t="s">
        <v>132</v>
      </c>
      <c r="S247" s="173"/>
      <c r="T247" s="173"/>
      <c r="U247" s="173"/>
      <c r="V247" s="34"/>
      <c r="W247" s="172" t="s">
        <v>132</v>
      </c>
      <c r="X247" s="173"/>
      <c r="Y247" s="173"/>
      <c r="Z247" s="173"/>
      <c r="AA247" s="34"/>
      <c r="AC247" s="52"/>
      <c r="AF247" s="11"/>
    </row>
    <row r="248" spans="1:32" ht="24.75" customHeight="1">
      <c r="A248" s="174"/>
      <c r="B248" s="175"/>
      <c r="C248" s="175"/>
      <c r="D248" s="175"/>
      <c r="E248" s="175"/>
      <c r="F248" s="175"/>
      <c r="G248" s="176"/>
      <c r="H248" s="169"/>
      <c r="I248" s="177"/>
      <c r="J248" s="177"/>
      <c r="K248" s="177"/>
      <c r="L248" s="178"/>
      <c r="M248" s="169"/>
      <c r="N248" s="177"/>
      <c r="O248" s="177"/>
      <c r="P248" s="177"/>
      <c r="Q248" s="178"/>
      <c r="R248" s="169"/>
      <c r="S248" s="177"/>
      <c r="T248" s="177"/>
      <c r="U248" s="177"/>
      <c r="V248" s="178"/>
      <c r="W248" s="169"/>
      <c r="X248" s="177"/>
      <c r="Y248" s="177"/>
      <c r="Z248" s="177"/>
      <c r="AA248" s="178"/>
      <c r="AC248" s="52"/>
      <c r="AF248" s="11"/>
    </row>
    <row r="249" spans="1:32" ht="4.5" customHeight="1">
      <c r="A249" s="165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AC249" s="52"/>
      <c r="AF249" s="11"/>
    </row>
    <row r="250" spans="1:32">
      <c r="A250" s="167" t="s">
        <v>136</v>
      </c>
      <c r="B250" s="167"/>
      <c r="C250" s="47" t="str">
        <f>基本登録!$A$23</f>
        <v>①（　）内の大会の個人の部は一人１枚使用すること（関東予選・総合体育大会・個人選手権大会）</v>
      </c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4"/>
      <c r="R250" s="45"/>
      <c r="S250" s="44"/>
      <c r="T250" s="44"/>
      <c r="U250" s="40"/>
      <c r="V250" s="40"/>
      <c r="W250" s="40"/>
      <c r="X250" s="40"/>
      <c r="Y250" s="40"/>
      <c r="Z250" s="40"/>
      <c r="AA250" s="40"/>
    </row>
    <row r="251" spans="1:32">
      <c r="A251" s="43"/>
      <c r="B251" s="43"/>
      <c r="C251" s="47" t="str">
        <f>基本登録!$A$24</f>
        <v>②顧問の捺印のないものは無効</v>
      </c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6"/>
      <c r="R251" s="44"/>
      <c r="S251" s="44"/>
      <c r="T251" s="44"/>
      <c r="U251" s="168" t="s">
        <v>139</v>
      </c>
      <c r="V251" s="168"/>
      <c r="W251" s="168"/>
      <c r="X251" s="168"/>
      <c r="Y251" s="168"/>
      <c r="Z251" s="168"/>
      <c r="AA251" s="168"/>
    </row>
    <row r="252" spans="1:32" s="37" customFormat="1">
      <c r="A252" s="41"/>
      <c r="B252" s="41"/>
      <c r="C252" s="42" t="str">
        <f>基本登録!$A$25</f>
        <v>③A4用紙に印刷すること（A4用紙1枚につき立順票は二部出力。切り取って使用すること）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168"/>
      <c r="V252" s="168"/>
      <c r="W252" s="168"/>
      <c r="X252" s="168"/>
      <c r="Y252" s="168"/>
      <c r="Z252" s="168"/>
      <c r="AA252" s="168"/>
      <c r="AC252" s="53"/>
    </row>
    <row r="253" spans="1:32" ht="34.5" customHeight="1">
      <c r="AC253" s="52"/>
      <c r="AF253" s="11"/>
    </row>
    <row r="254" spans="1:32" ht="24.75" customHeight="1">
      <c r="A254" s="199" t="s">
        <v>119</v>
      </c>
      <c r="B254" s="199"/>
      <c r="C254" s="199"/>
      <c r="D254" s="201" t="str">
        <f ca="1">基本登録!$B$10</f>
        <v>令和8年度　都総体（全国総体都予選）個人 立順票</v>
      </c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190" t="s">
        <v>120</v>
      </c>
      <c r="Y254" s="191"/>
      <c r="Z254" s="191"/>
      <c r="AA254" s="192"/>
      <c r="AC254" s="52"/>
      <c r="AF254" s="11"/>
    </row>
    <row r="255" spans="1:32" ht="26.25" customHeight="1">
      <c r="A255" s="200"/>
      <c r="B255" s="200"/>
      <c r="C255" s="200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2" t="str">
        <f>IF(VLOOKUP(AC262,都総体!$B:$G,2,FALSE)="","",VLOOKUP(AC262,都総体!$B:$G,2,FALSE))</f>
        <v/>
      </c>
      <c r="Y255" s="203"/>
      <c r="Z255" s="203"/>
      <c r="AA255" s="204"/>
      <c r="AC255" s="52"/>
      <c r="AF255" s="11"/>
    </row>
    <row r="256" spans="1:32" ht="27" customHeight="1">
      <c r="A256" s="169" t="s">
        <v>121</v>
      </c>
      <c r="B256" s="177"/>
      <c r="C256" s="178"/>
      <c r="D256" s="208"/>
      <c r="E256" s="30" t="s">
        <v>122</v>
      </c>
      <c r="F256" s="208"/>
      <c r="G256" s="190" t="s">
        <v>123</v>
      </c>
      <c r="H256" s="191"/>
      <c r="I256" s="192"/>
      <c r="J256" s="213" t="str">
        <f>基本登録!$B$2</f>
        <v>基本登録シートの学校番号に入力して下さい</v>
      </c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X256" s="205"/>
      <c r="Y256" s="206"/>
      <c r="Z256" s="206"/>
      <c r="AA256" s="207"/>
      <c r="AC256" s="52"/>
      <c r="AF256" s="11"/>
    </row>
    <row r="257" spans="1:32" ht="9.75" customHeight="1">
      <c r="A257" s="214">
        <f>基本登録!$B$1</f>
        <v>0</v>
      </c>
      <c r="B257" s="215"/>
      <c r="C257" s="216"/>
      <c r="D257" s="209"/>
      <c r="E257" s="223" t="s">
        <v>108</v>
      </c>
      <c r="F257" s="211"/>
      <c r="G257" s="226" t="s">
        <v>124</v>
      </c>
      <c r="H257" s="227"/>
      <c r="I257" s="228"/>
      <c r="J257" s="213">
        <f>基本登録!$B$3</f>
        <v>0</v>
      </c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36"/>
      <c r="X257" s="36"/>
      <c r="AC257" s="52"/>
      <c r="AF257" s="11"/>
    </row>
    <row r="258" spans="1:32" ht="16.5" customHeight="1">
      <c r="A258" s="217"/>
      <c r="B258" s="218"/>
      <c r="C258" s="219"/>
      <c r="D258" s="209"/>
      <c r="E258" s="224"/>
      <c r="F258" s="211"/>
      <c r="G258" s="229"/>
      <c r="H258" s="230"/>
      <c r="I258" s="231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X258" s="182" t="s">
        <v>125</v>
      </c>
      <c r="Y258" s="184" t="s">
        <v>126</v>
      </c>
      <c r="Z258" s="185"/>
      <c r="AA258" s="186"/>
      <c r="AC258" s="52"/>
      <c r="AF258" s="11"/>
    </row>
    <row r="259" spans="1:32" ht="27" customHeight="1">
      <c r="A259" s="220"/>
      <c r="B259" s="221"/>
      <c r="C259" s="222"/>
      <c r="D259" s="210"/>
      <c r="E259" s="225"/>
      <c r="F259" s="212"/>
      <c r="G259" s="190" t="s">
        <v>127</v>
      </c>
      <c r="H259" s="191"/>
      <c r="I259" s="192"/>
      <c r="J259" s="28"/>
      <c r="K259" s="29"/>
      <c r="L259" s="29"/>
      <c r="M259" s="29"/>
      <c r="N259" s="29"/>
      <c r="O259" s="29"/>
      <c r="P259" s="22"/>
      <c r="Q259" s="22"/>
      <c r="R259" s="22" t="s">
        <v>128</v>
      </c>
      <c r="S259" s="193" t="str">
        <f t="shared" ref="S259" si="4">AC262</f>
        <v/>
      </c>
      <c r="T259" s="194"/>
      <c r="U259" s="194"/>
      <c r="V259" s="23" t="s">
        <v>129</v>
      </c>
      <c r="X259" s="183"/>
      <c r="Y259" s="187"/>
      <c r="Z259" s="188"/>
      <c r="AA259" s="189"/>
      <c r="AC259" s="52"/>
      <c r="AF259" s="11"/>
    </row>
    <row r="260" spans="1:32" ht="4.5" customHeight="1">
      <c r="AC260" s="52"/>
      <c r="AF260" s="11"/>
    </row>
    <row r="261" spans="1:32" ht="21.75" customHeight="1">
      <c r="A261" s="24" t="s">
        <v>130</v>
      </c>
      <c r="B261" s="174" t="s">
        <v>131</v>
      </c>
      <c r="C261" s="195"/>
      <c r="D261" s="195"/>
      <c r="E261" s="195"/>
      <c r="F261" s="176"/>
      <c r="G261" s="32" t="s">
        <v>102</v>
      </c>
      <c r="H261" s="196" t="str">
        <f ca="1">IFERROR(VLOOKUP(D254,基本登録!$B$8:$I$14,5,FALSE),"")</f>
        <v>個人準決勝</v>
      </c>
      <c r="I261" s="197"/>
      <c r="J261" s="197"/>
      <c r="K261" s="197"/>
      <c r="L261" s="198"/>
      <c r="M261" s="196" t="str">
        <f ca="1">IFERROR(VLOOKUP(D254,基本登録!$B$8:$I$14,6,FALSE),"")</f>
        <v>個人決勝</v>
      </c>
      <c r="N261" s="197"/>
      <c r="O261" s="197"/>
      <c r="P261" s="197"/>
      <c r="Q261" s="198"/>
      <c r="R261" s="196" t="str">
        <f ca="1">IFERROR(IF(VLOOKUP(D254,基本登録!$B$8:$I$14,7,FALSE)="","",VLOOKUP(D254,基本登録!$B$8:$I$14,7,FALSE)),"")</f>
        <v/>
      </c>
      <c r="S261" s="197"/>
      <c r="T261" s="197"/>
      <c r="U261" s="197"/>
      <c r="V261" s="198"/>
      <c r="W261" s="196" t="str">
        <f ca="1">IFERROR(IF(VLOOKUP(D254,基本登録!$B$8:$I$14,8,FALSE)="","",VLOOKUP(D254,基本登録!$B$8:$I$14,8,FALSE)),"")</f>
        <v/>
      </c>
      <c r="X261" s="197"/>
      <c r="Y261" s="197"/>
      <c r="Z261" s="197"/>
      <c r="AA261" s="198"/>
      <c r="AC261" s="52"/>
      <c r="AF261" s="11"/>
    </row>
    <row r="262" spans="1:32" ht="21.75" customHeight="1">
      <c r="A262" s="25" t="str">
        <f>基本登録!$A$17</f>
        <v>１</v>
      </c>
      <c r="B262" s="179" t="str">
        <f>IF(AC262="","",VLOOKUP(AC262,都総体!$B:$G,4,FALSE))</f>
        <v/>
      </c>
      <c r="C262" s="180"/>
      <c r="D262" s="180"/>
      <c r="E262" s="180"/>
      <c r="F262" s="181"/>
      <c r="G262" s="26" t="str">
        <f>IF(AC262="","",VLOOKUP(AC262,都総体!$B:$G,5,FALSE))</f>
        <v/>
      </c>
      <c r="H262" s="31"/>
      <c r="I262" s="31"/>
      <c r="J262" s="31"/>
      <c r="K262" s="21"/>
      <c r="L262" s="34"/>
      <c r="M262" s="31"/>
      <c r="N262" s="31"/>
      <c r="O262" s="31"/>
      <c r="P262" s="21"/>
      <c r="Q262" s="34"/>
      <c r="R262" s="31"/>
      <c r="S262" s="31"/>
      <c r="T262" s="31"/>
      <c r="U262" s="21"/>
      <c r="V262" s="34"/>
      <c r="W262" s="31"/>
      <c r="X262" s="31"/>
      <c r="Y262" s="31"/>
      <c r="Z262" s="21"/>
      <c r="AA262" s="34"/>
      <c r="AC262" s="52" t="str">
        <f>都総体!B$20</f>
        <v/>
      </c>
      <c r="AF262" s="11"/>
    </row>
    <row r="263" spans="1:32" ht="21.75" customHeight="1">
      <c r="A263" s="24" t="str">
        <f>基本登録!$A$18</f>
        <v>２</v>
      </c>
      <c r="B263" s="179" t="str">
        <f>IF(AC263="","",VLOOKUP(AC263,都総体!$B:$G,4,FALSE))</f>
        <v/>
      </c>
      <c r="C263" s="180"/>
      <c r="D263" s="180"/>
      <c r="E263" s="180"/>
      <c r="F263" s="181"/>
      <c r="G263" s="26" t="str">
        <f>IF(AC263="","",VLOOKUP(AC263,都総体!$B:$G,5,FALSE))</f>
        <v/>
      </c>
      <c r="H263" s="31"/>
      <c r="I263" s="31"/>
      <c r="J263" s="31"/>
      <c r="K263" s="21"/>
      <c r="L263" s="34"/>
      <c r="M263" s="31"/>
      <c r="N263" s="31"/>
      <c r="O263" s="31"/>
      <c r="P263" s="21"/>
      <c r="Q263" s="34"/>
      <c r="R263" s="31"/>
      <c r="S263" s="31"/>
      <c r="T263" s="31"/>
      <c r="U263" s="21"/>
      <c r="V263" s="34"/>
      <c r="W263" s="31"/>
      <c r="X263" s="31"/>
      <c r="Y263" s="31"/>
      <c r="Z263" s="21"/>
      <c r="AA263" s="34"/>
      <c r="AC263" s="52"/>
      <c r="AF263" s="11"/>
    </row>
    <row r="264" spans="1:32" ht="21.75" customHeight="1">
      <c r="A264" s="24" t="str">
        <f>基本登録!$A$19</f>
        <v>３</v>
      </c>
      <c r="B264" s="179" t="str">
        <f>IF(AC264="","",VLOOKUP(AC264,都総体!$B:$G,4,FALSE))</f>
        <v/>
      </c>
      <c r="C264" s="180"/>
      <c r="D264" s="180"/>
      <c r="E264" s="180"/>
      <c r="F264" s="181"/>
      <c r="G264" s="26" t="str">
        <f>IF(AC264="","",VLOOKUP(AC264,都総体!$B:$G,5,FALSE))</f>
        <v/>
      </c>
      <c r="H264" s="31"/>
      <c r="I264" s="31"/>
      <c r="J264" s="31"/>
      <c r="K264" s="21"/>
      <c r="L264" s="34"/>
      <c r="M264" s="31"/>
      <c r="N264" s="31"/>
      <c r="O264" s="31"/>
      <c r="P264" s="21"/>
      <c r="Q264" s="34"/>
      <c r="R264" s="31"/>
      <c r="S264" s="31"/>
      <c r="T264" s="31"/>
      <c r="U264" s="21"/>
      <c r="V264" s="34"/>
      <c r="W264" s="31"/>
      <c r="X264" s="31"/>
      <c r="Y264" s="31"/>
      <c r="Z264" s="21"/>
      <c r="AA264" s="34"/>
      <c r="AC264" s="52"/>
      <c r="AF264" s="11"/>
    </row>
    <row r="265" spans="1:32" ht="21.75" customHeight="1">
      <c r="A265" s="24" t="str">
        <f>基本登録!$A$20</f>
        <v>４</v>
      </c>
      <c r="B265" s="179" t="str">
        <f>IF(AC265="","",VLOOKUP(AC265,都総体!$B:$G,4,FALSE))</f>
        <v/>
      </c>
      <c r="C265" s="180"/>
      <c r="D265" s="180"/>
      <c r="E265" s="180"/>
      <c r="F265" s="181"/>
      <c r="G265" s="26" t="str">
        <f>IF(AC265="","",VLOOKUP(AC265,都総体!$B:$G,5,FALSE))</f>
        <v/>
      </c>
      <c r="H265" s="31"/>
      <c r="I265" s="31"/>
      <c r="J265" s="31"/>
      <c r="K265" s="21"/>
      <c r="L265" s="34"/>
      <c r="M265" s="31"/>
      <c r="N265" s="31"/>
      <c r="O265" s="31"/>
      <c r="P265" s="21"/>
      <c r="Q265" s="34"/>
      <c r="R265" s="31"/>
      <c r="S265" s="31"/>
      <c r="T265" s="31"/>
      <c r="U265" s="21"/>
      <c r="V265" s="34"/>
      <c r="W265" s="31"/>
      <c r="X265" s="31"/>
      <c r="Y265" s="31"/>
      <c r="Z265" s="21"/>
      <c r="AA265" s="34"/>
      <c r="AC265" s="52"/>
      <c r="AF265" s="11"/>
    </row>
    <row r="266" spans="1:32" ht="21.75" customHeight="1">
      <c r="A266" s="24" t="str">
        <f>基本登録!$A$21</f>
        <v>５</v>
      </c>
      <c r="B266" s="179" t="str">
        <f>IF(AC266="","",VLOOKUP(AC266,都総体!$B:$G,4,FALSE))</f>
        <v/>
      </c>
      <c r="C266" s="180"/>
      <c r="D266" s="180"/>
      <c r="E266" s="180"/>
      <c r="F266" s="181"/>
      <c r="G266" s="26" t="str">
        <f>IF(AC266="","",VLOOKUP(AC266,都総体!$B:$G,5,FALSE))</f>
        <v/>
      </c>
      <c r="H266" s="31"/>
      <c r="I266" s="31"/>
      <c r="J266" s="31"/>
      <c r="K266" s="21"/>
      <c r="L266" s="34"/>
      <c r="M266" s="31"/>
      <c r="N266" s="31"/>
      <c r="O266" s="31"/>
      <c r="P266" s="21"/>
      <c r="Q266" s="34"/>
      <c r="R266" s="31"/>
      <c r="S266" s="31"/>
      <c r="T266" s="31"/>
      <c r="U266" s="21"/>
      <c r="V266" s="34"/>
      <c r="W266" s="31"/>
      <c r="X266" s="31"/>
      <c r="Y266" s="31"/>
      <c r="Z266" s="21"/>
      <c r="AA266" s="34"/>
      <c r="AC266" s="52"/>
      <c r="AF266" s="11"/>
    </row>
    <row r="267" spans="1:32" ht="21.75" customHeight="1">
      <c r="A267" s="24" t="str">
        <f>基本登録!$A$22</f>
        <v>補</v>
      </c>
      <c r="B267" s="179" t="str">
        <f>IF(AC267="","",VLOOKUP(AC267,都総体!$B:$G,4,FALSE))</f>
        <v/>
      </c>
      <c r="C267" s="180"/>
      <c r="D267" s="180"/>
      <c r="E267" s="180"/>
      <c r="F267" s="181"/>
      <c r="G267" s="26" t="str">
        <f>IF(AC267="","",VLOOKUP(AC267,都総体!$B:$G,5,FALSE))</f>
        <v/>
      </c>
      <c r="H267" s="24"/>
      <c r="I267" s="24"/>
      <c r="J267" s="24"/>
      <c r="K267" s="33"/>
      <c r="L267" s="34"/>
      <c r="M267" s="24"/>
      <c r="N267" s="24"/>
      <c r="O267" s="24"/>
      <c r="P267" s="33"/>
      <c r="Q267" s="34"/>
      <c r="R267" s="24"/>
      <c r="S267" s="24"/>
      <c r="T267" s="24"/>
      <c r="U267" s="33"/>
      <c r="V267" s="34"/>
      <c r="W267" s="24"/>
      <c r="X267" s="24"/>
      <c r="Y267" s="24"/>
      <c r="Z267" s="33"/>
      <c r="AA267" s="34"/>
      <c r="AC267" s="52"/>
      <c r="AF267" s="11"/>
    </row>
    <row r="268" spans="1:32" ht="19.5" customHeight="1">
      <c r="A268" s="169"/>
      <c r="B268" s="170"/>
      <c r="C268" s="170"/>
      <c r="D268" s="170"/>
      <c r="E268" s="170"/>
      <c r="F268" s="170"/>
      <c r="G268" s="171"/>
      <c r="H268" s="172" t="s">
        <v>132</v>
      </c>
      <c r="I268" s="173"/>
      <c r="J268" s="173"/>
      <c r="K268" s="173"/>
      <c r="L268" s="34"/>
      <c r="M268" s="172" t="s">
        <v>132</v>
      </c>
      <c r="N268" s="173"/>
      <c r="O268" s="173"/>
      <c r="P268" s="173"/>
      <c r="Q268" s="34"/>
      <c r="R268" s="172" t="s">
        <v>132</v>
      </c>
      <c r="S268" s="173"/>
      <c r="T268" s="173"/>
      <c r="U268" s="173"/>
      <c r="V268" s="34"/>
      <c r="W268" s="172" t="s">
        <v>132</v>
      </c>
      <c r="X268" s="173"/>
      <c r="Y268" s="173"/>
      <c r="Z268" s="173"/>
      <c r="AA268" s="34"/>
      <c r="AC268" s="52"/>
      <c r="AF268" s="11"/>
    </row>
    <row r="269" spans="1:32" ht="24.75" customHeight="1">
      <c r="A269" s="174"/>
      <c r="B269" s="175"/>
      <c r="C269" s="175"/>
      <c r="D269" s="175"/>
      <c r="E269" s="175"/>
      <c r="F269" s="175"/>
      <c r="G269" s="176"/>
      <c r="H269" s="169"/>
      <c r="I269" s="177"/>
      <c r="J269" s="177"/>
      <c r="K269" s="177"/>
      <c r="L269" s="178"/>
      <c r="M269" s="169"/>
      <c r="N269" s="177"/>
      <c r="O269" s="177"/>
      <c r="P269" s="177"/>
      <c r="Q269" s="178"/>
      <c r="R269" s="169"/>
      <c r="S269" s="177"/>
      <c r="T269" s="177"/>
      <c r="U269" s="177"/>
      <c r="V269" s="178"/>
      <c r="W269" s="169"/>
      <c r="X269" s="177"/>
      <c r="Y269" s="177"/>
      <c r="Z269" s="177"/>
      <c r="AA269" s="178"/>
      <c r="AC269" s="52"/>
      <c r="AF269" s="11"/>
    </row>
    <row r="270" spans="1:32" ht="4.5" customHeight="1">
      <c r="A270" s="165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AC270" s="52"/>
      <c r="AF270" s="11"/>
    </row>
    <row r="271" spans="1:32">
      <c r="A271" s="167" t="s">
        <v>136</v>
      </c>
      <c r="B271" s="167"/>
      <c r="C271" s="47" t="str">
        <f>基本登録!$A$23</f>
        <v>①（　）内の大会の個人の部は一人１枚使用すること（関東予選・総合体育大会・個人選手権大会）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4"/>
      <c r="R271" s="45"/>
      <c r="S271" s="44"/>
      <c r="T271" s="44"/>
      <c r="U271" s="40"/>
      <c r="V271" s="40"/>
      <c r="W271" s="40"/>
      <c r="X271" s="40"/>
      <c r="Y271" s="40"/>
      <c r="Z271" s="40"/>
      <c r="AA271" s="40"/>
    </row>
    <row r="272" spans="1:32">
      <c r="A272" s="43"/>
      <c r="B272" s="43"/>
      <c r="C272" s="47" t="str">
        <f>基本登録!$A$24</f>
        <v>②顧問の捺印のないものは無効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6"/>
      <c r="R272" s="44"/>
      <c r="S272" s="44"/>
      <c r="T272" s="44"/>
      <c r="U272" s="168" t="s">
        <v>139</v>
      </c>
      <c r="V272" s="168"/>
      <c r="W272" s="168"/>
      <c r="X272" s="168"/>
      <c r="Y272" s="168"/>
      <c r="Z272" s="168"/>
      <c r="AA272" s="168"/>
    </row>
    <row r="273" spans="1:32" s="37" customFormat="1">
      <c r="A273" s="41"/>
      <c r="B273" s="41"/>
      <c r="C273" s="42" t="str">
        <f>基本登録!$A$25</f>
        <v>③A4用紙に印刷すること（A4用紙1枚につき立順票は二部出力。切り取って使用すること）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168"/>
      <c r="V273" s="168"/>
      <c r="W273" s="168"/>
      <c r="X273" s="168"/>
      <c r="Y273" s="168"/>
      <c r="Z273" s="168"/>
      <c r="AA273" s="168"/>
      <c r="AC273" s="53"/>
    </row>
    <row r="274" spans="1:32" ht="34.5" customHeight="1">
      <c r="AC274" s="52"/>
      <c r="AF274" s="11"/>
    </row>
    <row r="275" spans="1:32" ht="24.75" customHeight="1">
      <c r="A275" s="199" t="s">
        <v>119</v>
      </c>
      <c r="B275" s="199"/>
      <c r="C275" s="199"/>
      <c r="D275" s="201" t="str">
        <f ca="1">基本登録!$B$10</f>
        <v>令和8年度　都総体（全国総体都予選）個人 立順票</v>
      </c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190" t="s">
        <v>120</v>
      </c>
      <c r="Y275" s="191"/>
      <c r="Z275" s="191"/>
      <c r="AA275" s="192"/>
      <c r="AC275" s="52"/>
      <c r="AF275" s="11"/>
    </row>
    <row r="276" spans="1:32" ht="26.25" customHeight="1">
      <c r="A276" s="200"/>
      <c r="B276" s="200"/>
      <c r="C276" s="200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2" t="str">
        <f>IF(VLOOKUP(AC283,都総体!$B:$G,2,FALSE)="","",VLOOKUP(AC283,都総体!$B:$G,2,FALSE))</f>
        <v/>
      </c>
      <c r="Y276" s="203"/>
      <c r="Z276" s="203"/>
      <c r="AA276" s="204"/>
      <c r="AC276" s="52"/>
      <c r="AF276" s="11"/>
    </row>
    <row r="277" spans="1:32" ht="27" customHeight="1">
      <c r="A277" s="169" t="s">
        <v>121</v>
      </c>
      <c r="B277" s="177"/>
      <c r="C277" s="178"/>
      <c r="D277" s="208"/>
      <c r="E277" s="30" t="s">
        <v>122</v>
      </c>
      <c r="F277" s="208"/>
      <c r="G277" s="190" t="s">
        <v>123</v>
      </c>
      <c r="H277" s="191"/>
      <c r="I277" s="192"/>
      <c r="J277" s="213" t="str">
        <f>基本登録!$B$2</f>
        <v>基本登録シートの学校番号に入力して下さい</v>
      </c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X277" s="205"/>
      <c r="Y277" s="206"/>
      <c r="Z277" s="206"/>
      <c r="AA277" s="207"/>
      <c r="AC277" s="52"/>
      <c r="AF277" s="11"/>
    </row>
    <row r="278" spans="1:32" ht="9.75" customHeight="1">
      <c r="A278" s="214">
        <f>基本登録!$B$1</f>
        <v>0</v>
      </c>
      <c r="B278" s="215"/>
      <c r="C278" s="216"/>
      <c r="D278" s="209"/>
      <c r="E278" s="223" t="s">
        <v>108</v>
      </c>
      <c r="F278" s="211"/>
      <c r="G278" s="226" t="s">
        <v>124</v>
      </c>
      <c r="H278" s="227"/>
      <c r="I278" s="228"/>
      <c r="J278" s="213">
        <f>基本登録!$B$3</f>
        <v>0</v>
      </c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36"/>
      <c r="X278" s="36"/>
      <c r="AC278" s="52"/>
      <c r="AF278" s="11"/>
    </row>
    <row r="279" spans="1:32" ht="16.5" customHeight="1">
      <c r="A279" s="217"/>
      <c r="B279" s="218"/>
      <c r="C279" s="219"/>
      <c r="D279" s="209"/>
      <c r="E279" s="224"/>
      <c r="F279" s="211"/>
      <c r="G279" s="229"/>
      <c r="H279" s="230"/>
      <c r="I279" s="231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X279" s="182" t="s">
        <v>125</v>
      </c>
      <c r="Y279" s="184" t="s">
        <v>126</v>
      </c>
      <c r="Z279" s="185"/>
      <c r="AA279" s="186"/>
      <c r="AC279" s="52"/>
      <c r="AF279" s="11"/>
    </row>
    <row r="280" spans="1:32" ht="27" customHeight="1">
      <c r="A280" s="220"/>
      <c r="B280" s="221"/>
      <c r="C280" s="222"/>
      <c r="D280" s="210"/>
      <c r="E280" s="225"/>
      <c r="F280" s="212"/>
      <c r="G280" s="190" t="s">
        <v>127</v>
      </c>
      <c r="H280" s="191"/>
      <c r="I280" s="192"/>
      <c r="J280" s="28"/>
      <c r="K280" s="29"/>
      <c r="L280" s="29"/>
      <c r="M280" s="29"/>
      <c r="N280" s="29"/>
      <c r="O280" s="29"/>
      <c r="P280" s="22"/>
      <c r="Q280" s="22"/>
      <c r="R280" s="22" t="s">
        <v>128</v>
      </c>
      <c r="S280" s="193" t="str">
        <f t="shared" ref="S280" si="5">AC283</f>
        <v/>
      </c>
      <c r="T280" s="194"/>
      <c r="U280" s="194"/>
      <c r="V280" s="23" t="s">
        <v>129</v>
      </c>
      <c r="X280" s="183"/>
      <c r="Y280" s="187"/>
      <c r="Z280" s="188"/>
      <c r="AA280" s="189"/>
      <c r="AC280" s="52"/>
      <c r="AF280" s="11"/>
    </row>
    <row r="281" spans="1:32" ht="4.5" customHeight="1">
      <c r="AC281" s="52"/>
      <c r="AF281" s="11"/>
    </row>
    <row r="282" spans="1:32" ht="21.75" customHeight="1">
      <c r="A282" s="24" t="s">
        <v>130</v>
      </c>
      <c r="B282" s="174" t="s">
        <v>131</v>
      </c>
      <c r="C282" s="195"/>
      <c r="D282" s="195"/>
      <c r="E282" s="195"/>
      <c r="F282" s="176"/>
      <c r="G282" s="32" t="s">
        <v>102</v>
      </c>
      <c r="H282" s="196" t="str">
        <f ca="1">IFERROR(VLOOKUP(D275,基本登録!$B$8:$I$14,5,FALSE),"")</f>
        <v>個人準決勝</v>
      </c>
      <c r="I282" s="197"/>
      <c r="J282" s="197"/>
      <c r="K282" s="197"/>
      <c r="L282" s="198"/>
      <c r="M282" s="196" t="str">
        <f ca="1">IFERROR(VLOOKUP(D275,基本登録!$B$8:$I$14,6,FALSE),"")</f>
        <v>個人決勝</v>
      </c>
      <c r="N282" s="197"/>
      <c r="O282" s="197"/>
      <c r="P282" s="197"/>
      <c r="Q282" s="198"/>
      <c r="R282" s="196" t="str">
        <f ca="1">IFERROR(IF(VLOOKUP(D275,基本登録!$B$8:$I$14,7,FALSE)="","",VLOOKUP(D275,基本登録!$B$8:$I$14,7,FALSE)),"")</f>
        <v/>
      </c>
      <c r="S282" s="197"/>
      <c r="T282" s="197"/>
      <c r="U282" s="197"/>
      <c r="V282" s="198"/>
      <c r="W282" s="196" t="str">
        <f ca="1">IFERROR(IF(VLOOKUP(D275,基本登録!$B$8:$I$14,8,FALSE)="","",VLOOKUP(D275,基本登録!$B$8:$I$14,8,FALSE)),"")</f>
        <v/>
      </c>
      <c r="X282" s="197"/>
      <c r="Y282" s="197"/>
      <c r="Z282" s="197"/>
      <c r="AA282" s="198"/>
      <c r="AC282" s="52"/>
      <c r="AF282" s="11"/>
    </row>
    <row r="283" spans="1:32" ht="21.75" customHeight="1">
      <c r="A283" s="25" t="str">
        <f>基本登録!$A$17</f>
        <v>１</v>
      </c>
      <c r="B283" s="179" t="str">
        <f>IF(AC283="","",VLOOKUP(AC283,都総体!$B:$G,4,FALSE))</f>
        <v/>
      </c>
      <c r="C283" s="180"/>
      <c r="D283" s="180"/>
      <c r="E283" s="180"/>
      <c r="F283" s="181"/>
      <c r="G283" s="26" t="str">
        <f>IF(AC283="","",VLOOKUP(AC283,都総体!$B:$G,5,FALSE))</f>
        <v/>
      </c>
      <c r="H283" s="31"/>
      <c r="I283" s="31"/>
      <c r="J283" s="31"/>
      <c r="K283" s="21"/>
      <c r="L283" s="34"/>
      <c r="M283" s="31"/>
      <c r="N283" s="31"/>
      <c r="O283" s="31"/>
      <c r="P283" s="21"/>
      <c r="Q283" s="34"/>
      <c r="R283" s="31"/>
      <c r="S283" s="31"/>
      <c r="T283" s="31"/>
      <c r="U283" s="21"/>
      <c r="V283" s="34"/>
      <c r="W283" s="31"/>
      <c r="X283" s="31"/>
      <c r="Y283" s="31"/>
      <c r="Z283" s="21"/>
      <c r="AA283" s="34"/>
      <c r="AC283" s="52" t="str">
        <f>都総体!B$21</f>
        <v/>
      </c>
      <c r="AF283" s="11"/>
    </row>
    <row r="284" spans="1:32" ht="21.75" customHeight="1">
      <c r="A284" s="24" t="str">
        <f>基本登録!$A$18</f>
        <v>２</v>
      </c>
      <c r="B284" s="179" t="str">
        <f>IF(AC284="","",VLOOKUP(AC284,都総体!$B:$G,4,FALSE))</f>
        <v/>
      </c>
      <c r="C284" s="180"/>
      <c r="D284" s="180"/>
      <c r="E284" s="180"/>
      <c r="F284" s="181"/>
      <c r="G284" s="26" t="str">
        <f>IF(AC284="","",VLOOKUP(AC284,都総体!$B:$G,5,FALSE))</f>
        <v/>
      </c>
      <c r="H284" s="31"/>
      <c r="I284" s="31"/>
      <c r="J284" s="31"/>
      <c r="K284" s="21"/>
      <c r="L284" s="34"/>
      <c r="M284" s="31"/>
      <c r="N284" s="31"/>
      <c r="O284" s="31"/>
      <c r="P284" s="21"/>
      <c r="Q284" s="34"/>
      <c r="R284" s="31"/>
      <c r="S284" s="31"/>
      <c r="T284" s="31"/>
      <c r="U284" s="21"/>
      <c r="V284" s="34"/>
      <c r="W284" s="31"/>
      <c r="X284" s="31"/>
      <c r="Y284" s="31"/>
      <c r="Z284" s="21"/>
      <c r="AA284" s="34"/>
      <c r="AC284" s="52"/>
      <c r="AF284" s="11"/>
    </row>
    <row r="285" spans="1:32" ht="21.75" customHeight="1">
      <c r="A285" s="24" t="str">
        <f>基本登録!$A$19</f>
        <v>３</v>
      </c>
      <c r="B285" s="179" t="str">
        <f>IF(AC285="","",VLOOKUP(AC285,都総体!$B:$G,4,FALSE))</f>
        <v/>
      </c>
      <c r="C285" s="180"/>
      <c r="D285" s="180"/>
      <c r="E285" s="180"/>
      <c r="F285" s="181"/>
      <c r="G285" s="26" t="str">
        <f>IF(AC285="","",VLOOKUP(AC285,都総体!$B:$G,5,FALSE))</f>
        <v/>
      </c>
      <c r="H285" s="31"/>
      <c r="I285" s="31"/>
      <c r="J285" s="31"/>
      <c r="K285" s="21"/>
      <c r="L285" s="34"/>
      <c r="M285" s="31"/>
      <c r="N285" s="31"/>
      <c r="O285" s="31"/>
      <c r="P285" s="21"/>
      <c r="Q285" s="34"/>
      <c r="R285" s="31"/>
      <c r="S285" s="31"/>
      <c r="T285" s="31"/>
      <c r="U285" s="21"/>
      <c r="V285" s="34"/>
      <c r="W285" s="31"/>
      <c r="X285" s="31"/>
      <c r="Y285" s="31"/>
      <c r="Z285" s="21"/>
      <c r="AA285" s="34"/>
      <c r="AC285" s="52"/>
      <c r="AF285" s="11"/>
    </row>
    <row r="286" spans="1:32" ht="21.75" customHeight="1">
      <c r="A286" s="24" t="str">
        <f>基本登録!$A$20</f>
        <v>４</v>
      </c>
      <c r="B286" s="179" t="str">
        <f>IF(AC286="","",VLOOKUP(AC286,都総体!$B:$G,4,FALSE))</f>
        <v/>
      </c>
      <c r="C286" s="180"/>
      <c r="D286" s="180"/>
      <c r="E286" s="180"/>
      <c r="F286" s="181"/>
      <c r="G286" s="26" t="str">
        <f>IF(AC286="","",VLOOKUP(AC286,都総体!$B:$G,5,FALSE))</f>
        <v/>
      </c>
      <c r="H286" s="31"/>
      <c r="I286" s="31"/>
      <c r="J286" s="31"/>
      <c r="K286" s="21"/>
      <c r="L286" s="34"/>
      <c r="M286" s="31"/>
      <c r="N286" s="31"/>
      <c r="O286" s="31"/>
      <c r="P286" s="21"/>
      <c r="Q286" s="34"/>
      <c r="R286" s="31"/>
      <c r="S286" s="31"/>
      <c r="T286" s="31"/>
      <c r="U286" s="21"/>
      <c r="V286" s="34"/>
      <c r="W286" s="31"/>
      <c r="X286" s="31"/>
      <c r="Y286" s="31"/>
      <c r="Z286" s="21"/>
      <c r="AA286" s="34"/>
      <c r="AC286" s="52"/>
      <c r="AF286" s="11"/>
    </row>
    <row r="287" spans="1:32" ht="21.75" customHeight="1">
      <c r="A287" s="24" t="str">
        <f>基本登録!$A$21</f>
        <v>５</v>
      </c>
      <c r="B287" s="179" t="str">
        <f>IF(AC287="","",VLOOKUP(AC287,都総体!$B:$G,4,FALSE))</f>
        <v/>
      </c>
      <c r="C287" s="180"/>
      <c r="D287" s="180"/>
      <c r="E287" s="180"/>
      <c r="F287" s="181"/>
      <c r="G287" s="26" t="str">
        <f>IF(AC287="","",VLOOKUP(AC287,都総体!$B:$G,5,FALSE))</f>
        <v/>
      </c>
      <c r="H287" s="31"/>
      <c r="I287" s="31"/>
      <c r="J287" s="31"/>
      <c r="K287" s="21"/>
      <c r="L287" s="34"/>
      <c r="M287" s="31"/>
      <c r="N287" s="31"/>
      <c r="O287" s="31"/>
      <c r="P287" s="21"/>
      <c r="Q287" s="34"/>
      <c r="R287" s="31"/>
      <c r="S287" s="31"/>
      <c r="T287" s="31"/>
      <c r="U287" s="21"/>
      <c r="V287" s="34"/>
      <c r="W287" s="31"/>
      <c r="X287" s="31"/>
      <c r="Y287" s="31"/>
      <c r="Z287" s="21"/>
      <c r="AA287" s="34"/>
      <c r="AC287" s="52"/>
      <c r="AF287" s="11"/>
    </row>
    <row r="288" spans="1:32" ht="21.75" customHeight="1">
      <c r="A288" s="24" t="str">
        <f>基本登録!$A$22</f>
        <v>補</v>
      </c>
      <c r="B288" s="179" t="str">
        <f>IF(AC288="","",VLOOKUP(AC288,都総体!$B:$G,4,FALSE))</f>
        <v/>
      </c>
      <c r="C288" s="180"/>
      <c r="D288" s="180"/>
      <c r="E288" s="180"/>
      <c r="F288" s="181"/>
      <c r="G288" s="26" t="str">
        <f>IF(AC288="","",VLOOKUP(AC288,都総体!$B:$G,5,FALSE))</f>
        <v/>
      </c>
      <c r="H288" s="24"/>
      <c r="I288" s="24"/>
      <c r="J288" s="24"/>
      <c r="K288" s="33"/>
      <c r="L288" s="34"/>
      <c r="M288" s="24"/>
      <c r="N288" s="24"/>
      <c r="O288" s="24"/>
      <c r="P288" s="33"/>
      <c r="Q288" s="34"/>
      <c r="R288" s="24"/>
      <c r="S288" s="24"/>
      <c r="T288" s="24"/>
      <c r="U288" s="33"/>
      <c r="V288" s="34"/>
      <c r="W288" s="24"/>
      <c r="X288" s="24"/>
      <c r="Y288" s="24"/>
      <c r="Z288" s="33"/>
      <c r="AA288" s="34"/>
      <c r="AC288" s="52"/>
      <c r="AF288" s="11"/>
    </row>
    <row r="289" spans="1:32" ht="19.5" customHeight="1">
      <c r="A289" s="169"/>
      <c r="B289" s="170"/>
      <c r="C289" s="170"/>
      <c r="D289" s="170"/>
      <c r="E289" s="170"/>
      <c r="F289" s="170"/>
      <c r="G289" s="171"/>
      <c r="H289" s="172" t="s">
        <v>132</v>
      </c>
      <c r="I289" s="173"/>
      <c r="J289" s="173"/>
      <c r="K289" s="173"/>
      <c r="L289" s="34"/>
      <c r="M289" s="172" t="s">
        <v>132</v>
      </c>
      <c r="N289" s="173"/>
      <c r="O289" s="173"/>
      <c r="P289" s="173"/>
      <c r="Q289" s="34"/>
      <c r="R289" s="172" t="s">
        <v>132</v>
      </c>
      <c r="S289" s="173"/>
      <c r="T289" s="173"/>
      <c r="U289" s="173"/>
      <c r="V289" s="34"/>
      <c r="W289" s="172" t="s">
        <v>132</v>
      </c>
      <c r="X289" s="173"/>
      <c r="Y289" s="173"/>
      <c r="Z289" s="173"/>
      <c r="AA289" s="34"/>
      <c r="AC289" s="52"/>
      <c r="AF289" s="11"/>
    </row>
    <row r="290" spans="1:32" ht="24.75" customHeight="1">
      <c r="A290" s="174"/>
      <c r="B290" s="175"/>
      <c r="C290" s="175"/>
      <c r="D290" s="175"/>
      <c r="E290" s="175"/>
      <c r="F290" s="175"/>
      <c r="G290" s="176"/>
      <c r="H290" s="169"/>
      <c r="I290" s="177"/>
      <c r="J290" s="177"/>
      <c r="K290" s="177"/>
      <c r="L290" s="178"/>
      <c r="M290" s="169"/>
      <c r="N290" s="177"/>
      <c r="O290" s="177"/>
      <c r="P290" s="177"/>
      <c r="Q290" s="178"/>
      <c r="R290" s="169"/>
      <c r="S290" s="177"/>
      <c r="T290" s="177"/>
      <c r="U290" s="177"/>
      <c r="V290" s="178"/>
      <c r="W290" s="169"/>
      <c r="X290" s="177"/>
      <c r="Y290" s="177"/>
      <c r="Z290" s="177"/>
      <c r="AA290" s="178"/>
      <c r="AC290" s="52"/>
      <c r="AF290" s="11"/>
    </row>
    <row r="291" spans="1:32" ht="4.5" customHeight="1">
      <c r="A291" s="165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AC291" s="52"/>
      <c r="AF291" s="11"/>
    </row>
    <row r="292" spans="1:32">
      <c r="A292" s="167" t="s">
        <v>136</v>
      </c>
      <c r="B292" s="167"/>
      <c r="C292" s="47" t="str">
        <f>基本登録!$A$23</f>
        <v>①（　）内の大会の個人の部は一人１枚使用すること（関東予選・総合体育大会・個人選手権大会）</v>
      </c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4"/>
      <c r="R292" s="45"/>
      <c r="S292" s="44"/>
      <c r="T292" s="44"/>
      <c r="U292" s="40"/>
      <c r="V292" s="40"/>
      <c r="W292" s="40"/>
      <c r="X292" s="40"/>
      <c r="Y292" s="40"/>
      <c r="Z292" s="40"/>
      <c r="AA292" s="40"/>
    </row>
    <row r="293" spans="1:32">
      <c r="A293" s="43"/>
      <c r="B293" s="43"/>
      <c r="C293" s="47" t="str">
        <f>基本登録!$A$24</f>
        <v>②顧問の捺印のないものは無効</v>
      </c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6"/>
      <c r="R293" s="44"/>
      <c r="S293" s="44"/>
      <c r="T293" s="44"/>
      <c r="U293" s="168" t="s">
        <v>139</v>
      </c>
      <c r="V293" s="168"/>
      <c r="W293" s="168"/>
      <c r="X293" s="168"/>
      <c r="Y293" s="168"/>
      <c r="Z293" s="168"/>
      <c r="AA293" s="168"/>
    </row>
    <row r="294" spans="1:32" s="37" customFormat="1">
      <c r="A294" s="41"/>
      <c r="B294" s="41"/>
      <c r="C294" s="42" t="str">
        <f>基本登録!$A$25</f>
        <v>③A4用紙に印刷すること（A4用紙1枚につき立順票は二部出力。切り取って使用すること）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168"/>
      <c r="V294" s="168"/>
      <c r="W294" s="168"/>
      <c r="X294" s="168"/>
      <c r="Y294" s="168"/>
      <c r="Z294" s="168"/>
      <c r="AA294" s="168"/>
      <c r="AC294" s="53"/>
    </row>
    <row r="295" spans="1:32" ht="34.5" customHeight="1">
      <c r="AC295" s="52"/>
      <c r="AF295" s="11"/>
    </row>
    <row r="296" spans="1:32" ht="24.75" customHeight="1">
      <c r="A296" s="199" t="s">
        <v>119</v>
      </c>
      <c r="B296" s="199"/>
      <c r="C296" s="199"/>
      <c r="D296" s="201" t="str">
        <f ca="1">基本登録!$B$10</f>
        <v>令和8年度　都総体（全国総体都予選）個人 立順票</v>
      </c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190" t="s">
        <v>120</v>
      </c>
      <c r="Y296" s="191"/>
      <c r="Z296" s="191"/>
      <c r="AA296" s="192"/>
      <c r="AC296" s="52"/>
      <c r="AF296" s="11"/>
    </row>
    <row r="297" spans="1:32" ht="26.25" customHeight="1">
      <c r="A297" s="200"/>
      <c r="B297" s="200"/>
      <c r="C297" s="200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2" t="str">
        <f>IF(VLOOKUP(AC304,都総体!$B:$G,2,FALSE)="","",VLOOKUP(AC304,都総体!$B:$G,2,FALSE))</f>
        <v/>
      </c>
      <c r="Y297" s="203"/>
      <c r="Z297" s="203"/>
      <c r="AA297" s="204"/>
      <c r="AC297" s="52"/>
      <c r="AF297" s="11"/>
    </row>
    <row r="298" spans="1:32" ht="27" customHeight="1">
      <c r="A298" s="169" t="s">
        <v>121</v>
      </c>
      <c r="B298" s="177"/>
      <c r="C298" s="178"/>
      <c r="D298" s="208"/>
      <c r="E298" s="30" t="s">
        <v>122</v>
      </c>
      <c r="F298" s="208"/>
      <c r="G298" s="190" t="s">
        <v>123</v>
      </c>
      <c r="H298" s="191"/>
      <c r="I298" s="192"/>
      <c r="J298" s="213" t="str">
        <f>基本登録!$B$2</f>
        <v>基本登録シートの学校番号に入力して下さい</v>
      </c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X298" s="205"/>
      <c r="Y298" s="206"/>
      <c r="Z298" s="206"/>
      <c r="AA298" s="207"/>
      <c r="AC298" s="52"/>
      <c r="AF298" s="11"/>
    </row>
    <row r="299" spans="1:32" ht="9.75" customHeight="1">
      <c r="A299" s="214">
        <f>基本登録!$B$1</f>
        <v>0</v>
      </c>
      <c r="B299" s="215"/>
      <c r="C299" s="216"/>
      <c r="D299" s="209"/>
      <c r="E299" s="223" t="s">
        <v>108</v>
      </c>
      <c r="F299" s="211"/>
      <c r="G299" s="226" t="s">
        <v>124</v>
      </c>
      <c r="H299" s="227"/>
      <c r="I299" s="228"/>
      <c r="J299" s="213">
        <f>基本登録!$B$3</f>
        <v>0</v>
      </c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36"/>
      <c r="X299" s="36"/>
      <c r="AC299" s="52"/>
      <c r="AF299" s="11"/>
    </row>
    <row r="300" spans="1:32" ht="16.5" customHeight="1">
      <c r="A300" s="217"/>
      <c r="B300" s="218"/>
      <c r="C300" s="219"/>
      <c r="D300" s="209"/>
      <c r="E300" s="224"/>
      <c r="F300" s="211"/>
      <c r="G300" s="229"/>
      <c r="H300" s="230"/>
      <c r="I300" s="231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X300" s="182" t="s">
        <v>125</v>
      </c>
      <c r="Y300" s="184" t="s">
        <v>126</v>
      </c>
      <c r="Z300" s="185"/>
      <c r="AA300" s="186"/>
      <c r="AC300" s="52"/>
      <c r="AF300" s="11"/>
    </row>
    <row r="301" spans="1:32" ht="27" customHeight="1">
      <c r="A301" s="220"/>
      <c r="B301" s="221"/>
      <c r="C301" s="222"/>
      <c r="D301" s="210"/>
      <c r="E301" s="225"/>
      <c r="F301" s="212"/>
      <c r="G301" s="190" t="s">
        <v>127</v>
      </c>
      <c r="H301" s="191"/>
      <c r="I301" s="192"/>
      <c r="J301" s="28"/>
      <c r="K301" s="29"/>
      <c r="L301" s="29"/>
      <c r="M301" s="29"/>
      <c r="N301" s="29"/>
      <c r="O301" s="29"/>
      <c r="P301" s="22"/>
      <c r="Q301" s="22"/>
      <c r="R301" s="22" t="s">
        <v>128</v>
      </c>
      <c r="S301" s="193" t="str">
        <f t="shared" ref="S301" si="6">AC304</f>
        <v/>
      </c>
      <c r="T301" s="194"/>
      <c r="U301" s="194"/>
      <c r="V301" s="23" t="s">
        <v>129</v>
      </c>
      <c r="X301" s="183"/>
      <c r="Y301" s="187"/>
      <c r="Z301" s="188"/>
      <c r="AA301" s="189"/>
      <c r="AC301" s="52"/>
      <c r="AF301" s="11"/>
    </row>
    <row r="302" spans="1:32" ht="4.5" customHeight="1">
      <c r="AC302" s="52"/>
      <c r="AF302" s="11"/>
    </row>
    <row r="303" spans="1:32" ht="21.75" customHeight="1">
      <c r="A303" s="24" t="s">
        <v>130</v>
      </c>
      <c r="B303" s="174" t="s">
        <v>131</v>
      </c>
      <c r="C303" s="195"/>
      <c r="D303" s="195"/>
      <c r="E303" s="195"/>
      <c r="F303" s="176"/>
      <c r="G303" s="32" t="s">
        <v>102</v>
      </c>
      <c r="H303" s="196" t="str">
        <f ca="1">IFERROR(VLOOKUP(D296,基本登録!$B$8:$I$14,5,FALSE),"")</f>
        <v>個人準決勝</v>
      </c>
      <c r="I303" s="197"/>
      <c r="J303" s="197"/>
      <c r="K303" s="197"/>
      <c r="L303" s="198"/>
      <c r="M303" s="196" t="str">
        <f ca="1">IFERROR(VLOOKUP(D296,基本登録!$B$8:$I$14,6,FALSE),"")</f>
        <v>個人決勝</v>
      </c>
      <c r="N303" s="197"/>
      <c r="O303" s="197"/>
      <c r="P303" s="197"/>
      <c r="Q303" s="198"/>
      <c r="R303" s="196" t="str">
        <f ca="1">IFERROR(IF(VLOOKUP(D296,基本登録!$B$8:$I$14,7,FALSE)="","",VLOOKUP(D296,基本登録!$B$8:$I$14,7,FALSE)),"")</f>
        <v/>
      </c>
      <c r="S303" s="197"/>
      <c r="T303" s="197"/>
      <c r="U303" s="197"/>
      <c r="V303" s="198"/>
      <c r="W303" s="196" t="str">
        <f ca="1">IFERROR(IF(VLOOKUP(D296,基本登録!$B$8:$I$14,8,FALSE)="","",VLOOKUP(D296,基本登録!$B$8:$I$14,8,FALSE)),"")</f>
        <v/>
      </c>
      <c r="X303" s="197"/>
      <c r="Y303" s="197"/>
      <c r="Z303" s="197"/>
      <c r="AA303" s="198"/>
      <c r="AC303" s="52"/>
      <c r="AF303" s="11"/>
    </row>
    <row r="304" spans="1:32" ht="21.75" customHeight="1">
      <c r="A304" s="25" t="str">
        <f>基本登録!$A$17</f>
        <v>１</v>
      </c>
      <c r="B304" s="179" t="str">
        <f>IF(AC304="","",VLOOKUP(AC304,都総体!$B:$G,4,FALSE))</f>
        <v/>
      </c>
      <c r="C304" s="180"/>
      <c r="D304" s="180"/>
      <c r="E304" s="180"/>
      <c r="F304" s="181"/>
      <c r="G304" s="26" t="str">
        <f>IF(AC304="","",VLOOKUP(AC304,都総体!$B:$G,5,FALSE))</f>
        <v/>
      </c>
      <c r="H304" s="31"/>
      <c r="I304" s="31"/>
      <c r="J304" s="31"/>
      <c r="K304" s="21"/>
      <c r="L304" s="34"/>
      <c r="M304" s="31"/>
      <c r="N304" s="31"/>
      <c r="O304" s="31"/>
      <c r="P304" s="21"/>
      <c r="Q304" s="34"/>
      <c r="R304" s="31"/>
      <c r="S304" s="31"/>
      <c r="T304" s="31"/>
      <c r="U304" s="21"/>
      <c r="V304" s="34"/>
      <c r="W304" s="31"/>
      <c r="X304" s="31"/>
      <c r="Y304" s="31"/>
      <c r="Z304" s="21"/>
      <c r="AA304" s="34"/>
      <c r="AC304" s="52" t="str">
        <f>都総体!B$22</f>
        <v/>
      </c>
      <c r="AF304" s="11"/>
    </row>
    <row r="305" spans="1:32" ht="21.75" customHeight="1">
      <c r="A305" s="24" t="str">
        <f>基本登録!$A$18</f>
        <v>２</v>
      </c>
      <c r="B305" s="179" t="str">
        <f>IF(AC305="","",VLOOKUP(AC305,都総体!$B:$G,4,FALSE))</f>
        <v/>
      </c>
      <c r="C305" s="180"/>
      <c r="D305" s="180"/>
      <c r="E305" s="180"/>
      <c r="F305" s="181"/>
      <c r="G305" s="26" t="str">
        <f>IF(AC305="","",VLOOKUP(AC305,都総体!$B:$G,5,FALSE))</f>
        <v/>
      </c>
      <c r="H305" s="31"/>
      <c r="I305" s="31"/>
      <c r="J305" s="31"/>
      <c r="K305" s="21"/>
      <c r="L305" s="34"/>
      <c r="M305" s="31"/>
      <c r="N305" s="31"/>
      <c r="O305" s="31"/>
      <c r="P305" s="21"/>
      <c r="Q305" s="34"/>
      <c r="R305" s="31"/>
      <c r="S305" s="31"/>
      <c r="T305" s="31"/>
      <c r="U305" s="21"/>
      <c r="V305" s="34"/>
      <c r="W305" s="31"/>
      <c r="X305" s="31"/>
      <c r="Y305" s="31"/>
      <c r="Z305" s="21"/>
      <c r="AA305" s="34"/>
      <c r="AC305" s="52"/>
      <c r="AF305" s="11"/>
    </row>
    <row r="306" spans="1:32" ht="21.75" customHeight="1">
      <c r="A306" s="24" t="str">
        <f>基本登録!$A$19</f>
        <v>３</v>
      </c>
      <c r="B306" s="179" t="str">
        <f>IF(AC306="","",VLOOKUP(AC306,都総体!$B:$G,4,FALSE))</f>
        <v/>
      </c>
      <c r="C306" s="180"/>
      <c r="D306" s="180"/>
      <c r="E306" s="180"/>
      <c r="F306" s="181"/>
      <c r="G306" s="26" t="str">
        <f>IF(AC306="","",VLOOKUP(AC306,都総体!$B:$G,5,FALSE))</f>
        <v/>
      </c>
      <c r="H306" s="31"/>
      <c r="I306" s="31"/>
      <c r="J306" s="31"/>
      <c r="K306" s="21"/>
      <c r="L306" s="34"/>
      <c r="M306" s="31"/>
      <c r="N306" s="31"/>
      <c r="O306" s="31"/>
      <c r="P306" s="21"/>
      <c r="Q306" s="34"/>
      <c r="R306" s="31"/>
      <c r="S306" s="31"/>
      <c r="T306" s="31"/>
      <c r="U306" s="21"/>
      <c r="V306" s="34"/>
      <c r="W306" s="31"/>
      <c r="X306" s="31"/>
      <c r="Y306" s="31"/>
      <c r="Z306" s="21"/>
      <c r="AA306" s="34"/>
      <c r="AC306" s="52"/>
      <c r="AF306" s="11"/>
    </row>
    <row r="307" spans="1:32" ht="21.75" customHeight="1">
      <c r="A307" s="24" t="str">
        <f>基本登録!$A$20</f>
        <v>４</v>
      </c>
      <c r="B307" s="179" t="str">
        <f>IF(AC307="","",VLOOKUP(AC307,都総体!$B:$G,4,FALSE))</f>
        <v/>
      </c>
      <c r="C307" s="180"/>
      <c r="D307" s="180"/>
      <c r="E307" s="180"/>
      <c r="F307" s="181"/>
      <c r="G307" s="26" t="str">
        <f>IF(AC307="","",VLOOKUP(AC307,都総体!$B:$G,5,FALSE))</f>
        <v/>
      </c>
      <c r="H307" s="31"/>
      <c r="I307" s="31"/>
      <c r="J307" s="31"/>
      <c r="K307" s="21"/>
      <c r="L307" s="34"/>
      <c r="M307" s="31"/>
      <c r="N307" s="31"/>
      <c r="O307" s="31"/>
      <c r="P307" s="21"/>
      <c r="Q307" s="34"/>
      <c r="R307" s="31"/>
      <c r="S307" s="31"/>
      <c r="T307" s="31"/>
      <c r="U307" s="21"/>
      <c r="V307" s="34"/>
      <c r="W307" s="31"/>
      <c r="X307" s="31"/>
      <c r="Y307" s="31"/>
      <c r="Z307" s="21"/>
      <c r="AA307" s="34"/>
      <c r="AC307" s="52"/>
      <c r="AF307" s="11"/>
    </row>
    <row r="308" spans="1:32" ht="21.75" customHeight="1">
      <c r="A308" s="24" t="str">
        <f>基本登録!$A$21</f>
        <v>５</v>
      </c>
      <c r="B308" s="179" t="str">
        <f>IF(AC308="","",VLOOKUP(AC308,都総体!$B:$G,4,FALSE))</f>
        <v/>
      </c>
      <c r="C308" s="180"/>
      <c r="D308" s="180"/>
      <c r="E308" s="180"/>
      <c r="F308" s="181"/>
      <c r="G308" s="26" t="str">
        <f>IF(AC308="","",VLOOKUP(AC308,都総体!$B:$G,5,FALSE))</f>
        <v/>
      </c>
      <c r="H308" s="31"/>
      <c r="I308" s="31"/>
      <c r="J308" s="31"/>
      <c r="K308" s="21"/>
      <c r="L308" s="34"/>
      <c r="M308" s="31"/>
      <c r="N308" s="31"/>
      <c r="O308" s="31"/>
      <c r="P308" s="21"/>
      <c r="Q308" s="34"/>
      <c r="R308" s="31"/>
      <c r="S308" s="31"/>
      <c r="T308" s="31"/>
      <c r="U308" s="21"/>
      <c r="V308" s="34"/>
      <c r="W308" s="31"/>
      <c r="X308" s="31"/>
      <c r="Y308" s="31"/>
      <c r="Z308" s="21"/>
      <c r="AA308" s="34"/>
      <c r="AC308" s="52"/>
      <c r="AF308" s="11"/>
    </row>
    <row r="309" spans="1:32" ht="21.75" customHeight="1">
      <c r="A309" s="24" t="str">
        <f>基本登録!$A$22</f>
        <v>補</v>
      </c>
      <c r="B309" s="179" t="str">
        <f>IF(AC309="","",VLOOKUP(AC309,都総体!$B:$G,4,FALSE))</f>
        <v/>
      </c>
      <c r="C309" s="180"/>
      <c r="D309" s="180"/>
      <c r="E309" s="180"/>
      <c r="F309" s="181"/>
      <c r="G309" s="26" t="str">
        <f>IF(AC309="","",VLOOKUP(AC309,都総体!$B:$G,5,FALSE))</f>
        <v/>
      </c>
      <c r="H309" s="24"/>
      <c r="I309" s="24"/>
      <c r="J309" s="24"/>
      <c r="K309" s="33"/>
      <c r="L309" s="34"/>
      <c r="M309" s="24"/>
      <c r="N309" s="24"/>
      <c r="O309" s="24"/>
      <c r="P309" s="33"/>
      <c r="Q309" s="34"/>
      <c r="R309" s="24"/>
      <c r="S309" s="24"/>
      <c r="T309" s="24"/>
      <c r="U309" s="33"/>
      <c r="V309" s="34"/>
      <c r="W309" s="24"/>
      <c r="X309" s="24"/>
      <c r="Y309" s="24"/>
      <c r="Z309" s="33"/>
      <c r="AA309" s="34"/>
      <c r="AC309" s="52"/>
      <c r="AF309" s="11"/>
    </row>
    <row r="310" spans="1:32" ht="19.5" customHeight="1">
      <c r="A310" s="169"/>
      <c r="B310" s="170"/>
      <c r="C310" s="170"/>
      <c r="D310" s="170"/>
      <c r="E310" s="170"/>
      <c r="F310" s="170"/>
      <c r="G310" s="171"/>
      <c r="H310" s="172" t="s">
        <v>132</v>
      </c>
      <c r="I310" s="173"/>
      <c r="J310" s="173"/>
      <c r="K310" s="173"/>
      <c r="L310" s="34"/>
      <c r="M310" s="172" t="s">
        <v>132</v>
      </c>
      <c r="N310" s="173"/>
      <c r="O310" s="173"/>
      <c r="P310" s="173"/>
      <c r="Q310" s="34"/>
      <c r="R310" s="172" t="s">
        <v>132</v>
      </c>
      <c r="S310" s="173"/>
      <c r="T310" s="173"/>
      <c r="U310" s="173"/>
      <c r="V310" s="34"/>
      <c r="W310" s="172" t="s">
        <v>132</v>
      </c>
      <c r="X310" s="173"/>
      <c r="Y310" s="173"/>
      <c r="Z310" s="173"/>
      <c r="AA310" s="34"/>
      <c r="AC310" s="52"/>
      <c r="AF310" s="11"/>
    </row>
    <row r="311" spans="1:32" ht="24.75" customHeight="1">
      <c r="A311" s="174"/>
      <c r="B311" s="175"/>
      <c r="C311" s="175"/>
      <c r="D311" s="175"/>
      <c r="E311" s="175"/>
      <c r="F311" s="175"/>
      <c r="G311" s="176"/>
      <c r="H311" s="169"/>
      <c r="I311" s="177"/>
      <c r="J311" s="177"/>
      <c r="K311" s="177"/>
      <c r="L311" s="178"/>
      <c r="M311" s="169"/>
      <c r="N311" s="177"/>
      <c r="O311" s="177"/>
      <c r="P311" s="177"/>
      <c r="Q311" s="178"/>
      <c r="R311" s="169"/>
      <c r="S311" s="177"/>
      <c r="T311" s="177"/>
      <c r="U311" s="177"/>
      <c r="V311" s="178"/>
      <c r="W311" s="169"/>
      <c r="X311" s="177"/>
      <c r="Y311" s="177"/>
      <c r="Z311" s="177"/>
      <c r="AA311" s="178"/>
      <c r="AC311" s="52"/>
      <c r="AF311" s="11"/>
    </row>
    <row r="312" spans="1:32" ht="4.5" customHeight="1">
      <c r="A312" s="165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AC312" s="52"/>
      <c r="AF312" s="11"/>
    </row>
    <row r="313" spans="1:32">
      <c r="A313" s="167" t="s">
        <v>136</v>
      </c>
      <c r="B313" s="167"/>
      <c r="C313" s="47" t="str">
        <f>基本登録!$A$23</f>
        <v>①（　）内の大会の個人の部は一人１枚使用すること（関東予選・総合体育大会・個人選手権大会）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4"/>
      <c r="R313" s="45"/>
      <c r="S313" s="44"/>
      <c r="T313" s="44"/>
      <c r="U313" s="40"/>
      <c r="V313" s="40"/>
      <c r="W313" s="40"/>
      <c r="X313" s="40"/>
      <c r="Y313" s="40"/>
      <c r="Z313" s="40"/>
      <c r="AA313" s="40"/>
    </row>
    <row r="314" spans="1:32">
      <c r="A314" s="43"/>
      <c r="B314" s="43"/>
      <c r="C314" s="47" t="str">
        <f>基本登録!$A$24</f>
        <v>②顧問の捺印のないものは無効</v>
      </c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6"/>
      <c r="R314" s="44"/>
      <c r="S314" s="44"/>
      <c r="T314" s="44"/>
      <c r="U314" s="168" t="s">
        <v>139</v>
      </c>
      <c r="V314" s="168"/>
      <c r="W314" s="168"/>
      <c r="X314" s="168"/>
      <c r="Y314" s="168"/>
      <c r="Z314" s="168"/>
      <c r="AA314" s="168"/>
    </row>
    <row r="315" spans="1:32" s="37" customFormat="1">
      <c r="A315" s="41"/>
      <c r="B315" s="41"/>
      <c r="C315" s="42" t="str">
        <f>基本登録!$A$25</f>
        <v>③A4用紙に印刷すること（A4用紙1枚につき立順票は二部出力。切り取って使用すること）</v>
      </c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168"/>
      <c r="V315" s="168"/>
      <c r="W315" s="168"/>
      <c r="X315" s="168"/>
      <c r="Y315" s="168"/>
      <c r="Z315" s="168"/>
      <c r="AA315" s="168"/>
      <c r="AC315" s="53"/>
    </row>
    <row r="316" spans="1:32" ht="34.5" customHeight="1">
      <c r="AC316" s="52"/>
      <c r="AF316" s="11"/>
    </row>
    <row r="317" spans="1:32" ht="24.75" customHeight="1">
      <c r="A317" s="199" t="s">
        <v>119</v>
      </c>
      <c r="B317" s="199"/>
      <c r="C317" s="199"/>
      <c r="D317" s="201" t="str">
        <f ca="1">基本登録!$B$10</f>
        <v>令和8年度　都総体（全国総体都予選）個人 立順票</v>
      </c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190" t="s">
        <v>120</v>
      </c>
      <c r="Y317" s="191"/>
      <c r="Z317" s="191"/>
      <c r="AA317" s="192"/>
      <c r="AC317" s="52"/>
      <c r="AF317" s="11"/>
    </row>
    <row r="318" spans="1:32" ht="26.25" customHeight="1">
      <c r="A318" s="200"/>
      <c r="B318" s="200"/>
      <c r="C318" s="200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2" t="str">
        <f>IF(VLOOKUP(AC325,都総体!$B:$G,2,FALSE)="","",VLOOKUP(AC325,都総体!$B:$G,2,FALSE))</f>
        <v/>
      </c>
      <c r="Y318" s="203"/>
      <c r="Z318" s="203"/>
      <c r="AA318" s="204"/>
      <c r="AC318" s="52"/>
      <c r="AF318" s="11"/>
    </row>
    <row r="319" spans="1:32" ht="27" customHeight="1">
      <c r="A319" s="169" t="s">
        <v>121</v>
      </c>
      <c r="B319" s="177"/>
      <c r="C319" s="178"/>
      <c r="D319" s="208"/>
      <c r="E319" s="30" t="s">
        <v>122</v>
      </c>
      <c r="F319" s="208"/>
      <c r="G319" s="190" t="s">
        <v>123</v>
      </c>
      <c r="H319" s="191"/>
      <c r="I319" s="192"/>
      <c r="J319" s="213" t="str">
        <f>基本登録!$B$2</f>
        <v>基本登録シートの学校番号に入力して下さい</v>
      </c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X319" s="205"/>
      <c r="Y319" s="206"/>
      <c r="Z319" s="206"/>
      <c r="AA319" s="207"/>
      <c r="AC319" s="52"/>
      <c r="AF319" s="11"/>
    </row>
    <row r="320" spans="1:32" ht="9.75" customHeight="1">
      <c r="A320" s="214">
        <f>基本登録!$B$1</f>
        <v>0</v>
      </c>
      <c r="B320" s="215"/>
      <c r="C320" s="216"/>
      <c r="D320" s="209"/>
      <c r="E320" s="223" t="s">
        <v>108</v>
      </c>
      <c r="F320" s="211"/>
      <c r="G320" s="226" t="s">
        <v>124</v>
      </c>
      <c r="H320" s="227"/>
      <c r="I320" s="228"/>
      <c r="J320" s="213">
        <f>基本登録!$B$3</f>
        <v>0</v>
      </c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36"/>
      <c r="X320" s="36"/>
      <c r="AC320" s="52"/>
      <c r="AF320" s="11"/>
    </row>
    <row r="321" spans="1:32" ht="16.5" customHeight="1">
      <c r="A321" s="217"/>
      <c r="B321" s="218"/>
      <c r="C321" s="219"/>
      <c r="D321" s="209"/>
      <c r="E321" s="224"/>
      <c r="F321" s="211"/>
      <c r="G321" s="229"/>
      <c r="H321" s="230"/>
      <c r="I321" s="231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X321" s="182" t="s">
        <v>125</v>
      </c>
      <c r="Y321" s="184" t="s">
        <v>126</v>
      </c>
      <c r="Z321" s="185"/>
      <c r="AA321" s="186"/>
      <c r="AC321" s="52"/>
      <c r="AF321" s="11"/>
    </row>
    <row r="322" spans="1:32" ht="27" customHeight="1">
      <c r="A322" s="220"/>
      <c r="B322" s="221"/>
      <c r="C322" s="222"/>
      <c r="D322" s="210"/>
      <c r="E322" s="225"/>
      <c r="F322" s="212"/>
      <c r="G322" s="190" t="s">
        <v>127</v>
      </c>
      <c r="H322" s="191"/>
      <c r="I322" s="192"/>
      <c r="J322" s="28"/>
      <c r="K322" s="29"/>
      <c r="L322" s="29"/>
      <c r="M322" s="29"/>
      <c r="N322" s="29"/>
      <c r="O322" s="29"/>
      <c r="P322" s="22"/>
      <c r="Q322" s="22"/>
      <c r="R322" s="22" t="s">
        <v>128</v>
      </c>
      <c r="S322" s="193" t="str">
        <f t="shared" ref="S322" si="7">AC325</f>
        <v/>
      </c>
      <c r="T322" s="194"/>
      <c r="U322" s="194"/>
      <c r="V322" s="23" t="s">
        <v>129</v>
      </c>
      <c r="X322" s="183"/>
      <c r="Y322" s="187"/>
      <c r="Z322" s="188"/>
      <c r="AA322" s="189"/>
      <c r="AC322" s="52"/>
      <c r="AF322" s="11"/>
    </row>
    <row r="323" spans="1:32" ht="4.5" customHeight="1">
      <c r="AC323" s="52"/>
      <c r="AF323" s="11"/>
    </row>
    <row r="324" spans="1:32" ht="21.75" customHeight="1">
      <c r="A324" s="24" t="s">
        <v>130</v>
      </c>
      <c r="B324" s="174" t="s">
        <v>131</v>
      </c>
      <c r="C324" s="195"/>
      <c r="D324" s="195"/>
      <c r="E324" s="195"/>
      <c r="F324" s="176"/>
      <c r="G324" s="32" t="s">
        <v>102</v>
      </c>
      <c r="H324" s="196" t="str">
        <f ca="1">IFERROR(VLOOKUP(D317,基本登録!$B$8:$I$14,5,FALSE),"")</f>
        <v>個人準決勝</v>
      </c>
      <c r="I324" s="197"/>
      <c r="J324" s="197"/>
      <c r="K324" s="197"/>
      <c r="L324" s="198"/>
      <c r="M324" s="196" t="str">
        <f ca="1">IFERROR(VLOOKUP(D317,基本登録!$B$8:$I$14,6,FALSE),"")</f>
        <v>個人決勝</v>
      </c>
      <c r="N324" s="197"/>
      <c r="O324" s="197"/>
      <c r="P324" s="197"/>
      <c r="Q324" s="198"/>
      <c r="R324" s="196" t="str">
        <f ca="1">IFERROR(IF(VLOOKUP(D317,基本登録!$B$8:$I$14,7,FALSE)="","",VLOOKUP(D317,基本登録!$B$8:$I$14,7,FALSE)),"")</f>
        <v/>
      </c>
      <c r="S324" s="197"/>
      <c r="T324" s="197"/>
      <c r="U324" s="197"/>
      <c r="V324" s="198"/>
      <c r="W324" s="196" t="str">
        <f ca="1">IFERROR(IF(VLOOKUP(D317,基本登録!$B$8:$I$14,8,FALSE)="","",VLOOKUP(D317,基本登録!$B$8:$I$14,8,FALSE)),"")</f>
        <v/>
      </c>
      <c r="X324" s="197"/>
      <c r="Y324" s="197"/>
      <c r="Z324" s="197"/>
      <c r="AA324" s="198"/>
      <c r="AC324" s="52"/>
      <c r="AF324" s="11"/>
    </row>
    <row r="325" spans="1:32" ht="21.75" customHeight="1">
      <c r="A325" s="25" t="str">
        <f>基本登録!$A$17</f>
        <v>１</v>
      </c>
      <c r="B325" s="179" t="str">
        <f>IF(AC325="","",VLOOKUP(AC325,都総体!$B:$G,4,FALSE))</f>
        <v/>
      </c>
      <c r="C325" s="180"/>
      <c r="D325" s="180"/>
      <c r="E325" s="180"/>
      <c r="F325" s="181"/>
      <c r="G325" s="26" t="str">
        <f>IF(AC325="","",VLOOKUP(AC325,都総体!$B:$G,5,FALSE))</f>
        <v/>
      </c>
      <c r="H325" s="31"/>
      <c r="I325" s="31"/>
      <c r="J325" s="31"/>
      <c r="K325" s="21"/>
      <c r="L325" s="34"/>
      <c r="M325" s="31"/>
      <c r="N325" s="31"/>
      <c r="O325" s="31"/>
      <c r="P325" s="21"/>
      <c r="Q325" s="34"/>
      <c r="R325" s="31"/>
      <c r="S325" s="31"/>
      <c r="T325" s="31"/>
      <c r="U325" s="21"/>
      <c r="V325" s="34"/>
      <c r="W325" s="31"/>
      <c r="X325" s="31"/>
      <c r="Y325" s="31"/>
      <c r="Z325" s="21"/>
      <c r="AA325" s="34"/>
      <c r="AC325" s="52" t="str">
        <f>都総体!B$23</f>
        <v/>
      </c>
      <c r="AF325" s="11"/>
    </row>
    <row r="326" spans="1:32" ht="21.75" customHeight="1">
      <c r="A326" s="24" t="str">
        <f>基本登録!$A$18</f>
        <v>２</v>
      </c>
      <c r="B326" s="179" t="str">
        <f>IF(AC326="","",VLOOKUP(AC326,都総体!$B:$G,4,FALSE))</f>
        <v/>
      </c>
      <c r="C326" s="180"/>
      <c r="D326" s="180"/>
      <c r="E326" s="180"/>
      <c r="F326" s="181"/>
      <c r="G326" s="26" t="str">
        <f>IF(AC326="","",VLOOKUP(AC326,都総体!$B:$G,5,FALSE))</f>
        <v/>
      </c>
      <c r="H326" s="31"/>
      <c r="I326" s="31"/>
      <c r="J326" s="31"/>
      <c r="K326" s="21"/>
      <c r="L326" s="34"/>
      <c r="M326" s="31"/>
      <c r="N326" s="31"/>
      <c r="O326" s="31"/>
      <c r="P326" s="21"/>
      <c r="Q326" s="34"/>
      <c r="R326" s="31"/>
      <c r="S326" s="31"/>
      <c r="T326" s="31"/>
      <c r="U326" s="21"/>
      <c r="V326" s="34"/>
      <c r="W326" s="31"/>
      <c r="X326" s="31"/>
      <c r="Y326" s="31"/>
      <c r="Z326" s="21"/>
      <c r="AA326" s="34"/>
      <c r="AC326" s="52"/>
      <c r="AF326" s="11"/>
    </row>
    <row r="327" spans="1:32" ht="21.75" customHeight="1">
      <c r="A327" s="24" t="str">
        <f>基本登録!$A$19</f>
        <v>３</v>
      </c>
      <c r="B327" s="179" t="str">
        <f>IF(AC327="","",VLOOKUP(AC327,都総体!$B:$G,4,FALSE))</f>
        <v/>
      </c>
      <c r="C327" s="180"/>
      <c r="D327" s="180"/>
      <c r="E327" s="180"/>
      <c r="F327" s="181"/>
      <c r="G327" s="26" t="str">
        <f>IF(AC327="","",VLOOKUP(AC327,都総体!$B:$G,5,FALSE))</f>
        <v/>
      </c>
      <c r="H327" s="31"/>
      <c r="I327" s="31"/>
      <c r="J327" s="31"/>
      <c r="K327" s="21"/>
      <c r="L327" s="34"/>
      <c r="M327" s="31"/>
      <c r="N327" s="31"/>
      <c r="O327" s="31"/>
      <c r="P327" s="21"/>
      <c r="Q327" s="34"/>
      <c r="R327" s="31"/>
      <c r="S327" s="31"/>
      <c r="T327" s="31"/>
      <c r="U327" s="21"/>
      <c r="V327" s="34"/>
      <c r="W327" s="31"/>
      <c r="X327" s="31"/>
      <c r="Y327" s="31"/>
      <c r="Z327" s="21"/>
      <c r="AA327" s="34"/>
      <c r="AC327" s="52"/>
      <c r="AF327" s="11"/>
    </row>
    <row r="328" spans="1:32" ht="21.75" customHeight="1">
      <c r="A328" s="24" t="str">
        <f>基本登録!$A$20</f>
        <v>４</v>
      </c>
      <c r="B328" s="179" t="str">
        <f>IF(AC328="","",VLOOKUP(AC328,都総体!$B:$G,4,FALSE))</f>
        <v/>
      </c>
      <c r="C328" s="180"/>
      <c r="D328" s="180"/>
      <c r="E328" s="180"/>
      <c r="F328" s="181"/>
      <c r="G328" s="26" t="str">
        <f>IF(AC328="","",VLOOKUP(AC328,都総体!$B:$G,5,FALSE))</f>
        <v/>
      </c>
      <c r="H328" s="31"/>
      <c r="I328" s="31"/>
      <c r="J328" s="31"/>
      <c r="K328" s="21"/>
      <c r="L328" s="34"/>
      <c r="M328" s="31"/>
      <c r="N328" s="31"/>
      <c r="O328" s="31"/>
      <c r="P328" s="21"/>
      <c r="Q328" s="34"/>
      <c r="R328" s="31"/>
      <c r="S328" s="31"/>
      <c r="T328" s="31"/>
      <c r="U328" s="21"/>
      <c r="V328" s="34"/>
      <c r="W328" s="31"/>
      <c r="X328" s="31"/>
      <c r="Y328" s="31"/>
      <c r="Z328" s="21"/>
      <c r="AA328" s="34"/>
      <c r="AC328" s="52"/>
      <c r="AF328" s="11"/>
    </row>
    <row r="329" spans="1:32" ht="21.75" customHeight="1">
      <c r="A329" s="24" t="str">
        <f>基本登録!$A$21</f>
        <v>５</v>
      </c>
      <c r="B329" s="179" t="str">
        <f>IF(AC329="","",VLOOKUP(AC329,都総体!$B:$G,4,FALSE))</f>
        <v/>
      </c>
      <c r="C329" s="180"/>
      <c r="D329" s="180"/>
      <c r="E329" s="180"/>
      <c r="F329" s="181"/>
      <c r="G329" s="26" t="str">
        <f>IF(AC329="","",VLOOKUP(AC329,都総体!$B:$G,5,FALSE))</f>
        <v/>
      </c>
      <c r="H329" s="31"/>
      <c r="I329" s="31"/>
      <c r="J329" s="31"/>
      <c r="K329" s="21"/>
      <c r="L329" s="34"/>
      <c r="M329" s="31"/>
      <c r="N329" s="31"/>
      <c r="O329" s="31"/>
      <c r="P329" s="21"/>
      <c r="Q329" s="34"/>
      <c r="R329" s="31"/>
      <c r="S329" s="31"/>
      <c r="T329" s="31"/>
      <c r="U329" s="21"/>
      <c r="V329" s="34"/>
      <c r="W329" s="31"/>
      <c r="X329" s="31"/>
      <c r="Y329" s="31"/>
      <c r="Z329" s="21"/>
      <c r="AA329" s="34"/>
      <c r="AC329" s="52"/>
      <c r="AF329" s="11"/>
    </row>
    <row r="330" spans="1:32" ht="21.75" customHeight="1">
      <c r="A330" s="24" t="str">
        <f>基本登録!$A$22</f>
        <v>補</v>
      </c>
      <c r="B330" s="179" t="str">
        <f>IF(AC330="","",VLOOKUP(AC330,都総体!$B:$G,4,FALSE))</f>
        <v/>
      </c>
      <c r="C330" s="180"/>
      <c r="D330" s="180"/>
      <c r="E330" s="180"/>
      <c r="F330" s="181"/>
      <c r="G330" s="26" t="str">
        <f>IF(AC330="","",VLOOKUP(AC330,都総体!$B:$G,5,FALSE))</f>
        <v/>
      </c>
      <c r="H330" s="24"/>
      <c r="I330" s="24"/>
      <c r="J330" s="24"/>
      <c r="K330" s="33"/>
      <c r="L330" s="34"/>
      <c r="M330" s="24"/>
      <c r="N330" s="24"/>
      <c r="O330" s="24"/>
      <c r="P330" s="33"/>
      <c r="Q330" s="34"/>
      <c r="R330" s="24"/>
      <c r="S330" s="24"/>
      <c r="T330" s="24"/>
      <c r="U330" s="33"/>
      <c r="V330" s="34"/>
      <c r="W330" s="24"/>
      <c r="X330" s="24"/>
      <c r="Y330" s="24"/>
      <c r="Z330" s="33"/>
      <c r="AA330" s="34"/>
      <c r="AC330" s="52"/>
      <c r="AF330" s="11"/>
    </row>
    <row r="331" spans="1:32" ht="19.5" customHeight="1">
      <c r="A331" s="169"/>
      <c r="B331" s="170"/>
      <c r="C331" s="170"/>
      <c r="D331" s="170"/>
      <c r="E331" s="170"/>
      <c r="F331" s="170"/>
      <c r="G331" s="171"/>
      <c r="H331" s="172" t="s">
        <v>132</v>
      </c>
      <c r="I331" s="173"/>
      <c r="J331" s="173"/>
      <c r="K331" s="173"/>
      <c r="L331" s="34"/>
      <c r="M331" s="172" t="s">
        <v>132</v>
      </c>
      <c r="N331" s="173"/>
      <c r="O331" s="173"/>
      <c r="P331" s="173"/>
      <c r="Q331" s="34"/>
      <c r="R331" s="172" t="s">
        <v>132</v>
      </c>
      <c r="S331" s="173"/>
      <c r="T331" s="173"/>
      <c r="U331" s="173"/>
      <c r="V331" s="34"/>
      <c r="W331" s="172" t="s">
        <v>132</v>
      </c>
      <c r="X331" s="173"/>
      <c r="Y331" s="173"/>
      <c r="Z331" s="173"/>
      <c r="AA331" s="34"/>
      <c r="AC331" s="52"/>
      <c r="AF331" s="11"/>
    </row>
    <row r="332" spans="1:32" ht="24.75" customHeight="1">
      <c r="A332" s="174"/>
      <c r="B332" s="175"/>
      <c r="C332" s="175"/>
      <c r="D332" s="175"/>
      <c r="E332" s="175"/>
      <c r="F332" s="175"/>
      <c r="G332" s="176"/>
      <c r="H332" s="169"/>
      <c r="I332" s="177"/>
      <c r="J332" s="177"/>
      <c r="K332" s="177"/>
      <c r="L332" s="178"/>
      <c r="M332" s="169"/>
      <c r="N332" s="177"/>
      <c r="O332" s="177"/>
      <c r="P332" s="177"/>
      <c r="Q332" s="178"/>
      <c r="R332" s="169"/>
      <c r="S332" s="177"/>
      <c r="T332" s="177"/>
      <c r="U332" s="177"/>
      <c r="V332" s="178"/>
      <c r="W332" s="169"/>
      <c r="X332" s="177"/>
      <c r="Y332" s="177"/>
      <c r="Z332" s="177"/>
      <c r="AA332" s="178"/>
      <c r="AC332" s="52"/>
      <c r="AF332" s="11"/>
    </row>
    <row r="333" spans="1:32" ht="4.5" customHeight="1">
      <c r="A333" s="165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AC333" s="52"/>
      <c r="AF333" s="11"/>
    </row>
    <row r="334" spans="1:32">
      <c r="A334" s="167" t="s">
        <v>136</v>
      </c>
      <c r="B334" s="167"/>
      <c r="C334" s="47" t="str">
        <f>基本登録!$A$23</f>
        <v>①（　）内の大会の個人の部は一人１枚使用すること（関東予選・総合体育大会・個人選手権大会）</v>
      </c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4"/>
      <c r="R334" s="45"/>
      <c r="S334" s="44"/>
      <c r="T334" s="44"/>
      <c r="U334" s="40"/>
      <c r="V334" s="40"/>
      <c r="W334" s="40"/>
      <c r="X334" s="40"/>
      <c r="Y334" s="40"/>
      <c r="Z334" s="40"/>
      <c r="AA334" s="40"/>
    </row>
    <row r="335" spans="1:32">
      <c r="A335" s="43"/>
      <c r="B335" s="43"/>
      <c r="C335" s="47" t="str">
        <f>基本登録!$A$24</f>
        <v>②顧問の捺印のないものは無効</v>
      </c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6"/>
      <c r="R335" s="44"/>
      <c r="S335" s="44"/>
      <c r="T335" s="44"/>
      <c r="U335" s="168" t="s">
        <v>139</v>
      </c>
      <c r="V335" s="168"/>
      <c r="W335" s="168"/>
      <c r="X335" s="168"/>
      <c r="Y335" s="168"/>
      <c r="Z335" s="168"/>
      <c r="AA335" s="168"/>
    </row>
    <row r="336" spans="1:32" s="37" customFormat="1">
      <c r="A336" s="41"/>
      <c r="B336" s="41"/>
      <c r="C336" s="42" t="str">
        <f>基本登録!$A$25</f>
        <v>③A4用紙に印刷すること（A4用紙1枚につき立順票は二部出力。切り取って使用すること）</v>
      </c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168"/>
      <c r="V336" s="168"/>
      <c r="W336" s="168"/>
      <c r="X336" s="168"/>
      <c r="Y336" s="168"/>
      <c r="Z336" s="168"/>
      <c r="AA336" s="168"/>
      <c r="AC336" s="53"/>
    </row>
    <row r="337" spans="1:32" ht="34.5" customHeight="1">
      <c r="AC337" s="52"/>
      <c r="AF337" s="11"/>
    </row>
    <row r="338" spans="1:32" ht="24.75" customHeight="1">
      <c r="A338" s="199" t="s">
        <v>119</v>
      </c>
      <c r="B338" s="199"/>
      <c r="C338" s="199"/>
      <c r="D338" s="201" t="str">
        <f ca="1">基本登録!$B$10</f>
        <v>令和8年度　都総体（全国総体都予選）個人 立順票</v>
      </c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190" t="s">
        <v>120</v>
      </c>
      <c r="Y338" s="191"/>
      <c r="Z338" s="191"/>
      <c r="AA338" s="192"/>
      <c r="AC338" s="52"/>
      <c r="AF338" s="11"/>
    </row>
    <row r="339" spans="1:32" ht="26.25" customHeight="1">
      <c r="A339" s="200"/>
      <c r="B339" s="200"/>
      <c r="C339" s="200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2" t="str">
        <f>IF(VLOOKUP(AC346,都総体!$B:$G,2,FALSE)="","",VLOOKUP(AC346,都総体!$B:$G,2,FALSE))</f>
        <v/>
      </c>
      <c r="Y339" s="203"/>
      <c r="Z339" s="203"/>
      <c r="AA339" s="204"/>
      <c r="AC339" s="52"/>
      <c r="AF339" s="11"/>
    </row>
    <row r="340" spans="1:32" ht="27" customHeight="1">
      <c r="A340" s="169" t="s">
        <v>121</v>
      </c>
      <c r="B340" s="177"/>
      <c r="C340" s="178"/>
      <c r="D340" s="208"/>
      <c r="E340" s="30" t="s">
        <v>122</v>
      </c>
      <c r="F340" s="208"/>
      <c r="G340" s="190" t="s">
        <v>123</v>
      </c>
      <c r="H340" s="191"/>
      <c r="I340" s="192"/>
      <c r="J340" s="213" t="str">
        <f>基本登録!$B$2</f>
        <v>基本登録シートの学校番号に入力して下さい</v>
      </c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X340" s="205"/>
      <c r="Y340" s="206"/>
      <c r="Z340" s="206"/>
      <c r="AA340" s="207"/>
      <c r="AC340" s="52"/>
      <c r="AF340" s="11"/>
    </row>
    <row r="341" spans="1:32" ht="9.75" customHeight="1">
      <c r="A341" s="214">
        <f>基本登録!$B$1</f>
        <v>0</v>
      </c>
      <c r="B341" s="215"/>
      <c r="C341" s="216"/>
      <c r="D341" s="209"/>
      <c r="E341" s="223" t="s">
        <v>108</v>
      </c>
      <c r="F341" s="211"/>
      <c r="G341" s="226" t="s">
        <v>124</v>
      </c>
      <c r="H341" s="227"/>
      <c r="I341" s="228"/>
      <c r="J341" s="213">
        <f>基本登録!$B$3</f>
        <v>0</v>
      </c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36"/>
      <c r="X341" s="36"/>
      <c r="AC341" s="52"/>
      <c r="AF341" s="11"/>
    </row>
    <row r="342" spans="1:32" ht="16.5" customHeight="1">
      <c r="A342" s="217"/>
      <c r="B342" s="218"/>
      <c r="C342" s="219"/>
      <c r="D342" s="209"/>
      <c r="E342" s="224"/>
      <c r="F342" s="211"/>
      <c r="G342" s="229"/>
      <c r="H342" s="230"/>
      <c r="I342" s="231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X342" s="182" t="s">
        <v>125</v>
      </c>
      <c r="Y342" s="184" t="s">
        <v>126</v>
      </c>
      <c r="Z342" s="185"/>
      <c r="AA342" s="186"/>
      <c r="AC342" s="52"/>
      <c r="AF342" s="11"/>
    </row>
    <row r="343" spans="1:32" ht="27" customHeight="1">
      <c r="A343" s="220"/>
      <c r="B343" s="221"/>
      <c r="C343" s="222"/>
      <c r="D343" s="210"/>
      <c r="E343" s="225"/>
      <c r="F343" s="212"/>
      <c r="G343" s="190" t="s">
        <v>127</v>
      </c>
      <c r="H343" s="191"/>
      <c r="I343" s="192"/>
      <c r="J343" s="28"/>
      <c r="K343" s="29"/>
      <c r="L343" s="29"/>
      <c r="M343" s="29"/>
      <c r="N343" s="29"/>
      <c r="O343" s="29"/>
      <c r="P343" s="22"/>
      <c r="Q343" s="22"/>
      <c r="R343" s="22" t="s">
        <v>128</v>
      </c>
      <c r="S343" s="193" t="str">
        <f t="shared" ref="S343" si="8">AC346</f>
        <v/>
      </c>
      <c r="T343" s="194"/>
      <c r="U343" s="194"/>
      <c r="V343" s="23" t="s">
        <v>129</v>
      </c>
      <c r="X343" s="183"/>
      <c r="Y343" s="187"/>
      <c r="Z343" s="188"/>
      <c r="AA343" s="189"/>
      <c r="AC343" s="52"/>
      <c r="AF343" s="11"/>
    </row>
    <row r="344" spans="1:32" ht="4.5" customHeight="1">
      <c r="AC344" s="52"/>
      <c r="AF344" s="11"/>
    </row>
    <row r="345" spans="1:32" ht="21.75" customHeight="1">
      <c r="A345" s="24" t="s">
        <v>130</v>
      </c>
      <c r="B345" s="174" t="s">
        <v>131</v>
      </c>
      <c r="C345" s="195"/>
      <c r="D345" s="195"/>
      <c r="E345" s="195"/>
      <c r="F345" s="176"/>
      <c r="G345" s="32" t="s">
        <v>102</v>
      </c>
      <c r="H345" s="196" t="str">
        <f ca="1">IFERROR(VLOOKUP(D338,基本登録!$B$8:$I$14,5,FALSE),"")</f>
        <v>個人準決勝</v>
      </c>
      <c r="I345" s="197"/>
      <c r="J345" s="197"/>
      <c r="K345" s="197"/>
      <c r="L345" s="198"/>
      <c r="M345" s="196" t="str">
        <f ca="1">IFERROR(VLOOKUP(D338,基本登録!$B$8:$I$14,6,FALSE),"")</f>
        <v>個人決勝</v>
      </c>
      <c r="N345" s="197"/>
      <c r="O345" s="197"/>
      <c r="P345" s="197"/>
      <c r="Q345" s="198"/>
      <c r="R345" s="196" t="str">
        <f ca="1">IFERROR(IF(VLOOKUP(D338,基本登録!$B$8:$I$14,7,FALSE)="","",VLOOKUP(D338,基本登録!$B$8:$I$14,7,FALSE)),"")</f>
        <v/>
      </c>
      <c r="S345" s="197"/>
      <c r="T345" s="197"/>
      <c r="U345" s="197"/>
      <c r="V345" s="198"/>
      <c r="W345" s="196" t="str">
        <f ca="1">IFERROR(IF(VLOOKUP(D338,基本登録!$B$8:$I$14,8,FALSE)="","",VLOOKUP(D338,基本登録!$B$8:$I$14,8,FALSE)),"")</f>
        <v/>
      </c>
      <c r="X345" s="197"/>
      <c r="Y345" s="197"/>
      <c r="Z345" s="197"/>
      <c r="AA345" s="198"/>
      <c r="AC345" s="52"/>
      <c r="AF345" s="11"/>
    </row>
    <row r="346" spans="1:32" ht="21.75" customHeight="1">
      <c r="A346" s="25" t="str">
        <f>基本登録!$A$17</f>
        <v>１</v>
      </c>
      <c r="B346" s="179" t="str">
        <f>IF(AC346="","",VLOOKUP(AC346,都総体!$B:$G,4,FALSE))</f>
        <v/>
      </c>
      <c r="C346" s="180"/>
      <c r="D346" s="180"/>
      <c r="E346" s="180"/>
      <c r="F346" s="181"/>
      <c r="G346" s="26" t="str">
        <f>IF(AC346="","",VLOOKUP(AC346,都総体!$B:$G,5,FALSE))</f>
        <v/>
      </c>
      <c r="H346" s="31"/>
      <c r="I346" s="31"/>
      <c r="J346" s="31"/>
      <c r="K346" s="21"/>
      <c r="L346" s="34"/>
      <c r="M346" s="31"/>
      <c r="N346" s="31"/>
      <c r="O346" s="31"/>
      <c r="P346" s="21"/>
      <c r="Q346" s="34"/>
      <c r="R346" s="31"/>
      <c r="S346" s="31"/>
      <c r="T346" s="31"/>
      <c r="U346" s="21"/>
      <c r="V346" s="34"/>
      <c r="W346" s="31"/>
      <c r="X346" s="31"/>
      <c r="Y346" s="31"/>
      <c r="Z346" s="21"/>
      <c r="AA346" s="34"/>
      <c r="AC346" s="52" t="str">
        <f>都総体!B$24</f>
        <v/>
      </c>
      <c r="AF346" s="11"/>
    </row>
    <row r="347" spans="1:32" ht="21.75" customHeight="1">
      <c r="A347" s="24" t="str">
        <f>基本登録!$A$18</f>
        <v>２</v>
      </c>
      <c r="B347" s="179" t="str">
        <f>IF(AC347="","",VLOOKUP(AC347,都総体!$B:$G,4,FALSE))</f>
        <v/>
      </c>
      <c r="C347" s="180"/>
      <c r="D347" s="180"/>
      <c r="E347" s="180"/>
      <c r="F347" s="181"/>
      <c r="G347" s="26" t="str">
        <f>IF(AC347="","",VLOOKUP(AC347,都総体!$B:$G,5,FALSE))</f>
        <v/>
      </c>
      <c r="H347" s="31"/>
      <c r="I347" s="31"/>
      <c r="J347" s="31"/>
      <c r="K347" s="21"/>
      <c r="L347" s="34"/>
      <c r="M347" s="31"/>
      <c r="N347" s="31"/>
      <c r="O347" s="31"/>
      <c r="P347" s="21"/>
      <c r="Q347" s="34"/>
      <c r="R347" s="31"/>
      <c r="S347" s="31"/>
      <c r="T347" s="31"/>
      <c r="U347" s="21"/>
      <c r="V347" s="34"/>
      <c r="W347" s="31"/>
      <c r="X347" s="31"/>
      <c r="Y347" s="31"/>
      <c r="Z347" s="21"/>
      <c r="AA347" s="34"/>
      <c r="AC347" s="52"/>
      <c r="AF347" s="11"/>
    </row>
    <row r="348" spans="1:32" ht="21.75" customHeight="1">
      <c r="A348" s="24" t="str">
        <f>基本登録!$A$19</f>
        <v>３</v>
      </c>
      <c r="B348" s="179" t="str">
        <f>IF(AC348="","",VLOOKUP(AC348,都総体!$B:$G,4,FALSE))</f>
        <v/>
      </c>
      <c r="C348" s="180"/>
      <c r="D348" s="180"/>
      <c r="E348" s="180"/>
      <c r="F348" s="181"/>
      <c r="G348" s="26" t="str">
        <f>IF(AC348="","",VLOOKUP(AC348,都総体!$B:$G,5,FALSE))</f>
        <v/>
      </c>
      <c r="H348" s="31"/>
      <c r="I348" s="31"/>
      <c r="J348" s="31"/>
      <c r="K348" s="21"/>
      <c r="L348" s="34"/>
      <c r="M348" s="31"/>
      <c r="N348" s="31"/>
      <c r="O348" s="31"/>
      <c r="P348" s="21"/>
      <c r="Q348" s="34"/>
      <c r="R348" s="31"/>
      <c r="S348" s="31"/>
      <c r="T348" s="31"/>
      <c r="U348" s="21"/>
      <c r="V348" s="34"/>
      <c r="W348" s="31"/>
      <c r="X348" s="31"/>
      <c r="Y348" s="31"/>
      <c r="Z348" s="21"/>
      <c r="AA348" s="34"/>
      <c r="AC348" s="52"/>
      <c r="AF348" s="11"/>
    </row>
    <row r="349" spans="1:32" ht="21.75" customHeight="1">
      <c r="A349" s="24" t="str">
        <f>基本登録!$A$20</f>
        <v>４</v>
      </c>
      <c r="B349" s="179" t="str">
        <f>IF(AC349="","",VLOOKUP(AC349,都総体!$B:$G,4,FALSE))</f>
        <v/>
      </c>
      <c r="C349" s="180"/>
      <c r="D349" s="180"/>
      <c r="E349" s="180"/>
      <c r="F349" s="181"/>
      <c r="G349" s="26" t="str">
        <f>IF(AC349="","",VLOOKUP(AC349,都総体!$B:$G,5,FALSE))</f>
        <v/>
      </c>
      <c r="H349" s="31"/>
      <c r="I349" s="31"/>
      <c r="J349" s="31"/>
      <c r="K349" s="21"/>
      <c r="L349" s="34"/>
      <c r="M349" s="31"/>
      <c r="N349" s="31"/>
      <c r="O349" s="31"/>
      <c r="P349" s="21"/>
      <c r="Q349" s="34"/>
      <c r="R349" s="31"/>
      <c r="S349" s="31"/>
      <c r="T349" s="31"/>
      <c r="U349" s="21"/>
      <c r="V349" s="34"/>
      <c r="W349" s="31"/>
      <c r="X349" s="31"/>
      <c r="Y349" s="31"/>
      <c r="Z349" s="21"/>
      <c r="AA349" s="34"/>
      <c r="AC349" s="52"/>
      <c r="AF349" s="11"/>
    </row>
    <row r="350" spans="1:32" ht="21.75" customHeight="1">
      <c r="A350" s="24" t="str">
        <f>基本登録!$A$21</f>
        <v>５</v>
      </c>
      <c r="B350" s="179" t="str">
        <f>IF(AC350="","",VLOOKUP(AC350,都総体!$B:$G,4,FALSE))</f>
        <v/>
      </c>
      <c r="C350" s="180"/>
      <c r="D350" s="180"/>
      <c r="E350" s="180"/>
      <c r="F350" s="181"/>
      <c r="G350" s="26" t="str">
        <f>IF(AC350="","",VLOOKUP(AC350,都総体!$B:$G,5,FALSE))</f>
        <v/>
      </c>
      <c r="H350" s="31"/>
      <c r="I350" s="31"/>
      <c r="J350" s="31"/>
      <c r="K350" s="21"/>
      <c r="L350" s="34"/>
      <c r="M350" s="31"/>
      <c r="N350" s="31"/>
      <c r="O350" s="31"/>
      <c r="P350" s="21"/>
      <c r="Q350" s="34"/>
      <c r="R350" s="31"/>
      <c r="S350" s="31"/>
      <c r="T350" s="31"/>
      <c r="U350" s="21"/>
      <c r="V350" s="34"/>
      <c r="W350" s="31"/>
      <c r="X350" s="31"/>
      <c r="Y350" s="31"/>
      <c r="Z350" s="21"/>
      <c r="AA350" s="34"/>
      <c r="AC350" s="52"/>
      <c r="AF350" s="11"/>
    </row>
    <row r="351" spans="1:32" ht="21.75" customHeight="1">
      <c r="A351" s="24" t="str">
        <f>基本登録!$A$22</f>
        <v>補</v>
      </c>
      <c r="B351" s="179" t="str">
        <f>IF(AC351="","",VLOOKUP(AC351,都総体!$B:$G,4,FALSE))</f>
        <v/>
      </c>
      <c r="C351" s="180"/>
      <c r="D351" s="180"/>
      <c r="E351" s="180"/>
      <c r="F351" s="181"/>
      <c r="G351" s="26" t="str">
        <f>IF(AC351="","",VLOOKUP(AC351,都総体!$B:$G,5,FALSE))</f>
        <v/>
      </c>
      <c r="H351" s="24"/>
      <c r="I351" s="24"/>
      <c r="J351" s="24"/>
      <c r="K351" s="33"/>
      <c r="L351" s="34"/>
      <c r="M351" s="24"/>
      <c r="N351" s="24"/>
      <c r="O351" s="24"/>
      <c r="P351" s="33"/>
      <c r="Q351" s="34"/>
      <c r="R351" s="24"/>
      <c r="S351" s="24"/>
      <c r="T351" s="24"/>
      <c r="U351" s="33"/>
      <c r="V351" s="34"/>
      <c r="W351" s="24"/>
      <c r="X351" s="24"/>
      <c r="Y351" s="24"/>
      <c r="Z351" s="33"/>
      <c r="AA351" s="34"/>
      <c r="AC351" s="52"/>
      <c r="AF351" s="11"/>
    </row>
    <row r="352" spans="1:32" ht="19.5" customHeight="1">
      <c r="A352" s="169"/>
      <c r="B352" s="170"/>
      <c r="C352" s="170"/>
      <c r="D352" s="170"/>
      <c r="E352" s="170"/>
      <c r="F352" s="170"/>
      <c r="G352" s="171"/>
      <c r="H352" s="172" t="s">
        <v>132</v>
      </c>
      <c r="I352" s="173"/>
      <c r="J352" s="173"/>
      <c r="K352" s="173"/>
      <c r="L352" s="34"/>
      <c r="M352" s="172" t="s">
        <v>132</v>
      </c>
      <c r="N352" s="173"/>
      <c r="O352" s="173"/>
      <c r="P352" s="173"/>
      <c r="Q352" s="34"/>
      <c r="R352" s="172" t="s">
        <v>132</v>
      </c>
      <c r="S352" s="173"/>
      <c r="T352" s="173"/>
      <c r="U352" s="173"/>
      <c r="V352" s="34"/>
      <c r="W352" s="172" t="s">
        <v>132</v>
      </c>
      <c r="X352" s="173"/>
      <c r="Y352" s="173"/>
      <c r="Z352" s="173"/>
      <c r="AA352" s="34"/>
      <c r="AC352" s="52"/>
      <c r="AF352" s="11"/>
    </row>
    <row r="353" spans="1:32" ht="24.75" customHeight="1">
      <c r="A353" s="174"/>
      <c r="B353" s="175"/>
      <c r="C353" s="175"/>
      <c r="D353" s="175"/>
      <c r="E353" s="175"/>
      <c r="F353" s="175"/>
      <c r="G353" s="176"/>
      <c r="H353" s="169"/>
      <c r="I353" s="177"/>
      <c r="J353" s="177"/>
      <c r="K353" s="177"/>
      <c r="L353" s="178"/>
      <c r="M353" s="169"/>
      <c r="N353" s="177"/>
      <c r="O353" s="177"/>
      <c r="P353" s="177"/>
      <c r="Q353" s="178"/>
      <c r="R353" s="169"/>
      <c r="S353" s="177"/>
      <c r="T353" s="177"/>
      <c r="U353" s="177"/>
      <c r="V353" s="178"/>
      <c r="W353" s="169"/>
      <c r="X353" s="177"/>
      <c r="Y353" s="177"/>
      <c r="Z353" s="177"/>
      <c r="AA353" s="178"/>
      <c r="AC353" s="52"/>
      <c r="AF353" s="11"/>
    </row>
    <row r="354" spans="1:32" ht="4.5" customHeight="1">
      <c r="A354" s="165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AC354" s="52"/>
      <c r="AF354" s="11"/>
    </row>
    <row r="355" spans="1:32">
      <c r="A355" s="167" t="s">
        <v>136</v>
      </c>
      <c r="B355" s="167"/>
      <c r="C355" s="47" t="str">
        <f>基本登録!$A$23</f>
        <v>①（　）内の大会の個人の部は一人１枚使用すること（関東予選・総合体育大会・個人選手権大会）</v>
      </c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4"/>
      <c r="R355" s="45"/>
      <c r="S355" s="44"/>
      <c r="T355" s="44"/>
      <c r="U355" s="40"/>
      <c r="V355" s="40"/>
      <c r="W355" s="40"/>
      <c r="X355" s="40"/>
      <c r="Y355" s="40"/>
      <c r="Z355" s="40"/>
      <c r="AA355" s="40"/>
    </row>
    <row r="356" spans="1:32">
      <c r="A356" s="43"/>
      <c r="B356" s="43"/>
      <c r="C356" s="47" t="str">
        <f>基本登録!$A$24</f>
        <v>②顧問の捺印のないものは無効</v>
      </c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6"/>
      <c r="R356" s="44"/>
      <c r="S356" s="44"/>
      <c r="T356" s="44"/>
      <c r="U356" s="168" t="s">
        <v>139</v>
      </c>
      <c r="V356" s="168"/>
      <c r="W356" s="168"/>
      <c r="X356" s="168"/>
      <c r="Y356" s="168"/>
      <c r="Z356" s="168"/>
      <c r="AA356" s="168"/>
    </row>
    <row r="357" spans="1:32" s="37" customFormat="1">
      <c r="A357" s="41"/>
      <c r="B357" s="41"/>
      <c r="C357" s="42" t="str">
        <f>基本登録!$A$25</f>
        <v>③A4用紙に印刷すること（A4用紙1枚につき立順票は二部出力。切り取って使用すること）</v>
      </c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168"/>
      <c r="V357" s="168"/>
      <c r="W357" s="168"/>
      <c r="X357" s="168"/>
      <c r="Y357" s="168"/>
      <c r="Z357" s="168"/>
      <c r="AA357" s="168"/>
      <c r="AC357" s="53"/>
    </row>
    <row r="358" spans="1:32" ht="34.5" customHeight="1">
      <c r="AC358" s="52"/>
      <c r="AF358" s="11"/>
    </row>
    <row r="359" spans="1:32" ht="24.75" customHeight="1">
      <c r="A359" s="240" t="s">
        <v>119</v>
      </c>
      <c r="B359" s="240"/>
      <c r="C359" s="240"/>
      <c r="D359" s="201" t="str">
        <f ca="1">基本登録!$B$10</f>
        <v>令和8年度　都総体（全国総体都予選）個人 立順票</v>
      </c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190" t="s">
        <v>120</v>
      </c>
      <c r="Y359" s="191"/>
      <c r="Z359" s="191"/>
      <c r="AA359" s="192"/>
      <c r="AC359" s="52"/>
      <c r="AF359" s="11"/>
    </row>
    <row r="360" spans="1:32" ht="26.25" customHeight="1">
      <c r="A360" s="241"/>
      <c r="B360" s="241"/>
      <c r="C360" s="24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2" t="str">
        <f>IF(VLOOKUP(AC367,都総体!$B:$G,2,FALSE)="","",VLOOKUP(AC367,都総体!$B:$G,2,FALSE))</f>
        <v/>
      </c>
      <c r="Y360" s="203"/>
      <c r="Z360" s="203"/>
      <c r="AA360" s="204"/>
      <c r="AC360" s="52"/>
      <c r="AF360" s="11"/>
    </row>
    <row r="361" spans="1:32" ht="27" customHeight="1">
      <c r="A361" s="169" t="s">
        <v>121</v>
      </c>
      <c r="B361" s="177"/>
      <c r="C361" s="178"/>
      <c r="D361" s="208"/>
      <c r="E361" s="30" t="s">
        <v>122</v>
      </c>
      <c r="F361" s="208"/>
      <c r="G361" s="190" t="s">
        <v>123</v>
      </c>
      <c r="H361" s="191"/>
      <c r="I361" s="192"/>
      <c r="J361" s="213" t="str">
        <f>基本登録!$B$2</f>
        <v>基本登録シートの学校番号に入力して下さい</v>
      </c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X361" s="205"/>
      <c r="Y361" s="206"/>
      <c r="Z361" s="206"/>
      <c r="AA361" s="207"/>
      <c r="AC361" s="52"/>
      <c r="AF361" s="11"/>
    </row>
    <row r="362" spans="1:32" ht="9.75" customHeight="1">
      <c r="A362" s="214">
        <f>基本登録!$B$1</f>
        <v>0</v>
      </c>
      <c r="B362" s="215"/>
      <c r="C362" s="216"/>
      <c r="D362" s="209"/>
      <c r="E362" s="223" t="s">
        <v>108</v>
      </c>
      <c r="F362" s="211"/>
      <c r="G362" s="226" t="s">
        <v>124</v>
      </c>
      <c r="H362" s="227"/>
      <c r="I362" s="228"/>
      <c r="J362" s="213">
        <f>基本登録!$B$3</f>
        <v>0</v>
      </c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36"/>
      <c r="X362" s="36"/>
      <c r="AC362" s="52"/>
      <c r="AF362" s="11"/>
    </row>
    <row r="363" spans="1:32" ht="16.5" customHeight="1">
      <c r="A363" s="217"/>
      <c r="B363" s="218"/>
      <c r="C363" s="219"/>
      <c r="D363" s="209"/>
      <c r="E363" s="224"/>
      <c r="F363" s="211"/>
      <c r="G363" s="229"/>
      <c r="H363" s="230"/>
      <c r="I363" s="231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X363" s="182" t="s">
        <v>125</v>
      </c>
      <c r="Y363" s="184" t="s">
        <v>126</v>
      </c>
      <c r="Z363" s="185"/>
      <c r="AA363" s="186"/>
      <c r="AC363" s="52"/>
      <c r="AF363" s="11"/>
    </row>
    <row r="364" spans="1:32" ht="27" customHeight="1">
      <c r="A364" s="220"/>
      <c r="B364" s="221"/>
      <c r="C364" s="222"/>
      <c r="D364" s="210"/>
      <c r="E364" s="225"/>
      <c r="F364" s="212"/>
      <c r="G364" s="190" t="s">
        <v>127</v>
      </c>
      <c r="H364" s="191"/>
      <c r="I364" s="192"/>
      <c r="J364" s="28"/>
      <c r="K364" s="29"/>
      <c r="L364" s="29"/>
      <c r="M364" s="29"/>
      <c r="N364" s="29"/>
      <c r="O364" s="29"/>
      <c r="P364" s="22"/>
      <c r="Q364" s="22"/>
      <c r="R364" s="22" t="s">
        <v>128</v>
      </c>
      <c r="S364" s="193" t="str">
        <f t="shared" ref="S364" si="9">AC367</f>
        <v/>
      </c>
      <c r="T364" s="194"/>
      <c r="U364" s="194"/>
      <c r="V364" s="23" t="s">
        <v>129</v>
      </c>
      <c r="X364" s="183"/>
      <c r="Y364" s="187"/>
      <c r="Z364" s="188"/>
      <c r="AA364" s="189"/>
      <c r="AC364" s="52"/>
      <c r="AF364" s="11"/>
    </row>
    <row r="365" spans="1:32" ht="4.5" customHeight="1">
      <c r="AC365" s="52"/>
      <c r="AF365" s="11"/>
    </row>
    <row r="366" spans="1:32" ht="21.75" customHeight="1">
      <c r="A366" s="24" t="s">
        <v>130</v>
      </c>
      <c r="B366" s="174" t="s">
        <v>131</v>
      </c>
      <c r="C366" s="195"/>
      <c r="D366" s="195"/>
      <c r="E366" s="195"/>
      <c r="F366" s="176"/>
      <c r="G366" s="32" t="s">
        <v>102</v>
      </c>
      <c r="H366" s="196" t="str">
        <f ca="1">IFERROR(VLOOKUP(D359,基本登録!$B$8:$I$14,5,FALSE),"")</f>
        <v>個人準決勝</v>
      </c>
      <c r="I366" s="197"/>
      <c r="J366" s="197"/>
      <c r="K366" s="197"/>
      <c r="L366" s="198"/>
      <c r="M366" s="196" t="str">
        <f ca="1">IFERROR(VLOOKUP(D359,基本登録!$B$8:$I$14,6,FALSE),"")</f>
        <v>個人決勝</v>
      </c>
      <c r="N366" s="197"/>
      <c r="O366" s="197"/>
      <c r="P366" s="197"/>
      <c r="Q366" s="198"/>
      <c r="R366" s="196" t="str">
        <f ca="1">IFERROR(IF(VLOOKUP(D359,基本登録!$B$8:$I$14,7,FALSE)="","",VLOOKUP(D359,基本登録!$B$8:$I$14,7,FALSE)),"")</f>
        <v/>
      </c>
      <c r="S366" s="197"/>
      <c r="T366" s="197"/>
      <c r="U366" s="197"/>
      <c r="V366" s="198"/>
      <c r="W366" s="196" t="str">
        <f ca="1">IFERROR(IF(VLOOKUP(D359,基本登録!$B$8:$I$14,8,FALSE)="","",VLOOKUP(D359,基本登録!$B$8:$I$14,8,FALSE)),"")</f>
        <v/>
      </c>
      <c r="X366" s="197"/>
      <c r="Y366" s="197"/>
      <c r="Z366" s="197"/>
      <c r="AA366" s="198"/>
      <c r="AC366" s="52"/>
      <c r="AF366" s="11"/>
    </row>
    <row r="367" spans="1:32" ht="21.75" customHeight="1">
      <c r="A367" s="25" t="str">
        <f>基本登録!$A$17</f>
        <v>１</v>
      </c>
      <c r="B367" s="179" t="str">
        <f>IF(AC367="","",VLOOKUP(AC367,都総体!$B:$G,4,FALSE))</f>
        <v/>
      </c>
      <c r="C367" s="180"/>
      <c r="D367" s="180"/>
      <c r="E367" s="180"/>
      <c r="F367" s="181"/>
      <c r="G367" s="26" t="str">
        <f>IF(AC367="","",VLOOKUP(AC367,都総体!$B:$G,5,FALSE))</f>
        <v/>
      </c>
      <c r="H367" s="31"/>
      <c r="I367" s="31"/>
      <c r="J367" s="31"/>
      <c r="K367" s="21"/>
      <c r="L367" s="34"/>
      <c r="M367" s="31"/>
      <c r="N367" s="31"/>
      <c r="O367" s="31"/>
      <c r="P367" s="21"/>
      <c r="Q367" s="34"/>
      <c r="R367" s="31"/>
      <c r="S367" s="31"/>
      <c r="T367" s="31"/>
      <c r="U367" s="21"/>
      <c r="V367" s="34"/>
      <c r="W367" s="31"/>
      <c r="X367" s="31"/>
      <c r="Y367" s="31"/>
      <c r="Z367" s="21"/>
      <c r="AA367" s="34"/>
      <c r="AC367" s="52" t="str">
        <f>都総体!B$25</f>
        <v/>
      </c>
      <c r="AF367" s="11"/>
    </row>
    <row r="368" spans="1:32" ht="21.75" customHeight="1">
      <c r="A368" s="24" t="str">
        <f>基本登録!$A$18</f>
        <v>２</v>
      </c>
      <c r="B368" s="179" t="str">
        <f>IF(AC368="","",VLOOKUP(AC368,都総体!$B:$G,4,FALSE))</f>
        <v/>
      </c>
      <c r="C368" s="180"/>
      <c r="D368" s="180"/>
      <c r="E368" s="180"/>
      <c r="F368" s="181"/>
      <c r="G368" s="26" t="str">
        <f>IF(AC368="","",VLOOKUP(AC368,都総体!$B:$G,5,FALSE))</f>
        <v/>
      </c>
      <c r="H368" s="31"/>
      <c r="I368" s="31"/>
      <c r="J368" s="31"/>
      <c r="K368" s="21"/>
      <c r="L368" s="34"/>
      <c r="M368" s="31"/>
      <c r="N368" s="31"/>
      <c r="O368" s="31"/>
      <c r="P368" s="21"/>
      <c r="Q368" s="34"/>
      <c r="R368" s="31"/>
      <c r="S368" s="31"/>
      <c r="T368" s="31"/>
      <c r="U368" s="21"/>
      <c r="V368" s="34"/>
      <c r="W368" s="31"/>
      <c r="X368" s="31"/>
      <c r="Y368" s="31"/>
      <c r="Z368" s="21"/>
      <c r="AA368" s="34"/>
      <c r="AC368" s="52"/>
      <c r="AF368" s="11"/>
    </row>
    <row r="369" spans="1:32" ht="21.75" customHeight="1">
      <c r="A369" s="24" t="str">
        <f>基本登録!$A$19</f>
        <v>３</v>
      </c>
      <c r="B369" s="179" t="str">
        <f>IF(AC369="","",VLOOKUP(AC369,都総体!$B:$G,4,FALSE))</f>
        <v/>
      </c>
      <c r="C369" s="180"/>
      <c r="D369" s="180"/>
      <c r="E369" s="180"/>
      <c r="F369" s="181"/>
      <c r="G369" s="26" t="str">
        <f>IF(AC369="","",VLOOKUP(AC369,都総体!$B:$G,5,FALSE))</f>
        <v/>
      </c>
      <c r="H369" s="31"/>
      <c r="I369" s="31"/>
      <c r="J369" s="31"/>
      <c r="K369" s="21"/>
      <c r="L369" s="34"/>
      <c r="M369" s="31"/>
      <c r="N369" s="31"/>
      <c r="O369" s="31"/>
      <c r="P369" s="21"/>
      <c r="Q369" s="34"/>
      <c r="R369" s="31"/>
      <c r="S369" s="31"/>
      <c r="T369" s="31"/>
      <c r="U369" s="21"/>
      <c r="V369" s="34"/>
      <c r="W369" s="31"/>
      <c r="X369" s="31"/>
      <c r="Y369" s="31"/>
      <c r="Z369" s="21"/>
      <c r="AA369" s="34"/>
      <c r="AC369" s="52"/>
      <c r="AF369" s="11"/>
    </row>
    <row r="370" spans="1:32" ht="21.75" customHeight="1">
      <c r="A370" s="24" t="str">
        <f>基本登録!$A$20</f>
        <v>４</v>
      </c>
      <c r="B370" s="179" t="str">
        <f>IF(AC370="","",VLOOKUP(AC370,都総体!$B:$G,4,FALSE))</f>
        <v/>
      </c>
      <c r="C370" s="180"/>
      <c r="D370" s="180"/>
      <c r="E370" s="180"/>
      <c r="F370" s="181"/>
      <c r="G370" s="26" t="str">
        <f>IF(AC370="","",VLOOKUP(AC370,都総体!$B:$G,5,FALSE))</f>
        <v/>
      </c>
      <c r="H370" s="31"/>
      <c r="I370" s="31"/>
      <c r="J370" s="31"/>
      <c r="K370" s="21"/>
      <c r="L370" s="34"/>
      <c r="M370" s="31"/>
      <c r="N370" s="31"/>
      <c r="O370" s="31"/>
      <c r="P370" s="21"/>
      <c r="Q370" s="34"/>
      <c r="R370" s="31"/>
      <c r="S370" s="31"/>
      <c r="T370" s="31"/>
      <c r="U370" s="21"/>
      <c r="V370" s="34"/>
      <c r="W370" s="31"/>
      <c r="X370" s="31"/>
      <c r="Y370" s="31"/>
      <c r="Z370" s="21"/>
      <c r="AA370" s="34"/>
      <c r="AC370" s="52"/>
      <c r="AF370" s="11"/>
    </row>
    <row r="371" spans="1:32" ht="21.75" customHeight="1">
      <c r="A371" s="24" t="str">
        <f>基本登録!$A$21</f>
        <v>５</v>
      </c>
      <c r="B371" s="179" t="str">
        <f>IF(AC371="","",VLOOKUP(AC371,都総体!$B:$G,4,FALSE))</f>
        <v/>
      </c>
      <c r="C371" s="180"/>
      <c r="D371" s="180"/>
      <c r="E371" s="180"/>
      <c r="F371" s="181"/>
      <c r="G371" s="26" t="str">
        <f>IF(AC371="","",VLOOKUP(AC371,都総体!$B:$G,5,FALSE))</f>
        <v/>
      </c>
      <c r="H371" s="31"/>
      <c r="I371" s="31"/>
      <c r="J371" s="31"/>
      <c r="K371" s="21"/>
      <c r="L371" s="34"/>
      <c r="M371" s="31"/>
      <c r="N371" s="31"/>
      <c r="O371" s="31"/>
      <c r="P371" s="21"/>
      <c r="Q371" s="34"/>
      <c r="R371" s="31"/>
      <c r="S371" s="31"/>
      <c r="T371" s="31"/>
      <c r="U371" s="21"/>
      <c r="V371" s="34"/>
      <c r="W371" s="31"/>
      <c r="X371" s="31"/>
      <c r="Y371" s="31"/>
      <c r="Z371" s="21"/>
      <c r="AA371" s="34"/>
      <c r="AC371" s="52"/>
      <c r="AF371" s="11"/>
    </row>
    <row r="372" spans="1:32" ht="21.75" customHeight="1">
      <c r="A372" s="24" t="str">
        <f>基本登録!$A$22</f>
        <v>補</v>
      </c>
      <c r="B372" s="179" t="str">
        <f>IF(AC372="","",VLOOKUP(AC372,都総体!$B:$G,4,FALSE))</f>
        <v/>
      </c>
      <c r="C372" s="180"/>
      <c r="D372" s="180"/>
      <c r="E372" s="180"/>
      <c r="F372" s="181"/>
      <c r="G372" s="26" t="str">
        <f>IF(AC372="","",VLOOKUP(AC372,都総体!$B:$G,5,FALSE))</f>
        <v/>
      </c>
      <c r="H372" s="24"/>
      <c r="I372" s="24"/>
      <c r="J372" s="24"/>
      <c r="K372" s="33"/>
      <c r="L372" s="34"/>
      <c r="M372" s="24"/>
      <c r="N372" s="24"/>
      <c r="O372" s="24"/>
      <c r="P372" s="33"/>
      <c r="Q372" s="34"/>
      <c r="R372" s="24"/>
      <c r="S372" s="24"/>
      <c r="T372" s="24"/>
      <c r="U372" s="33"/>
      <c r="V372" s="34"/>
      <c r="W372" s="24"/>
      <c r="X372" s="24"/>
      <c r="Y372" s="24"/>
      <c r="Z372" s="33"/>
      <c r="AA372" s="34"/>
      <c r="AC372" s="52"/>
      <c r="AF372" s="11"/>
    </row>
    <row r="373" spans="1:32" ht="19.5" customHeight="1">
      <c r="A373" s="169"/>
      <c r="B373" s="170"/>
      <c r="C373" s="170"/>
      <c r="D373" s="170"/>
      <c r="E373" s="170"/>
      <c r="F373" s="170"/>
      <c r="G373" s="171"/>
      <c r="H373" s="172" t="s">
        <v>132</v>
      </c>
      <c r="I373" s="173"/>
      <c r="J373" s="173"/>
      <c r="K373" s="173"/>
      <c r="L373" s="34"/>
      <c r="M373" s="172" t="s">
        <v>132</v>
      </c>
      <c r="N373" s="173"/>
      <c r="O373" s="173"/>
      <c r="P373" s="173"/>
      <c r="Q373" s="34"/>
      <c r="R373" s="172" t="s">
        <v>132</v>
      </c>
      <c r="S373" s="173"/>
      <c r="T373" s="173"/>
      <c r="U373" s="173"/>
      <c r="V373" s="34"/>
      <c r="W373" s="172" t="s">
        <v>132</v>
      </c>
      <c r="X373" s="173"/>
      <c r="Y373" s="173"/>
      <c r="Z373" s="173"/>
      <c r="AA373" s="34"/>
      <c r="AC373" s="52"/>
      <c r="AF373" s="11"/>
    </row>
    <row r="374" spans="1:32" ht="24.75" customHeight="1">
      <c r="A374" s="174"/>
      <c r="B374" s="175"/>
      <c r="C374" s="175"/>
      <c r="D374" s="175"/>
      <c r="E374" s="175"/>
      <c r="F374" s="175"/>
      <c r="G374" s="176"/>
      <c r="H374" s="169"/>
      <c r="I374" s="177"/>
      <c r="J374" s="177"/>
      <c r="K374" s="177"/>
      <c r="L374" s="178"/>
      <c r="M374" s="169"/>
      <c r="N374" s="177"/>
      <c r="O374" s="177"/>
      <c r="P374" s="177"/>
      <c r="Q374" s="178"/>
      <c r="R374" s="169"/>
      <c r="S374" s="177"/>
      <c r="T374" s="177"/>
      <c r="U374" s="177"/>
      <c r="V374" s="178"/>
      <c r="W374" s="169"/>
      <c r="X374" s="177"/>
      <c r="Y374" s="177"/>
      <c r="Z374" s="177"/>
      <c r="AA374" s="178"/>
      <c r="AC374" s="52"/>
      <c r="AF374" s="11"/>
    </row>
    <row r="375" spans="1:32" ht="4.5" customHeight="1">
      <c r="A375" s="165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AC375" s="52"/>
      <c r="AF375" s="11"/>
    </row>
    <row r="376" spans="1:32">
      <c r="A376" s="167" t="s">
        <v>136</v>
      </c>
      <c r="B376" s="167"/>
      <c r="C376" s="47" t="str">
        <f>基本登録!$A$23</f>
        <v>①（　）内の大会の個人の部は一人１枚使用すること（関東予選・総合体育大会・個人選手権大会）</v>
      </c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4"/>
      <c r="R376" s="45"/>
      <c r="S376" s="44"/>
      <c r="T376" s="44"/>
      <c r="U376" s="40"/>
      <c r="V376" s="40"/>
      <c r="W376" s="40"/>
      <c r="X376" s="40"/>
      <c r="Y376" s="40"/>
      <c r="Z376" s="40"/>
      <c r="AA376" s="40"/>
    </row>
    <row r="377" spans="1:32">
      <c r="A377" s="43"/>
      <c r="B377" s="43"/>
      <c r="C377" s="47" t="str">
        <f>基本登録!$A$24</f>
        <v>②顧問の捺印のないものは無効</v>
      </c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6"/>
      <c r="R377" s="44"/>
      <c r="S377" s="44"/>
      <c r="T377" s="44"/>
      <c r="U377" s="168" t="s">
        <v>139</v>
      </c>
      <c r="V377" s="168"/>
      <c r="W377" s="168"/>
      <c r="X377" s="168"/>
      <c r="Y377" s="168"/>
      <c r="Z377" s="168"/>
      <c r="AA377" s="168"/>
    </row>
    <row r="378" spans="1:32" s="37" customFormat="1">
      <c r="A378" s="41"/>
      <c r="B378" s="41"/>
      <c r="C378" s="42" t="str">
        <f>基本登録!$A$25</f>
        <v>③A4用紙に印刷すること（A4用紙1枚につき立順票は二部出力。切り取って使用すること）</v>
      </c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168"/>
      <c r="V378" s="168"/>
      <c r="W378" s="168"/>
      <c r="X378" s="168"/>
      <c r="Y378" s="168"/>
      <c r="Z378" s="168"/>
      <c r="AA378" s="168"/>
      <c r="AC378" s="53"/>
    </row>
    <row r="379" spans="1:32" ht="34.5" customHeight="1">
      <c r="AC379" s="52"/>
      <c r="AF379" s="11"/>
    </row>
    <row r="380" spans="1:32" ht="24.75" customHeight="1">
      <c r="A380" s="240" t="s">
        <v>119</v>
      </c>
      <c r="B380" s="240"/>
      <c r="C380" s="240"/>
      <c r="D380" s="201" t="str">
        <f ca="1">基本登録!$B$10</f>
        <v>令和8年度　都総体（全国総体都予選）個人 立順票</v>
      </c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190" t="s">
        <v>120</v>
      </c>
      <c r="Y380" s="191"/>
      <c r="Z380" s="191"/>
      <c r="AA380" s="192"/>
      <c r="AC380" s="52"/>
      <c r="AF380" s="11"/>
    </row>
    <row r="381" spans="1:32" ht="26.25" customHeight="1">
      <c r="A381" s="241"/>
      <c r="B381" s="241"/>
      <c r="C381" s="24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2" t="str">
        <f>IF(VLOOKUP(AC388,都総体!$B:$G,2,FALSE)="","",VLOOKUP(AC388,都総体!$B:$G,2,FALSE))</f>
        <v/>
      </c>
      <c r="Y381" s="203"/>
      <c r="Z381" s="203"/>
      <c r="AA381" s="204"/>
      <c r="AC381" s="52"/>
      <c r="AF381" s="11"/>
    </row>
    <row r="382" spans="1:32" ht="27" customHeight="1">
      <c r="A382" s="169" t="s">
        <v>121</v>
      </c>
      <c r="B382" s="177"/>
      <c r="C382" s="178"/>
      <c r="D382" s="208"/>
      <c r="E382" s="30" t="s">
        <v>122</v>
      </c>
      <c r="F382" s="208"/>
      <c r="G382" s="190" t="s">
        <v>123</v>
      </c>
      <c r="H382" s="191"/>
      <c r="I382" s="192"/>
      <c r="J382" s="213" t="str">
        <f>基本登録!$B$2</f>
        <v>基本登録シートの学校番号に入力して下さい</v>
      </c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X382" s="205"/>
      <c r="Y382" s="206"/>
      <c r="Z382" s="206"/>
      <c r="AA382" s="207"/>
      <c r="AC382" s="52"/>
      <c r="AF382" s="11"/>
    </row>
    <row r="383" spans="1:32" ht="9.75" customHeight="1">
      <c r="A383" s="214">
        <f>基本登録!$B$1</f>
        <v>0</v>
      </c>
      <c r="B383" s="215"/>
      <c r="C383" s="216"/>
      <c r="D383" s="209"/>
      <c r="E383" s="223" t="s">
        <v>108</v>
      </c>
      <c r="F383" s="211"/>
      <c r="G383" s="226" t="s">
        <v>124</v>
      </c>
      <c r="H383" s="227"/>
      <c r="I383" s="228"/>
      <c r="J383" s="213">
        <f>基本登録!$B$3</f>
        <v>0</v>
      </c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36"/>
      <c r="X383" s="36"/>
      <c r="AC383" s="52"/>
      <c r="AF383" s="11"/>
    </row>
    <row r="384" spans="1:32" ht="16.5" customHeight="1">
      <c r="A384" s="217"/>
      <c r="B384" s="218"/>
      <c r="C384" s="219"/>
      <c r="D384" s="209"/>
      <c r="E384" s="224"/>
      <c r="F384" s="211"/>
      <c r="G384" s="229"/>
      <c r="H384" s="230"/>
      <c r="I384" s="231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X384" s="182" t="s">
        <v>125</v>
      </c>
      <c r="Y384" s="184" t="s">
        <v>126</v>
      </c>
      <c r="Z384" s="185"/>
      <c r="AA384" s="186"/>
      <c r="AC384" s="52"/>
      <c r="AF384" s="11"/>
    </row>
    <row r="385" spans="1:32" ht="27" customHeight="1">
      <c r="A385" s="220"/>
      <c r="B385" s="221"/>
      <c r="C385" s="222"/>
      <c r="D385" s="210"/>
      <c r="E385" s="225"/>
      <c r="F385" s="212"/>
      <c r="G385" s="190" t="s">
        <v>127</v>
      </c>
      <c r="H385" s="191"/>
      <c r="I385" s="192"/>
      <c r="J385" s="28"/>
      <c r="K385" s="29"/>
      <c r="L385" s="29"/>
      <c r="M385" s="29"/>
      <c r="N385" s="29"/>
      <c r="O385" s="29"/>
      <c r="P385" s="22"/>
      <c r="Q385" s="22"/>
      <c r="R385" s="22" t="s">
        <v>128</v>
      </c>
      <c r="S385" s="193" t="str">
        <f t="shared" ref="S385" si="10">AC388</f>
        <v/>
      </c>
      <c r="T385" s="194"/>
      <c r="U385" s="194"/>
      <c r="V385" s="23" t="s">
        <v>129</v>
      </c>
      <c r="X385" s="183"/>
      <c r="Y385" s="187"/>
      <c r="Z385" s="188"/>
      <c r="AA385" s="189"/>
      <c r="AC385" s="52"/>
      <c r="AF385" s="11"/>
    </row>
    <row r="386" spans="1:32" ht="4.5" customHeight="1">
      <c r="AC386" s="52"/>
      <c r="AF386" s="11"/>
    </row>
    <row r="387" spans="1:32" ht="21.75" customHeight="1">
      <c r="A387" s="24" t="s">
        <v>130</v>
      </c>
      <c r="B387" s="174" t="s">
        <v>131</v>
      </c>
      <c r="C387" s="195"/>
      <c r="D387" s="195"/>
      <c r="E387" s="195"/>
      <c r="F387" s="176"/>
      <c r="G387" s="32" t="s">
        <v>102</v>
      </c>
      <c r="H387" s="196" t="str">
        <f ca="1">IFERROR(VLOOKUP(D380,基本登録!$B$8:$I$14,5,FALSE),"")</f>
        <v>個人準決勝</v>
      </c>
      <c r="I387" s="197"/>
      <c r="J387" s="197"/>
      <c r="K387" s="197"/>
      <c r="L387" s="198"/>
      <c r="M387" s="196" t="str">
        <f ca="1">IFERROR(VLOOKUP(D380,基本登録!$B$8:$I$14,6,FALSE),"")</f>
        <v>個人決勝</v>
      </c>
      <c r="N387" s="197"/>
      <c r="O387" s="197"/>
      <c r="P387" s="197"/>
      <c r="Q387" s="198"/>
      <c r="R387" s="196" t="str">
        <f ca="1">IFERROR(IF(VLOOKUP(D380,基本登録!$B$8:$I$14,7,FALSE)="","",VLOOKUP(D380,基本登録!$B$8:$I$14,7,FALSE)),"")</f>
        <v/>
      </c>
      <c r="S387" s="197"/>
      <c r="T387" s="197"/>
      <c r="U387" s="197"/>
      <c r="V387" s="198"/>
      <c r="W387" s="196" t="str">
        <f ca="1">IFERROR(IF(VLOOKUP(D380,基本登録!$B$8:$I$14,8,FALSE)="","",VLOOKUP(D380,基本登録!$B$8:$I$14,8,FALSE)),"")</f>
        <v/>
      </c>
      <c r="X387" s="197"/>
      <c r="Y387" s="197"/>
      <c r="Z387" s="197"/>
      <c r="AA387" s="198"/>
      <c r="AC387" s="52"/>
      <c r="AF387" s="11"/>
    </row>
    <row r="388" spans="1:32" ht="21.75" customHeight="1">
      <c r="A388" s="25" t="str">
        <f>基本登録!$A$17</f>
        <v>１</v>
      </c>
      <c r="B388" s="179" t="str">
        <f>IF(AC388="","",VLOOKUP(AC388,都総体!$B:$G,4,FALSE))</f>
        <v/>
      </c>
      <c r="C388" s="180"/>
      <c r="D388" s="180"/>
      <c r="E388" s="180"/>
      <c r="F388" s="181"/>
      <c r="G388" s="26" t="str">
        <f>IF(AC388="","",VLOOKUP(AC388,都総体!$B:$G,5,FALSE))</f>
        <v/>
      </c>
      <c r="H388" s="31"/>
      <c r="I388" s="31"/>
      <c r="J388" s="31"/>
      <c r="K388" s="21"/>
      <c r="L388" s="34"/>
      <c r="M388" s="31"/>
      <c r="N388" s="31"/>
      <c r="O388" s="31"/>
      <c r="P388" s="21"/>
      <c r="Q388" s="34"/>
      <c r="R388" s="31"/>
      <c r="S388" s="31"/>
      <c r="T388" s="31"/>
      <c r="U388" s="21"/>
      <c r="V388" s="34"/>
      <c r="W388" s="31"/>
      <c r="X388" s="31"/>
      <c r="Y388" s="31"/>
      <c r="Z388" s="21"/>
      <c r="AA388" s="34"/>
      <c r="AC388" s="52" t="str">
        <f>都総体!B$26</f>
        <v/>
      </c>
      <c r="AF388" s="11"/>
    </row>
    <row r="389" spans="1:32" ht="21.75" customHeight="1">
      <c r="A389" s="24" t="str">
        <f>基本登録!$A$18</f>
        <v>２</v>
      </c>
      <c r="B389" s="179" t="str">
        <f>IF(AC389="","",VLOOKUP(AC389,都総体!$B:$G,4,FALSE))</f>
        <v/>
      </c>
      <c r="C389" s="180"/>
      <c r="D389" s="180"/>
      <c r="E389" s="180"/>
      <c r="F389" s="181"/>
      <c r="G389" s="26" t="str">
        <f>IF(AC389="","",VLOOKUP(AC389,都総体!$B:$G,5,FALSE))</f>
        <v/>
      </c>
      <c r="H389" s="31"/>
      <c r="I389" s="31"/>
      <c r="J389" s="31"/>
      <c r="K389" s="21"/>
      <c r="L389" s="34"/>
      <c r="M389" s="31"/>
      <c r="N389" s="31"/>
      <c r="O389" s="31"/>
      <c r="P389" s="21"/>
      <c r="Q389" s="34"/>
      <c r="R389" s="31"/>
      <c r="S389" s="31"/>
      <c r="T389" s="31"/>
      <c r="U389" s="21"/>
      <c r="V389" s="34"/>
      <c r="W389" s="31"/>
      <c r="X389" s="31"/>
      <c r="Y389" s="31"/>
      <c r="Z389" s="21"/>
      <c r="AA389" s="34"/>
      <c r="AC389" s="52"/>
      <c r="AF389" s="11"/>
    </row>
    <row r="390" spans="1:32" ht="21.75" customHeight="1">
      <c r="A390" s="24" t="str">
        <f>基本登録!$A$19</f>
        <v>３</v>
      </c>
      <c r="B390" s="179" t="str">
        <f>IF(AC390="","",VLOOKUP(AC390,都総体!$B:$G,4,FALSE))</f>
        <v/>
      </c>
      <c r="C390" s="180"/>
      <c r="D390" s="180"/>
      <c r="E390" s="180"/>
      <c r="F390" s="181"/>
      <c r="G390" s="26" t="str">
        <f>IF(AC390="","",VLOOKUP(AC390,都総体!$B:$G,5,FALSE))</f>
        <v/>
      </c>
      <c r="H390" s="31"/>
      <c r="I390" s="31"/>
      <c r="J390" s="31"/>
      <c r="K390" s="21"/>
      <c r="L390" s="34"/>
      <c r="M390" s="31"/>
      <c r="N390" s="31"/>
      <c r="O390" s="31"/>
      <c r="P390" s="21"/>
      <c r="Q390" s="34"/>
      <c r="R390" s="31"/>
      <c r="S390" s="31"/>
      <c r="T390" s="31"/>
      <c r="U390" s="21"/>
      <c r="V390" s="34"/>
      <c r="W390" s="31"/>
      <c r="X390" s="31"/>
      <c r="Y390" s="31"/>
      <c r="Z390" s="21"/>
      <c r="AA390" s="34"/>
      <c r="AC390" s="52"/>
      <c r="AF390" s="11"/>
    </row>
    <row r="391" spans="1:32" ht="21.75" customHeight="1">
      <c r="A391" s="24" t="str">
        <f>基本登録!$A$20</f>
        <v>４</v>
      </c>
      <c r="B391" s="179" t="str">
        <f>IF(AC391="","",VLOOKUP(AC391,都総体!$B:$G,4,FALSE))</f>
        <v/>
      </c>
      <c r="C391" s="180"/>
      <c r="D391" s="180"/>
      <c r="E391" s="180"/>
      <c r="F391" s="181"/>
      <c r="G391" s="26" t="str">
        <f>IF(AC391="","",VLOOKUP(AC391,都総体!$B:$G,5,FALSE))</f>
        <v/>
      </c>
      <c r="H391" s="31"/>
      <c r="I391" s="31"/>
      <c r="J391" s="31"/>
      <c r="K391" s="21"/>
      <c r="L391" s="34"/>
      <c r="M391" s="31"/>
      <c r="N391" s="31"/>
      <c r="O391" s="31"/>
      <c r="P391" s="21"/>
      <c r="Q391" s="34"/>
      <c r="R391" s="31"/>
      <c r="S391" s="31"/>
      <c r="T391" s="31"/>
      <c r="U391" s="21"/>
      <c r="V391" s="34"/>
      <c r="W391" s="31"/>
      <c r="X391" s="31"/>
      <c r="Y391" s="31"/>
      <c r="Z391" s="21"/>
      <c r="AA391" s="34"/>
      <c r="AC391" s="52"/>
      <c r="AF391" s="11"/>
    </row>
    <row r="392" spans="1:32" ht="21.75" customHeight="1">
      <c r="A392" s="24" t="str">
        <f>基本登録!$A$21</f>
        <v>５</v>
      </c>
      <c r="B392" s="179" t="str">
        <f>IF(AC392="","",VLOOKUP(AC392,都総体!$B:$G,4,FALSE))</f>
        <v/>
      </c>
      <c r="C392" s="180"/>
      <c r="D392" s="180"/>
      <c r="E392" s="180"/>
      <c r="F392" s="181"/>
      <c r="G392" s="26" t="str">
        <f>IF(AC392="","",VLOOKUP(AC392,都総体!$B:$G,5,FALSE))</f>
        <v/>
      </c>
      <c r="H392" s="31"/>
      <c r="I392" s="31"/>
      <c r="J392" s="31"/>
      <c r="K392" s="21"/>
      <c r="L392" s="34"/>
      <c r="M392" s="31"/>
      <c r="N392" s="31"/>
      <c r="O392" s="31"/>
      <c r="P392" s="21"/>
      <c r="Q392" s="34"/>
      <c r="R392" s="31"/>
      <c r="S392" s="31"/>
      <c r="T392" s="31"/>
      <c r="U392" s="21"/>
      <c r="V392" s="34"/>
      <c r="W392" s="31"/>
      <c r="X392" s="31"/>
      <c r="Y392" s="31"/>
      <c r="Z392" s="21"/>
      <c r="AA392" s="34"/>
      <c r="AC392" s="52"/>
      <c r="AF392" s="11"/>
    </row>
    <row r="393" spans="1:32" ht="21.75" customHeight="1">
      <c r="A393" s="24" t="str">
        <f>基本登録!$A$22</f>
        <v>補</v>
      </c>
      <c r="B393" s="179" t="str">
        <f>IF(AC393="","",VLOOKUP(AC393,都総体!$B:$G,4,FALSE))</f>
        <v/>
      </c>
      <c r="C393" s="180"/>
      <c r="D393" s="180"/>
      <c r="E393" s="180"/>
      <c r="F393" s="181"/>
      <c r="G393" s="26" t="str">
        <f>IF(AC393="","",VLOOKUP(AC393,都総体!$B:$G,5,FALSE))</f>
        <v/>
      </c>
      <c r="H393" s="24"/>
      <c r="I393" s="24"/>
      <c r="J393" s="24"/>
      <c r="K393" s="33"/>
      <c r="L393" s="34"/>
      <c r="M393" s="24"/>
      <c r="N393" s="24"/>
      <c r="O393" s="24"/>
      <c r="P393" s="33"/>
      <c r="Q393" s="34"/>
      <c r="R393" s="24"/>
      <c r="S393" s="24"/>
      <c r="T393" s="24"/>
      <c r="U393" s="33"/>
      <c r="V393" s="34"/>
      <c r="W393" s="24"/>
      <c r="X393" s="24"/>
      <c r="Y393" s="24"/>
      <c r="Z393" s="33"/>
      <c r="AA393" s="34"/>
      <c r="AC393" s="52"/>
      <c r="AF393" s="11"/>
    </row>
    <row r="394" spans="1:32" ht="19.5" customHeight="1">
      <c r="A394" s="169"/>
      <c r="B394" s="170"/>
      <c r="C394" s="170"/>
      <c r="D394" s="170"/>
      <c r="E394" s="170"/>
      <c r="F394" s="170"/>
      <c r="G394" s="171"/>
      <c r="H394" s="172" t="s">
        <v>132</v>
      </c>
      <c r="I394" s="173"/>
      <c r="J394" s="173"/>
      <c r="K394" s="173"/>
      <c r="L394" s="34"/>
      <c r="M394" s="172" t="s">
        <v>132</v>
      </c>
      <c r="N394" s="173"/>
      <c r="O394" s="173"/>
      <c r="P394" s="173"/>
      <c r="Q394" s="34"/>
      <c r="R394" s="172" t="s">
        <v>132</v>
      </c>
      <c r="S394" s="173"/>
      <c r="T394" s="173"/>
      <c r="U394" s="173"/>
      <c r="V394" s="34"/>
      <c r="W394" s="172" t="s">
        <v>132</v>
      </c>
      <c r="X394" s="173"/>
      <c r="Y394" s="173"/>
      <c r="Z394" s="173"/>
      <c r="AA394" s="34"/>
      <c r="AC394" s="52"/>
      <c r="AF394" s="11"/>
    </row>
    <row r="395" spans="1:32" ht="24.75" customHeight="1">
      <c r="A395" s="174"/>
      <c r="B395" s="175"/>
      <c r="C395" s="175"/>
      <c r="D395" s="175"/>
      <c r="E395" s="175"/>
      <c r="F395" s="175"/>
      <c r="G395" s="176"/>
      <c r="H395" s="169"/>
      <c r="I395" s="177"/>
      <c r="J395" s="177"/>
      <c r="K395" s="177"/>
      <c r="L395" s="178"/>
      <c r="M395" s="169"/>
      <c r="N395" s="177"/>
      <c r="O395" s="177"/>
      <c r="P395" s="177"/>
      <c r="Q395" s="178"/>
      <c r="R395" s="169"/>
      <c r="S395" s="177"/>
      <c r="T395" s="177"/>
      <c r="U395" s="177"/>
      <c r="V395" s="178"/>
      <c r="W395" s="169"/>
      <c r="X395" s="177"/>
      <c r="Y395" s="177"/>
      <c r="Z395" s="177"/>
      <c r="AA395" s="178"/>
      <c r="AC395" s="52"/>
      <c r="AF395" s="11"/>
    </row>
    <row r="396" spans="1:32" ht="4.5" customHeight="1">
      <c r="A396" s="165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AC396" s="52"/>
      <c r="AF396" s="11"/>
    </row>
    <row r="397" spans="1:32">
      <c r="A397" s="167" t="s">
        <v>136</v>
      </c>
      <c r="B397" s="167"/>
      <c r="C397" s="47" t="str">
        <f>基本登録!$A$23</f>
        <v>①（　）内の大会の個人の部は一人１枚使用すること（関東予選・総合体育大会・個人選手権大会）</v>
      </c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4"/>
      <c r="R397" s="45"/>
      <c r="S397" s="44"/>
      <c r="T397" s="44"/>
      <c r="U397" s="40"/>
      <c r="V397" s="40"/>
      <c r="W397" s="40"/>
      <c r="X397" s="40"/>
      <c r="Y397" s="40"/>
      <c r="Z397" s="40"/>
      <c r="AA397" s="40"/>
    </row>
    <row r="398" spans="1:32">
      <c r="A398" s="43"/>
      <c r="B398" s="43"/>
      <c r="C398" s="47" t="str">
        <f>基本登録!$A$24</f>
        <v>②顧問の捺印のないものは無効</v>
      </c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6"/>
      <c r="R398" s="44"/>
      <c r="S398" s="44"/>
      <c r="T398" s="44"/>
      <c r="U398" s="168" t="s">
        <v>139</v>
      </c>
      <c r="V398" s="168"/>
      <c r="W398" s="168"/>
      <c r="X398" s="168"/>
      <c r="Y398" s="168"/>
      <c r="Z398" s="168"/>
      <c r="AA398" s="168"/>
    </row>
    <row r="399" spans="1:32" s="37" customFormat="1">
      <c r="A399" s="41"/>
      <c r="B399" s="41"/>
      <c r="C399" s="42" t="str">
        <f>基本登録!$A$25</f>
        <v>③A4用紙に印刷すること（A4用紙1枚につき立順票は二部出力。切り取って使用すること）</v>
      </c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168"/>
      <c r="V399" s="168"/>
      <c r="W399" s="168"/>
      <c r="X399" s="168"/>
      <c r="Y399" s="168"/>
      <c r="Z399" s="168"/>
      <c r="AA399" s="168"/>
      <c r="AC399" s="53"/>
    </row>
    <row r="400" spans="1:32" ht="34.5" customHeight="1">
      <c r="AC400" s="52"/>
      <c r="AF400" s="11"/>
    </row>
    <row r="401" spans="1:32" ht="24.75" customHeight="1">
      <c r="A401" s="240" t="s">
        <v>119</v>
      </c>
      <c r="B401" s="240"/>
      <c r="C401" s="240"/>
      <c r="D401" s="201" t="str">
        <f ca="1">基本登録!$B$10</f>
        <v>令和8年度　都総体（全国総体都予選）個人 立順票</v>
      </c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190" t="s">
        <v>120</v>
      </c>
      <c r="Y401" s="191"/>
      <c r="Z401" s="191"/>
      <c r="AA401" s="192"/>
      <c r="AC401" s="52"/>
      <c r="AF401" s="11"/>
    </row>
    <row r="402" spans="1:32" ht="26.25" customHeight="1">
      <c r="A402" s="241"/>
      <c r="B402" s="241"/>
      <c r="C402" s="24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2" t="str">
        <f>IF(VLOOKUP(AC409,都総体!$B:$G,2,FALSE)="","",VLOOKUP(AC409,都総体!$B:$G,2,FALSE))</f>
        <v/>
      </c>
      <c r="Y402" s="203"/>
      <c r="Z402" s="203"/>
      <c r="AA402" s="204"/>
      <c r="AC402" s="52"/>
      <c r="AF402" s="11"/>
    </row>
    <row r="403" spans="1:32" ht="27" customHeight="1">
      <c r="A403" s="169" t="s">
        <v>121</v>
      </c>
      <c r="B403" s="177"/>
      <c r="C403" s="178"/>
      <c r="D403" s="208"/>
      <c r="E403" s="30" t="s">
        <v>122</v>
      </c>
      <c r="F403" s="208"/>
      <c r="G403" s="190" t="s">
        <v>123</v>
      </c>
      <c r="H403" s="191"/>
      <c r="I403" s="192"/>
      <c r="J403" s="213" t="str">
        <f>基本登録!$B$2</f>
        <v>基本登録シートの学校番号に入力して下さい</v>
      </c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X403" s="205"/>
      <c r="Y403" s="206"/>
      <c r="Z403" s="206"/>
      <c r="AA403" s="207"/>
      <c r="AC403" s="52"/>
      <c r="AF403" s="11"/>
    </row>
    <row r="404" spans="1:32" ht="9.75" customHeight="1">
      <c r="A404" s="214">
        <f>基本登録!$B$1</f>
        <v>0</v>
      </c>
      <c r="B404" s="215"/>
      <c r="C404" s="216"/>
      <c r="D404" s="209"/>
      <c r="E404" s="223" t="s">
        <v>108</v>
      </c>
      <c r="F404" s="211"/>
      <c r="G404" s="226" t="s">
        <v>124</v>
      </c>
      <c r="H404" s="227"/>
      <c r="I404" s="228"/>
      <c r="J404" s="213">
        <f>基本登録!$B$3</f>
        <v>0</v>
      </c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36"/>
      <c r="X404" s="36"/>
      <c r="AC404" s="52"/>
      <c r="AF404" s="11"/>
    </row>
    <row r="405" spans="1:32" ht="16.5" customHeight="1">
      <c r="A405" s="217"/>
      <c r="B405" s="218"/>
      <c r="C405" s="219"/>
      <c r="D405" s="209"/>
      <c r="E405" s="224"/>
      <c r="F405" s="211"/>
      <c r="G405" s="229"/>
      <c r="H405" s="230"/>
      <c r="I405" s="231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X405" s="182" t="s">
        <v>125</v>
      </c>
      <c r="Y405" s="184" t="s">
        <v>126</v>
      </c>
      <c r="Z405" s="185"/>
      <c r="AA405" s="186"/>
      <c r="AC405" s="52"/>
      <c r="AF405" s="11"/>
    </row>
    <row r="406" spans="1:32" ht="27" customHeight="1">
      <c r="A406" s="220"/>
      <c r="B406" s="221"/>
      <c r="C406" s="222"/>
      <c r="D406" s="210"/>
      <c r="E406" s="225"/>
      <c r="F406" s="212"/>
      <c r="G406" s="190" t="s">
        <v>127</v>
      </c>
      <c r="H406" s="191"/>
      <c r="I406" s="192"/>
      <c r="J406" s="28"/>
      <c r="K406" s="29"/>
      <c r="L406" s="29"/>
      <c r="M406" s="29"/>
      <c r="N406" s="29"/>
      <c r="O406" s="29"/>
      <c r="P406" s="22"/>
      <c r="Q406" s="22"/>
      <c r="R406" s="22" t="s">
        <v>128</v>
      </c>
      <c r="S406" s="193" t="str">
        <f t="shared" ref="S406" si="11">AC409</f>
        <v/>
      </c>
      <c r="T406" s="194"/>
      <c r="U406" s="194"/>
      <c r="V406" s="23" t="s">
        <v>129</v>
      </c>
      <c r="X406" s="183"/>
      <c r="Y406" s="187"/>
      <c r="Z406" s="188"/>
      <c r="AA406" s="189"/>
      <c r="AC406" s="52"/>
      <c r="AF406" s="11"/>
    </row>
    <row r="407" spans="1:32" ht="4.5" customHeight="1">
      <c r="AC407" s="52"/>
      <c r="AF407" s="11"/>
    </row>
    <row r="408" spans="1:32" ht="21.75" customHeight="1">
      <c r="A408" s="24" t="s">
        <v>130</v>
      </c>
      <c r="B408" s="174" t="s">
        <v>131</v>
      </c>
      <c r="C408" s="195"/>
      <c r="D408" s="195"/>
      <c r="E408" s="195"/>
      <c r="F408" s="176"/>
      <c r="G408" s="32" t="s">
        <v>102</v>
      </c>
      <c r="H408" s="196" t="str">
        <f ca="1">IFERROR(VLOOKUP(D401,基本登録!$B$8:$I$14,5,FALSE),"")</f>
        <v>個人準決勝</v>
      </c>
      <c r="I408" s="197"/>
      <c r="J408" s="197"/>
      <c r="K408" s="197"/>
      <c r="L408" s="198"/>
      <c r="M408" s="196" t="str">
        <f ca="1">IFERROR(VLOOKUP(D401,基本登録!$B$8:$I$14,6,FALSE),"")</f>
        <v>個人決勝</v>
      </c>
      <c r="N408" s="197"/>
      <c r="O408" s="197"/>
      <c r="P408" s="197"/>
      <c r="Q408" s="198"/>
      <c r="R408" s="196" t="str">
        <f ca="1">IFERROR(IF(VLOOKUP(D401,基本登録!$B$8:$I$14,7,FALSE)="","",VLOOKUP(D401,基本登録!$B$8:$I$14,7,FALSE)),"")</f>
        <v/>
      </c>
      <c r="S408" s="197"/>
      <c r="T408" s="197"/>
      <c r="U408" s="197"/>
      <c r="V408" s="198"/>
      <c r="W408" s="196" t="str">
        <f ca="1">IFERROR(IF(VLOOKUP(D401,基本登録!$B$8:$I$14,8,FALSE)="","",VLOOKUP(D401,基本登録!$B$8:$I$14,8,FALSE)),"")</f>
        <v/>
      </c>
      <c r="X408" s="197"/>
      <c r="Y408" s="197"/>
      <c r="Z408" s="197"/>
      <c r="AA408" s="198"/>
      <c r="AC408" s="52"/>
      <c r="AF408" s="11"/>
    </row>
    <row r="409" spans="1:32" ht="21.75" customHeight="1">
      <c r="A409" s="25" t="str">
        <f>基本登録!$A$17</f>
        <v>１</v>
      </c>
      <c r="B409" s="179" t="str">
        <f>IF(AC409="","",VLOOKUP(AC409,都総体!$B:$G,4,FALSE))</f>
        <v/>
      </c>
      <c r="C409" s="180"/>
      <c r="D409" s="180"/>
      <c r="E409" s="180"/>
      <c r="F409" s="181"/>
      <c r="G409" s="26" t="str">
        <f>IF(AC409="","",VLOOKUP(AC409,都総体!$B:$G,5,FALSE))</f>
        <v/>
      </c>
      <c r="H409" s="31"/>
      <c r="I409" s="31"/>
      <c r="J409" s="31"/>
      <c r="K409" s="21"/>
      <c r="L409" s="34"/>
      <c r="M409" s="31"/>
      <c r="N409" s="31"/>
      <c r="O409" s="31"/>
      <c r="P409" s="21"/>
      <c r="Q409" s="34"/>
      <c r="R409" s="31"/>
      <c r="S409" s="31"/>
      <c r="T409" s="31"/>
      <c r="U409" s="21"/>
      <c r="V409" s="34"/>
      <c r="W409" s="31"/>
      <c r="X409" s="31"/>
      <c r="Y409" s="31"/>
      <c r="Z409" s="21"/>
      <c r="AA409" s="34"/>
      <c r="AC409" s="52" t="str">
        <f>都総体!B$27</f>
        <v/>
      </c>
      <c r="AF409" s="11"/>
    </row>
    <row r="410" spans="1:32" ht="21.75" customHeight="1">
      <c r="A410" s="24" t="str">
        <f>基本登録!$A$18</f>
        <v>２</v>
      </c>
      <c r="B410" s="179" t="str">
        <f>IF(AC410="","",VLOOKUP(AC410,都総体!$B:$G,4,FALSE))</f>
        <v/>
      </c>
      <c r="C410" s="180"/>
      <c r="D410" s="180"/>
      <c r="E410" s="180"/>
      <c r="F410" s="181"/>
      <c r="G410" s="26" t="str">
        <f>IF(AC410="","",VLOOKUP(AC410,都総体!$B:$G,5,FALSE))</f>
        <v/>
      </c>
      <c r="H410" s="31"/>
      <c r="I410" s="31"/>
      <c r="J410" s="31"/>
      <c r="K410" s="21"/>
      <c r="L410" s="34"/>
      <c r="M410" s="31"/>
      <c r="N410" s="31"/>
      <c r="O410" s="31"/>
      <c r="P410" s="21"/>
      <c r="Q410" s="34"/>
      <c r="R410" s="31"/>
      <c r="S410" s="31"/>
      <c r="T410" s="31"/>
      <c r="U410" s="21"/>
      <c r="V410" s="34"/>
      <c r="W410" s="31"/>
      <c r="X410" s="31"/>
      <c r="Y410" s="31"/>
      <c r="Z410" s="21"/>
      <c r="AA410" s="34"/>
      <c r="AC410" s="52"/>
      <c r="AF410" s="11"/>
    </row>
    <row r="411" spans="1:32" ht="21.75" customHeight="1">
      <c r="A411" s="24" t="str">
        <f>基本登録!$A$19</f>
        <v>３</v>
      </c>
      <c r="B411" s="179" t="str">
        <f>IF(AC411="","",VLOOKUP(AC411,都総体!$B:$G,4,FALSE))</f>
        <v/>
      </c>
      <c r="C411" s="180"/>
      <c r="D411" s="180"/>
      <c r="E411" s="180"/>
      <c r="F411" s="181"/>
      <c r="G411" s="26" t="str">
        <f>IF(AC411="","",VLOOKUP(AC411,都総体!$B:$G,5,FALSE))</f>
        <v/>
      </c>
      <c r="H411" s="31"/>
      <c r="I411" s="31"/>
      <c r="J411" s="31"/>
      <c r="K411" s="21"/>
      <c r="L411" s="34"/>
      <c r="M411" s="31"/>
      <c r="N411" s="31"/>
      <c r="O411" s="31"/>
      <c r="P411" s="21"/>
      <c r="Q411" s="34"/>
      <c r="R411" s="31"/>
      <c r="S411" s="31"/>
      <c r="T411" s="31"/>
      <c r="U411" s="21"/>
      <c r="V411" s="34"/>
      <c r="W411" s="31"/>
      <c r="X411" s="31"/>
      <c r="Y411" s="31"/>
      <c r="Z411" s="21"/>
      <c r="AA411" s="34"/>
      <c r="AC411" s="52"/>
      <c r="AF411" s="11"/>
    </row>
    <row r="412" spans="1:32" ht="21.75" customHeight="1">
      <c r="A412" s="24" t="str">
        <f>基本登録!$A$20</f>
        <v>４</v>
      </c>
      <c r="B412" s="179" t="str">
        <f>IF(AC412="","",VLOOKUP(AC412,都総体!$B:$G,4,FALSE))</f>
        <v/>
      </c>
      <c r="C412" s="180"/>
      <c r="D412" s="180"/>
      <c r="E412" s="180"/>
      <c r="F412" s="181"/>
      <c r="G412" s="26" t="str">
        <f>IF(AC412="","",VLOOKUP(AC412,都総体!$B:$G,5,FALSE))</f>
        <v/>
      </c>
      <c r="H412" s="31"/>
      <c r="I412" s="31"/>
      <c r="J412" s="31"/>
      <c r="K412" s="21"/>
      <c r="L412" s="34"/>
      <c r="M412" s="31"/>
      <c r="N412" s="31"/>
      <c r="O412" s="31"/>
      <c r="P412" s="21"/>
      <c r="Q412" s="34"/>
      <c r="R412" s="31"/>
      <c r="S412" s="31"/>
      <c r="T412" s="31"/>
      <c r="U412" s="21"/>
      <c r="V412" s="34"/>
      <c r="W412" s="31"/>
      <c r="X412" s="31"/>
      <c r="Y412" s="31"/>
      <c r="Z412" s="21"/>
      <c r="AA412" s="34"/>
      <c r="AC412" s="52"/>
      <c r="AF412" s="11"/>
    </row>
    <row r="413" spans="1:32" ht="21.75" customHeight="1">
      <c r="A413" s="24" t="str">
        <f>基本登録!$A$21</f>
        <v>５</v>
      </c>
      <c r="B413" s="179" t="str">
        <f>IF(AC413="","",VLOOKUP(AC413,都総体!$B:$G,4,FALSE))</f>
        <v/>
      </c>
      <c r="C413" s="180"/>
      <c r="D413" s="180"/>
      <c r="E413" s="180"/>
      <c r="F413" s="181"/>
      <c r="G413" s="26" t="str">
        <f>IF(AC413="","",VLOOKUP(AC413,都総体!$B:$G,5,FALSE))</f>
        <v/>
      </c>
      <c r="H413" s="31"/>
      <c r="I413" s="31"/>
      <c r="J413" s="31"/>
      <c r="K413" s="21"/>
      <c r="L413" s="34"/>
      <c r="M413" s="31"/>
      <c r="N413" s="31"/>
      <c r="O413" s="31"/>
      <c r="P413" s="21"/>
      <c r="Q413" s="34"/>
      <c r="R413" s="31"/>
      <c r="S413" s="31"/>
      <c r="T413" s="31"/>
      <c r="U413" s="21"/>
      <c r="V413" s="34"/>
      <c r="W413" s="31"/>
      <c r="X413" s="31"/>
      <c r="Y413" s="31"/>
      <c r="Z413" s="21"/>
      <c r="AA413" s="34"/>
      <c r="AC413" s="52"/>
      <c r="AF413" s="11"/>
    </row>
    <row r="414" spans="1:32" ht="21.75" customHeight="1">
      <c r="A414" s="24" t="str">
        <f>基本登録!$A$22</f>
        <v>補</v>
      </c>
      <c r="B414" s="179" t="str">
        <f>IF(AC414="","",VLOOKUP(AC414,都総体!$B:$G,4,FALSE))</f>
        <v/>
      </c>
      <c r="C414" s="180"/>
      <c r="D414" s="180"/>
      <c r="E414" s="180"/>
      <c r="F414" s="181"/>
      <c r="G414" s="26" t="str">
        <f>IF(AC414="","",VLOOKUP(AC414,都総体!$B:$G,5,FALSE))</f>
        <v/>
      </c>
      <c r="H414" s="24"/>
      <c r="I414" s="24"/>
      <c r="J414" s="24"/>
      <c r="K414" s="33"/>
      <c r="L414" s="34"/>
      <c r="M414" s="24"/>
      <c r="N414" s="24"/>
      <c r="O414" s="24"/>
      <c r="P414" s="33"/>
      <c r="Q414" s="34"/>
      <c r="R414" s="24"/>
      <c r="S414" s="24"/>
      <c r="T414" s="24"/>
      <c r="U414" s="33"/>
      <c r="V414" s="34"/>
      <c r="W414" s="24"/>
      <c r="X414" s="24"/>
      <c r="Y414" s="24"/>
      <c r="Z414" s="33"/>
      <c r="AA414" s="34"/>
      <c r="AC414" s="52"/>
      <c r="AF414" s="11"/>
    </row>
    <row r="415" spans="1:32" ht="19.5" customHeight="1">
      <c r="A415" s="169"/>
      <c r="B415" s="170"/>
      <c r="C415" s="170"/>
      <c r="D415" s="170"/>
      <c r="E415" s="170"/>
      <c r="F415" s="170"/>
      <c r="G415" s="171"/>
      <c r="H415" s="172" t="s">
        <v>132</v>
      </c>
      <c r="I415" s="173"/>
      <c r="J415" s="173"/>
      <c r="K415" s="173"/>
      <c r="L415" s="34"/>
      <c r="M415" s="172" t="s">
        <v>132</v>
      </c>
      <c r="N415" s="173"/>
      <c r="O415" s="173"/>
      <c r="P415" s="173"/>
      <c r="Q415" s="34"/>
      <c r="R415" s="172" t="s">
        <v>132</v>
      </c>
      <c r="S415" s="173"/>
      <c r="T415" s="173"/>
      <c r="U415" s="173"/>
      <c r="V415" s="34"/>
      <c r="W415" s="172" t="s">
        <v>132</v>
      </c>
      <c r="X415" s="173"/>
      <c r="Y415" s="173"/>
      <c r="Z415" s="173"/>
      <c r="AA415" s="34"/>
      <c r="AC415" s="52"/>
      <c r="AF415" s="11"/>
    </row>
    <row r="416" spans="1:32" ht="24.75" customHeight="1">
      <c r="A416" s="174"/>
      <c r="B416" s="175"/>
      <c r="C416" s="175"/>
      <c r="D416" s="175"/>
      <c r="E416" s="175"/>
      <c r="F416" s="175"/>
      <c r="G416" s="176"/>
      <c r="H416" s="169"/>
      <c r="I416" s="177"/>
      <c r="J416" s="177"/>
      <c r="K416" s="177"/>
      <c r="L416" s="178"/>
      <c r="M416" s="169"/>
      <c r="N416" s="177"/>
      <c r="O416" s="177"/>
      <c r="P416" s="177"/>
      <c r="Q416" s="178"/>
      <c r="R416" s="169"/>
      <c r="S416" s="177"/>
      <c r="T416" s="177"/>
      <c r="U416" s="177"/>
      <c r="V416" s="178"/>
      <c r="W416" s="169"/>
      <c r="X416" s="177"/>
      <c r="Y416" s="177"/>
      <c r="Z416" s="177"/>
      <c r="AA416" s="178"/>
      <c r="AC416" s="52"/>
      <c r="AF416" s="11"/>
    </row>
    <row r="417" spans="1:32" ht="4.5" customHeight="1">
      <c r="A417" s="165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AC417" s="52"/>
      <c r="AF417" s="11"/>
    </row>
    <row r="418" spans="1:32">
      <c r="A418" s="167" t="s">
        <v>136</v>
      </c>
      <c r="B418" s="167"/>
      <c r="C418" s="47" t="str">
        <f>基本登録!$A$23</f>
        <v>①（　）内の大会の個人の部は一人１枚使用すること（関東予選・総合体育大会・個人選手権大会）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4"/>
      <c r="R418" s="45"/>
      <c r="S418" s="44"/>
      <c r="T418" s="44"/>
      <c r="U418" s="40"/>
      <c r="V418" s="40"/>
      <c r="W418" s="40"/>
      <c r="X418" s="40"/>
      <c r="Y418" s="40"/>
      <c r="Z418" s="40"/>
      <c r="AA418" s="40"/>
    </row>
    <row r="419" spans="1:32">
      <c r="A419" s="43"/>
      <c r="B419" s="43"/>
      <c r="C419" s="47" t="str">
        <f>基本登録!$A$24</f>
        <v>②顧問の捺印のないものは無効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6"/>
      <c r="R419" s="44"/>
      <c r="S419" s="44"/>
      <c r="T419" s="44"/>
      <c r="U419" s="168" t="s">
        <v>139</v>
      </c>
      <c r="V419" s="168"/>
      <c r="W419" s="168"/>
      <c r="X419" s="168"/>
      <c r="Y419" s="168"/>
      <c r="Z419" s="168"/>
      <c r="AA419" s="168"/>
    </row>
    <row r="420" spans="1:32" s="37" customFormat="1">
      <c r="A420" s="41"/>
      <c r="B420" s="41"/>
      <c r="C420" s="42" t="str">
        <f>基本登録!$A$25</f>
        <v>③A4用紙に印刷すること（A4用紙1枚につき立順票は二部出力。切り取って使用すること）</v>
      </c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168"/>
      <c r="V420" s="168"/>
      <c r="W420" s="168"/>
      <c r="X420" s="168"/>
      <c r="Y420" s="168"/>
      <c r="Z420" s="168"/>
      <c r="AA420" s="168"/>
      <c r="AC420" s="53"/>
    </row>
    <row r="421" spans="1:32" ht="34.5" customHeight="1">
      <c r="AC421" s="52"/>
      <c r="AF421" s="11"/>
    </row>
    <row r="422" spans="1:32" ht="24.75" customHeight="1">
      <c r="A422" s="240" t="s">
        <v>119</v>
      </c>
      <c r="B422" s="240"/>
      <c r="C422" s="240"/>
      <c r="D422" s="201" t="str">
        <f ca="1">基本登録!$B$10</f>
        <v>令和8年度　都総体（全国総体都予選）個人 立順票</v>
      </c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190" t="s">
        <v>120</v>
      </c>
      <c r="Y422" s="191"/>
      <c r="Z422" s="191"/>
      <c r="AA422" s="192"/>
      <c r="AC422" s="52"/>
      <c r="AF422" s="11"/>
    </row>
    <row r="423" spans="1:32" ht="26.25" customHeight="1">
      <c r="A423" s="241"/>
      <c r="B423" s="241"/>
      <c r="C423" s="24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2" t="str">
        <f>IF(VLOOKUP(AC430,都総体!$B:$G,2,FALSE)="","",VLOOKUP(AC430,都総体!$B:$G,2,FALSE))</f>
        <v/>
      </c>
      <c r="Y423" s="203"/>
      <c r="Z423" s="203"/>
      <c r="AA423" s="204"/>
      <c r="AC423" s="52"/>
      <c r="AF423" s="11"/>
    </row>
    <row r="424" spans="1:32" ht="27" customHeight="1">
      <c r="A424" s="169" t="s">
        <v>121</v>
      </c>
      <c r="B424" s="177"/>
      <c r="C424" s="178"/>
      <c r="D424" s="208"/>
      <c r="E424" s="30" t="s">
        <v>122</v>
      </c>
      <c r="F424" s="208"/>
      <c r="G424" s="190" t="s">
        <v>123</v>
      </c>
      <c r="H424" s="191"/>
      <c r="I424" s="192"/>
      <c r="J424" s="213" t="str">
        <f>基本登録!$B$2</f>
        <v>基本登録シートの学校番号に入力して下さい</v>
      </c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X424" s="205"/>
      <c r="Y424" s="206"/>
      <c r="Z424" s="206"/>
      <c r="AA424" s="207"/>
      <c r="AC424" s="52"/>
      <c r="AF424" s="11"/>
    </row>
    <row r="425" spans="1:32" ht="9.75" customHeight="1">
      <c r="A425" s="214">
        <f>基本登録!$B$1</f>
        <v>0</v>
      </c>
      <c r="B425" s="215"/>
      <c r="C425" s="216"/>
      <c r="D425" s="209"/>
      <c r="E425" s="223" t="s">
        <v>108</v>
      </c>
      <c r="F425" s="211"/>
      <c r="G425" s="226" t="s">
        <v>124</v>
      </c>
      <c r="H425" s="227"/>
      <c r="I425" s="228"/>
      <c r="J425" s="213">
        <f>基本登録!$B$3</f>
        <v>0</v>
      </c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36"/>
      <c r="X425" s="36"/>
      <c r="AC425" s="52"/>
      <c r="AF425" s="11"/>
    </row>
    <row r="426" spans="1:32" ht="16.5" customHeight="1">
      <c r="A426" s="217"/>
      <c r="B426" s="218"/>
      <c r="C426" s="219"/>
      <c r="D426" s="209"/>
      <c r="E426" s="224"/>
      <c r="F426" s="211"/>
      <c r="G426" s="229"/>
      <c r="H426" s="230"/>
      <c r="I426" s="231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X426" s="182" t="s">
        <v>125</v>
      </c>
      <c r="Y426" s="184" t="s">
        <v>126</v>
      </c>
      <c r="Z426" s="185"/>
      <c r="AA426" s="186"/>
      <c r="AC426" s="52"/>
      <c r="AF426" s="11"/>
    </row>
    <row r="427" spans="1:32" ht="27" customHeight="1">
      <c r="A427" s="220"/>
      <c r="B427" s="221"/>
      <c r="C427" s="222"/>
      <c r="D427" s="210"/>
      <c r="E427" s="225"/>
      <c r="F427" s="212"/>
      <c r="G427" s="190" t="s">
        <v>127</v>
      </c>
      <c r="H427" s="191"/>
      <c r="I427" s="192"/>
      <c r="J427" s="28"/>
      <c r="K427" s="29"/>
      <c r="L427" s="29"/>
      <c r="M427" s="29"/>
      <c r="N427" s="29"/>
      <c r="O427" s="29"/>
      <c r="P427" s="22"/>
      <c r="Q427" s="22"/>
      <c r="R427" s="22" t="s">
        <v>128</v>
      </c>
      <c r="S427" s="193" t="str">
        <f t="shared" ref="S427" si="12">AC430</f>
        <v/>
      </c>
      <c r="T427" s="194"/>
      <c r="U427" s="194"/>
      <c r="V427" s="23" t="s">
        <v>129</v>
      </c>
      <c r="X427" s="183"/>
      <c r="Y427" s="187"/>
      <c r="Z427" s="188"/>
      <c r="AA427" s="189"/>
      <c r="AC427" s="52"/>
      <c r="AF427" s="11"/>
    </row>
    <row r="428" spans="1:32" ht="4.5" customHeight="1">
      <c r="AC428" s="52"/>
      <c r="AF428" s="11"/>
    </row>
    <row r="429" spans="1:32" ht="21.75" customHeight="1">
      <c r="A429" s="24" t="s">
        <v>130</v>
      </c>
      <c r="B429" s="174" t="s">
        <v>131</v>
      </c>
      <c r="C429" s="195"/>
      <c r="D429" s="195"/>
      <c r="E429" s="195"/>
      <c r="F429" s="176"/>
      <c r="G429" s="32" t="s">
        <v>102</v>
      </c>
      <c r="H429" s="196" t="str">
        <f ca="1">IFERROR(VLOOKUP(D422,基本登録!$B$8:$I$14,5,FALSE),"")</f>
        <v>個人準決勝</v>
      </c>
      <c r="I429" s="197"/>
      <c r="J429" s="197"/>
      <c r="K429" s="197"/>
      <c r="L429" s="198"/>
      <c r="M429" s="196" t="str">
        <f ca="1">IFERROR(VLOOKUP(D422,基本登録!$B$8:$I$14,6,FALSE),"")</f>
        <v>個人決勝</v>
      </c>
      <c r="N429" s="197"/>
      <c r="O429" s="197"/>
      <c r="P429" s="197"/>
      <c r="Q429" s="198"/>
      <c r="R429" s="196" t="str">
        <f ca="1">IFERROR(IF(VLOOKUP(D422,基本登録!$B$8:$I$14,7,FALSE)="","",VLOOKUP(D422,基本登録!$B$8:$I$14,7,FALSE)),"")</f>
        <v/>
      </c>
      <c r="S429" s="197"/>
      <c r="T429" s="197"/>
      <c r="U429" s="197"/>
      <c r="V429" s="198"/>
      <c r="W429" s="196" t="str">
        <f ca="1">IFERROR(IF(VLOOKUP(D422,基本登録!$B$8:$I$14,8,FALSE)="","",VLOOKUP(D422,基本登録!$B$8:$I$14,8,FALSE)),"")</f>
        <v/>
      </c>
      <c r="X429" s="197"/>
      <c r="Y429" s="197"/>
      <c r="Z429" s="197"/>
      <c r="AA429" s="198"/>
      <c r="AC429" s="52"/>
      <c r="AF429" s="11"/>
    </row>
    <row r="430" spans="1:32" ht="21.75" customHeight="1">
      <c r="A430" s="25" t="str">
        <f>基本登録!$A$17</f>
        <v>１</v>
      </c>
      <c r="B430" s="179" t="str">
        <f>IF(AC430="","",VLOOKUP(AC430,都総体!$B:$G,4,FALSE))</f>
        <v/>
      </c>
      <c r="C430" s="180"/>
      <c r="D430" s="180"/>
      <c r="E430" s="180"/>
      <c r="F430" s="181"/>
      <c r="G430" s="26" t="str">
        <f>IF(AC430="","",VLOOKUP(AC430,都総体!$B:$G,5,FALSE))</f>
        <v/>
      </c>
      <c r="H430" s="31"/>
      <c r="I430" s="31"/>
      <c r="J430" s="31"/>
      <c r="K430" s="21"/>
      <c r="L430" s="34"/>
      <c r="M430" s="31"/>
      <c r="N430" s="31"/>
      <c r="O430" s="31"/>
      <c r="P430" s="21"/>
      <c r="Q430" s="34"/>
      <c r="R430" s="31"/>
      <c r="S430" s="31"/>
      <c r="T430" s="31"/>
      <c r="U430" s="21"/>
      <c r="V430" s="34"/>
      <c r="W430" s="31"/>
      <c r="X430" s="31"/>
      <c r="Y430" s="31"/>
      <c r="Z430" s="21"/>
      <c r="AA430" s="34"/>
      <c r="AC430" s="52" t="str">
        <f>都総体!B$28</f>
        <v/>
      </c>
      <c r="AF430" s="11"/>
    </row>
    <row r="431" spans="1:32" ht="21.75" customHeight="1">
      <c r="A431" s="24" t="str">
        <f>基本登録!$A$18</f>
        <v>２</v>
      </c>
      <c r="B431" s="179" t="str">
        <f>IF(AC431="","",VLOOKUP(AC431,都総体!$B:$G,4,FALSE))</f>
        <v/>
      </c>
      <c r="C431" s="180"/>
      <c r="D431" s="180"/>
      <c r="E431" s="180"/>
      <c r="F431" s="181"/>
      <c r="G431" s="26" t="str">
        <f>IF(AC431="","",VLOOKUP(AC431,都総体!$B:$G,5,FALSE))</f>
        <v/>
      </c>
      <c r="H431" s="31"/>
      <c r="I431" s="31"/>
      <c r="J431" s="31"/>
      <c r="K431" s="21"/>
      <c r="L431" s="34"/>
      <c r="M431" s="31"/>
      <c r="N431" s="31"/>
      <c r="O431" s="31"/>
      <c r="P431" s="21"/>
      <c r="Q431" s="34"/>
      <c r="R431" s="31"/>
      <c r="S431" s="31"/>
      <c r="T431" s="31"/>
      <c r="U431" s="21"/>
      <c r="V431" s="34"/>
      <c r="W431" s="31"/>
      <c r="X431" s="31"/>
      <c r="Y431" s="31"/>
      <c r="Z431" s="21"/>
      <c r="AA431" s="34"/>
      <c r="AC431" s="52"/>
      <c r="AF431" s="11"/>
    </row>
    <row r="432" spans="1:32" ht="21.75" customHeight="1">
      <c r="A432" s="24" t="str">
        <f>基本登録!$A$19</f>
        <v>３</v>
      </c>
      <c r="B432" s="179" t="str">
        <f>IF(AC432="","",VLOOKUP(AC432,都総体!$B:$G,4,FALSE))</f>
        <v/>
      </c>
      <c r="C432" s="180"/>
      <c r="D432" s="180"/>
      <c r="E432" s="180"/>
      <c r="F432" s="181"/>
      <c r="G432" s="26" t="str">
        <f>IF(AC432="","",VLOOKUP(AC432,都総体!$B:$G,5,FALSE))</f>
        <v/>
      </c>
      <c r="H432" s="31"/>
      <c r="I432" s="31"/>
      <c r="J432" s="31"/>
      <c r="K432" s="21"/>
      <c r="L432" s="34"/>
      <c r="M432" s="31"/>
      <c r="N432" s="31"/>
      <c r="O432" s="31"/>
      <c r="P432" s="21"/>
      <c r="Q432" s="34"/>
      <c r="R432" s="31"/>
      <c r="S432" s="31"/>
      <c r="T432" s="31"/>
      <c r="U432" s="21"/>
      <c r="V432" s="34"/>
      <c r="W432" s="31"/>
      <c r="X432" s="31"/>
      <c r="Y432" s="31"/>
      <c r="Z432" s="21"/>
      <c r="AA432" s="34"/>
      <c r="AC432" s="52"/>
      <c r="AF432" s="11"/>
    </row>
    <row r="433" spans="1:32" ht="21.75" customHeight="1">
      <c r="A433" s="24" t="str">
        <f>基本登録!$A$20</f>
        <v>４</v>
      </c>
      <c r="B433" s="179" t="str">
        <f>IF(AC433="","",VLOOKUP(AC433,都総体!$B:$G,4,FALSE))</f>
        <v/>
      </c>
      <c r="C433" s="180"/>
      <c r="D433" s="180"/>
      <c r="E433" s="180"/>
      <c r="F433" s="181"/>
      <c r="G433" s="26" t="str">
        <f>IF(AC433="","",VLOOKUP(AC433,都総体!$B:$G,5,FALSE))</f>
        <v/>
      </c>
      <c r="H433" s="31"/>
      <c r="I433" s="31"/>
      <c r="J433" s="31"/>
      <c r="K433" s="21"/>
      <c r="L433" s="34"/>
      <c r="M433" s="31"/>
      <c r="N433" s="31"/>
      <c r="O433" s="31"/>
      <c r="P433" s="21"/>
      <c r="Q433" s="34"/>
      <c r="R433" s="31"/>
      <c r="S433" s="31"/>
      <c r="T433" s="31"/>
      <c r="U433" s="21"/>
      <c r="V433" s="34"/>
      <c r="W433" s="31"/>
      <c r="X433" s="31"/>
      <c r="Y433" s="31"/>
      <c r="Z433" s="21"/>
      <c r="AA433" s="34"/>
      <c r="AC433" s="52"/>
      <c r="AF433" s="11"/>
    </row>
    <row r="434" spans="1:32" ht="21.75" customHeight="1">
      <c r="A434" s="24" t="str">
        <f>基本登録!$A$21</f>
        <v>５</v>
      </c>
      <c r="B434" s="179" t="str">
        <f>IF(AC434="","",VLOOKUP(AC434,都総体!$B:$G,4,FALSE))</f>
        <v/>
      </c>
      <c r="C434" s="180"/>
      <c r="D434" s="180"/>
      <c r="E434" s="180"/>
      <c r="F434" s="181"/>
      <c r="G434" s="26" t="str">
        <f>IF(AC434="","",VLOOKUP(AC434,都総体!$B:$G,5,FALSE))</f>
        <v/>
      </c>
      <c r="H434" s="31"/>
      <c r="I434" s="31"/>
      <c r="J434" s="31"/>
      <c r="K434" s="21"/>
      <c r="L434" s="34"/>
      <c r="M434" s="31"/>
      <c r="N434" s="31"/>
      <c r="O434" s="31"/>
      <c r="P434" s="21"/>
      <c r="Q434" s="34"/>
      <c r="R434" s="31"/>
      <c r="S434" s="31"/>
      <c r="T434" s="31"/>
      <c r="U434" s="21"/>
      <c r="V434" s="34"/>
      <c r="W434" s="31"/>
      <c r="X434" s="31"/>
      <c r="Y434" s="31"/>
      <c r="Z434" s="21"/>
      <c r="AA434" s="34"/>
      <c r="AC434" s="52"/>
      <c r="AF434" s="11"/>
    </row>
    <row r="435" spans="1:32" ht="21.75" customHeight="1">
      <c r="A435" s="24" t="str">
        <f>基本登録!$A$22</f>
        <v>補</v>
      </c>
      <c r="B435" s="179" t="str">
        <f>IF(AC435="","",VLOOKUP(AC435,都総体!$B:$G,4,FALSE))</f>
        <v/>
      </c>
      <c r="C435" s="180"/>
      <c r="D435" s="180"/>
      <c r="E435" s="180"/>
      <c r="F435" s="181"/>
      <c r="G435" s="26" t="str">
        <f>IF(AC435="","",VLOOKUP(AC435,都総体!$B:$G,5,FALSE))</f>
        <v/>
      </c>
      <c r="H435" s="24"/>
      <c r="I435" s="24"/>
      <c r="J435" s="24"/>
      <c r="K435" s="33"/>
      <c r="L435" s="34"/>
      <c r="M435" s="24"/>
      <c r="N435" s="24"/>
      <c r="O435" s="24"/>
      <c r="P435" s="33"/>
      <c r="Q435" s="34"/>
      <c r="R435" s="24"/>
      <c r="S435" s="24"/>
      <c r="T435" s="24"/>
      <c r="U435" s="33"/>
      <c r="V435" s="34"/>
      <c r="W435" s="24"/>
      <c r="X435" s="24"/>
      <c r="Y435" s="24"/>
      <c r="Z435" s="33"/>
      <c r="AA435" s="34"/>
      <c r="AC435" s="52"/>
      <c r="AF435" s="11"/>
    </row>
    <row r="436" spans="1:32" ht="19.5" customHeight="1">
      <c r="A436" s="169"/>
      <c r="B436" s="170"/>
      <c r="C436" s="170"/>
      <c r="D436" s="170"/>
      <c r="E436" s="170"/>
      <c r="F436" s="170"/>
      <c r="G436" s="171"/>
      <c r="H436" s="172" t="s">
        <v>132</v>
      </c>
      <c r="I436" s="173"/>
      <c r="J436" s="173"/>
      <c r="K436" s="173"/>
      <c r="L436" s="34"/>
      <c r="M436" s="172" t="s">
        <v>132</v>
      </c>
      <c r="N436" s="173"/>
      <c r="O436" s="173"/>
      <c r="P436" s="173"/>
      <c r="Q436" s="34"/>
      <c r="R436" s="172" t="s">
        <v>132</v>
      </c>
      <c r="S436" s="173"/>
      <c r="T436" s="173"/>
      <c r="U436" s="173"/>
      <c r="V436" s="34"/>
      <c r="W436" s="172" t="s">
        <v>132</v>
      </c>
      <c r="X436" s="173"/>
      <c r="Y436" s="173"/>
      <c r="Z436" s="173"/>
      <c r="AA436" s="34"/>
      <c r="AC436" s="52"/>
      <c r="AF436" s="11"/>
    </row>
    <row r="437" spans="1:32" ht="24.75" customHeight="1">
      <c r="A437" s="174"/>
      <c r="B437" s="175"/>
      <c r="C437" s="175"/>
      <c r="D437" s="175"/>
      <c r="E437" s="175"/>
      <c r="F437" s="175"/>
      <c r="G437" s="176"/>
      <c r="H437" s="169"/>
      <c r="I437" s="177"/>
      <c r="J437" s="177"/>
      <c r="K437" s="177"/>
      <c r="L437" s="178"/>
      <c r="M437" s="169"/>
      <c r="N437" s="177"/>
      <c r="O437" s="177"/>
      <c r="P437" s="177"/>
      <c r="Q437" s="178"/>
      <c r="R437" s="169"/>
      <c r="S437" s="177"/>
      <c r="T437" s="177"/>
      <c r="U437" s="177"/>
      <c r="V437" s="178"/>
      <c r="W437" s="169"/>
      <c r="X437" s="177"/>
      <c r="Y437" s="177"/>
      <c r="Z437" s="177"/>
      <c r="AA437" s="178"/>
      <c r="AC437" s="52"/>
      <c r="AF437" s="11"/>
    </row>
    <row r="438" spans="1:32" ht="4.5" customHeight="1">
      <c r="A438" s="165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AC438" s="52"/>
      <c r="AF438" s="11"/>
    </row>
    <row r="439" spans="1:32">
      <c r="A439" s="167" t="s">
        <v>136</v>
      </c>
      <c r="B439" s="167"/>
      <c r="C439" s="47" t="str">
        <f>基本登録!$A$23</f>
        <v>①（　）内の大会の個人の部は一人１枚使用すること（関東予選・総合体育大会・個人選手権大会）</v>
      </c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4"/>
      <c r="R439" s="45"/>
      <c r="S439" s="44"/>
      <c r="T439" s="44"/>
      <c r="U439" s="40"/>
      <c r="V439" s="40"/>
      <c r="W439" s="40"/>
      <c r="X439" s="40"/>
      <c r="Y439" s="40"/>
      <c r="Z439" s="40"/>
      <c r="AA439" s="40"/>
    </row>
    <row r="440" spans="1:32">
      <c r="A440" s="43"/>
      <c r="B440" s="43"/>
      <c r="C440" s="47" t="str">
        <f>基本登録!$A$24</f>
        <v>②顧問の捺印のないものは無効</v>
      </c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6"/>
      <c r="R440" s="44"/>
      <c r="S440" s="44"/>
      <c r="T440" s="44"/>
      <c r="U440" s="168" t="s">
        <v>139</v>
      </c>
      <c r="V440" s="168"/>
      <c r="W440" s="168"/>
      <c r="X440" s="168"/>
      <c r="Y440" s="168"/>
      <c r="Z440" s="168"/>
      <c r="AA440" s="168"/>
    </row>
    <row r="441" spans="1:32" s="37" customFormat="1">
      <c r="A441" s="41"/>
      <c r="B441" s="41"/>
      <c r="C441" s="42" t="str">
        <f>基本登録!$A$25</f>
        <v>③A4用紙に印刷すること（A4用紙1枚につき立順票は二部出力。切り取って使用すること）</v>
      </c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168"/>
      <c r="V441" s="168"/>
      <c r="W441" s="168"/>
      <c r="X441" s="168"/>
      <c r="Y441" s="168"/>
      <c r="Z441" s="168"/>
      <c r="AA441" s="168"/>
      <c r="AC441" s="53"/>
    </row>
    <row r="442" spans="1:32" ht="34.5" customHeight="1">
      <c r="AC442" s="52"/>
      <c r="AF442" s="11"/>
    </row>
    <row r="443" spans="1:32" ht="24.75" customHeight="1">
      <c r="A443" s="240" t="s">
        <v>119</v>
      </c>
      <c r="B443" s="240"/>
      <c r="C443" s="240"/>
      <c r="D443" s="201" t="str">
        <f ca="1">基本登録!$B$10</f>
        <v>令和8年度　都総体（全国総体都予選）個人 立順票</v>
      </c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190" t="s">
        <v>120</v>
      </c>
      <c r="Y443" s="191"/>
      <c r="Z443" s="191"/>
      <c r="AA443" s="192"/>
      <c r="AC443" s="52"/>
      <c r="AF443" s="11"/>
    </row>
    <row r="444" spans="1:32" ht="26.25" customHeight="1">
      <c r="A444" s="241"/>
      <c r="B444" s="241"/>
      <c r="C444" s="24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2" t="str">
        <f>IF(VLOOKUP(AC451,都総体!$B:$G,2,FALSE)="","",VLOOKUP(AC451,都総体!$B:$G,2,FALSE))</f>
        <v/>
      </c>
      <c r="Y444" s="203"/>
      <c r="Z444" s="203"/>
      <c r="AA444" s="204"/>
      <c r="AC444" s="52"/>
      <c r="AF444" s="11"/>
    </row>
    <row r="445" spans="1:32" ht="27" customHeight="1">
      <c r="A445" s="169" t="s">
        <v>121</v>
      </c>
      <c r="B445" s="177"/>
      <c r="C445" s="178"/>
      <c r="D445" s="208"/>
      <c r="E445" s="30" t="s">
        <v>122</v>
      </c>
      <c r="F445" s="208"/>
      <c r="G445" s="190" t="s">
        <v>123</v>
      </c>
      <c r="H445" s="191"/>
      <c r="I445" s="192"/>
      <c r="J445" s="213" t="str">
        <f>基本登録!$B$2</f>
        <v>基本登録シートの学校番号に入力して下さい</v>
      </c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X445" s="205"/>
      <c r="Y445" s="206"/>
      <c r="Z445" s="206"/>
      <c r="AA445" s="207"/>
      <c r="AC445" s="52"/>
      <c r="AF445" s="11"/>
    </row>
    <row r="446" spans="1:32" ht="9.75" customHeight="1">
      <c r="A446" s="214">
        <f>基本登録!$B$1</f>
        <v>0</v>
      </c>
      <c r="B446" s="215"/>
      <c r="C446" s="216"/>
      <c r="D446" s="209"/>
      <c r="E446" s="223" t="s">
        <v>108</v>
      </c>
      <c r="F446" s="211"/>
      <c r="G446" s="226" t="s">
        <v>124</v>
      </c>
      <c r="H446" s="227"/>
      <c r="I446" s="228"/>
      <c r="J446" s="213">
        <f>基本登録!$B$3</f>
        <v>0</v>
      </c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36"/>
      <c r="X446" s="36"/>
      <c r="AC446" s="52"/>
      <c r="AF446" s="11"/>
    </row>
    <row r="447" spans="1:32" ht="16.5" customHeight="1">
      <c r="A447" s="217"/>
      <c r="B447" s="218"/>
      <c r="C447" s="219"/>
      <c r="D447" s="209"/>
      <c r="E447" s="224"/>
      <c r="F447" s="211"/>
      <c r="G447" s="229"/>
      <c r="H447" s="230"/>
      <c r="I447" s="231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X447" s="182" t="s">
        <v>125</v>
      </c>
      <c r="Y447" s="184" t="s">
        <v>126</v>
      </c>
      <c r="Z447" s="185"/>
      <c r="AA447" s="186"/>
      <c r="AC447" s="52"/>
      <c r="AF447" s="11"/>
    </row>
    <row r="448" spans="1:32" ht="27" customHeight="1">
      <c r="A448" s="220"/>
      <c r="B448" s="221"/>
      <c r="C448" s="222"/>
      <c r="D448" s="210"/>
      <c r="E448" s="225"/>
      <c r="F448" s="212"/>
      <c r="G448" s="190" t="s">
        <v>127</v>
      </c>
      <c r="H448" s="191"/>
      <c r="I448" s="192"/>
      <c r="J448" s="28"/>
      <c r="K448" s="29"/>
      <c r="L448" s="29"/>
      <c r="M448" s="29"/>
      <c r="N448" s="29"/>
      <c r="O448" s="29"/>
      <c r="P448" s="22"/>
      <c r="Q448" s="22"/>
      <c r="R448" s="22" t="s">
        <v>128</v>
      </c>
      <c r="S448" s="193" t="str">
        <f t="shared" ref="S448" si="13">AC451</f>
        <v/>
      </c>
      <c r="T448" s="194"/>
      <c r="U448" s="194"/>
      <c r="V448" s="23" t="s">
        <v>129</v>
      </c>
      <c r="X448" s="183"/>
      <c r="Y448" s="187"/>
      <c r="Z448" s="188"/>
      <c r="AA448" s="189"/>
      <c r="AC448" s="52"/>
      <c r="AF448" s="11"/>
    </row>
    <row r="449" spans="1:32" ht="4.5" customHeight="1">
      <c r="AC449" s="52"/>
      <c r="AF449" s="11"/>
    </row>
    <row r="450" spans="1:32" ht="21.75" customHeight="1">
      <c r="A450" s="24" t="s">
        <v>130</v>
      </c>
      <c r="B450" s="174" t="s">
        <v>131</v>
      </c>
      <c r="C450" s="195"/>
      <c r="D450" s="195"/>
      <c r="E450" s="195"/>
      <c r="F450" s="176"/>
      <c r="G450" s="32" t="s">
        <v>102</v>
      </c>
      <c r="H450" s="196" t="str">
        <f ca="1">IFERROR(VLOOKUP(D443,基本登録!$B$8:$I$14,5,FALSE),"")</f>
        <v>個人準決勝</v>
      </c>
      <c r="I450" s="197"/>
      <c r="J450" s="197"/>
      <c r="K450" s="197"/>
      <c r="L450" s="198"/>
      <c r="M450" s="196" t="str">
        <f ca="1">IFERROR(VLOOKUP(D443,基本登録!$B$8:$I$14,6,FALSE),"")</f>
        <v>個人決勝</v>
      </c>
      <c r="N450" s="197"/>
      <c r="O450" s="197"/>
      <c r="P450" s="197"/>
      <c r="Q450" s="198"/>
      <c r="R450" s="196" t="str">
        <f ca="1">IFERROR(IF(VLOOKUP(D443,基本登録!$B$8:$I$14,7,FALSE)="","",VLOOKUP(D443,基本登録!$B$8:$I$14,7,FALSE)),"")</f>
        <v/>
      </c>
      <c r="S450" s="197"/>
      <c r="T450" s="197"/>
      <c r="U450" s="197"/>
      <c r="V450" s="198"/>
      <c r="W450" s="196" t="str">
        <f ca="1">IFERROR(IF(VLOOKUP(D443,基本登録!$B$8:$I$14,8,FALSE)="","",VLOOKUP(D443,基本登録!$B$8:$I$14,8,FALSE)),"")</f>
        <v/>
      </c>
      <c r="X450" s="197"/>
      <c r="Y450" s="197"/>
      <c r="Z450" s="197"/>
      <c r="AA450" s="198"/>
      <c r="AC450" s="52"/>
      <c r="AF450" s="11"/>
    </row>
    <row r="451" spans="1:32" ht="21.75" customHeight="1">
      <c r="A451" s="25" t="str">
        <f>基本登録!$A$17</f>
        <v>１</v>
      </c>
      <c r="B451" s="179" t="str">
        <f>IF(AC451="","",VLOOKUP(AC451,都総体!$B:$G,4,FALSE))</f>
        <v/>
      </c>
      <c r="C451" s="180"/>
      <c r="D451" s="180"/>
      <c r="E451" s="180"/>
      <c r="F451" s="181"/>
      <c r="G451" s="26" t="str">
        <f>IF(AC451="","",VLOOKUP(AC451,都総体!$B:$G,5,FALSE))</f>
        <v/>
      </c>
      <c r="H451" s="31"/>
      <c r="I451" s="31"/>
      <c r="J451" s="31"/>
      <c r="K451" s="21"/>
      <c r="L451" s="34"/>
      <c r="M451" s="31"/>
      <c r="N451" s="31"/>
      <c r="O451" s="31"/>
      <c r="P451" s="21"/>
      <c r="Q451" s="34"/>
      <c r="R451" s="31"/>
      <c r="S451" s="31"/>
      <c r="T451" s="31"/>
      <c r="U451" s="21"/>
      <c r="V451" s="34"/>
      <c r="W451" s="31"/>
      <c r="X451" s="31"/>
      <c r="Y451" s="31"/>
      <c r="Z451" s="21"/>
      <c r="AA451" s="34"/>
      <c r="AC451" s="52" t="str">
        <f>都総体!B$29</f>
        <v/>
      </c>
      <c r="AF451" s="11"/>
    </row>
    <row r="452" spans="1:32" ht="21.75" customHeight="1">
      <c r="A452" s="24" t="str">
        <f>基本登録!$A$18</f>
        <v>２</v>
      </c>
      <c r="B452" s="179" t="str">
        <f>IF(AC452="","",VLOOKUP(AC452,都総体!$B:$G,4,FALSE))</f>
        <v/>
      </c>
      <c r="C452" s="180"/>
      <c r="D452" s="180"/>
      <c r="E452" s="180"/>
      <c r="F452" s="181"/>
      <c r="G452" s="26" t="str">
        <f>IF(AC452="","",VLOOKUP(AC452,都総体!$B:$G,5,FALSE))</f>
        <v/>
      </c>
      <c r="H452" s="31"/>
      <c r="I452" s="31"/>
      <c r="J452" s="31"/>
      <c r="K452" s="21"/>
      <c r="L452" s="34"/>
      <c r="M452" s="31"/>
      <c r="N452" s="31"/>
      <c r="O452" s="31"/>
      <c r="P452" s="21"/>
      <c r="Q452" s="34"/>
      <c r="R452" s="31"/>
      <c r="S452" s="31"/>
      <c r="T452" s="31"/>
      <c r="U452" s="21"/>
      <c r="V452" s="34"/>
      <c r="W452" s="31"/>
      <c r="X452" s="31"/>
      <c r="Y452" s="31"/>
      <c r="Z452" s="21"/>
      <c r="AA452" s="34"/>
      <c r="AC452" s="52"/>
      <c r="AF452" s="11"/>
    </row>
    <row r="453" spans="1:32" ht="21.75" customHeight="1">
      <c r="A453" s="24" t="str">
        <f>基本登録!$A$19</f>
        <v>３</v>
      </c>
      <c r="B453" s="179" t="str">
        <f>IF(AC453="","",VLOOKUP(AC453,都総体!$B:$G,4,FALSE))</f>
        <v/>
      </c>
      <c r="C453" s="180"/>
      <c r="D453" s="180"/>
      <c r="E453" s="180"/>
      <c r="F453" s="181"/>
      <c r="G453" s="26" t="str">
        <f>IF(AC453="","",VLOOKUP(AC453,都総体!$B:$G,5,FALSE))</f>
        <v/>
      </c>
      <c r="H453" s="31"/>
      <c r="I453" s="31"/>
      <c r="J453" s="31"/>
      <c r="K453" s="21"/>
      <c r="L453" s="34"/>
      <c r="M453" s="31"/>
      <c r="N453" s="31"/>
      <c r="O453" s="31"/>
      <c r="P453" s="21"/>
      <c r="Q453" s="34"/>
      <c r="R453" s="31"/>
      <c r="S453" s="31"/>
      <c r="T453" s="31"/>
      <c r="U453" s="21"/>
      <c r="V453" s="34"/>
      <c r="W453" s="31"/>
      <c r="X453" s="31"/>
      <c r="Y453" s="31"/>
      <c r="Z453" s="21"/>
      <c r="AA453" s="34"/>
      <c r="AC453" s="52"/>
      <c r="AF453" s="11"/>
    </row>
    <row r="454" spans="1:32" ht="21.75" customHeight="1">
      <c r="A454" s="24" t="str">
        <f>基本登録!$A$20</f>
        <v>４</v>
      </c>
      <c r="B454" s="179" t="str">
        <f>IF(AC454="","",VLOOKUP(AC454,都総体!$B:$G,4,FALSE))</f>
        <v/>
      </c>
      <c r="C454" s="180"/>
      <c r="D454" s="180"/>
      <c r="E454" s="180"/>
      <c r="F454" s="181"/>
      <c r="G454" s="26" t="str">
        <f>IF(AC454="","",VLOOKUP(AC454,都総体!$B:$G,5,FALSE))</f>
        <v/>
      </c>
      <c r="H454" s="31"/>
      <c r="I454" s="31"/>
      <c r="J454" s="31"/>
      <c r="K454" s="21"/>
      <c r="L454" s="34"/>
      <c r="M454" s="31"/>
      <c r="N454" s="31"/>
      <c r="O454" s="31"/>
      <c r="P454" s="21"/>
      <c r="Q454" s="34"/>
      <c r="R454" s="31"/>
      <c r="S454" s="31"/>
      <c r="T454" s="31"/>
      <c r="U454" s="21"/>
      <c r="V454" s="34"/>
      <c r="W454" s="31"/>
      <c r="X454" s="31"/>
      <c r="Y454" s="31"/>
      <c r="Z454" s="21"/>
      <c r="AA454" s="34"/>
      <c r="AC454" s="52"/>
      <c r="AF454" s="11"/>
    </row>
    <row r="455" spans="1:32" ht="21.75" customHeight="1">
      <c r="A455" s="24" t="str">
        <f>基本登録!$A$21</f>
        <v>５</v>
      </c>
      <c r="B455" s="179" t="str">
        <f>IF(AC455="","",VLOOKUP(AC455,都総体!$B:$G,4,FALSE))</f>
        <v/>
      </c>
      <c r="C455" s="180"/>
      <c r="D455" s="180"/>
      <c r="E455" s="180"/>
      <c r="F455" s="181"/>
      <c r="G455" s="26" t="str">
        <f>IF(AC455="","",VLOOKUP(AC455,都総体!$B:$G,5,FALSE))</f>
        <v/>
      </c>
      <c r="H455" s="31"/>
      <c r="I455" s="31"/>
      <c r="J455" s="31"/>
      <c r="K455" s="21"/>
      <c r="L455" s="34"/>
      <c r="M455" s="31"/>
      <c r="N455" s="31"/>
      <c r="O455" s="31"/>
      <c r="P455" s="21"/>
      <c r="Q455" s="34"/>
      <c r="R455" s="31"/>
      <c r="S455" s="31"/>
      <c r="T455" s="31"/>
      <c r="U455" s="21"/>
      <c r="V455" s="34"/>
      <c r="W455" s="31"/>
      <c r="X455" s="31"/>
      <c r="Y455" s="31"/>
      <c r="Z455" s="21"/>
      <c r="AA455" s="34"/>
      <c r="AC455" s="52"/>
      <c r="AF455" s="11"/>
    </row>
    <row r="456" spans="1:32" ht="21.75" customHeight="1">
      <c r="A456" s="24" t="str">
        <f>基本登録!$A$22</f>
        <v>補</v>
      </c>
      <c r="B456" s="179" t="str">
        <f>IF(AC456="","",VLOOKUP(AC456,都総体!$B:$G,4,FALSE))</f>
        <v/>
      </c>
      <c r="C456" s="180"/>
      <c r="D456" s="180"/>
      <c r="E456" s="180"/>
      <c r="F456" s="181"/>
      <c r="G456" s="26" t="str">
        <f>IF(AC456="","",VLOOKUP(AC456,都総体!$B:$G,5,FALSE))</f>
        <v/>
      </c>
      <c r="H456" s="24"/>
      <c r="I456" s="24"/>
      <c r="J456" s="24"/>
      <c r="K456" s="33"/>
      <c r="L456" s="34"/>
      <c r="M456" s="24"/>
      <c r="N456" s="24"/>
      <c r="O456" s="24"/>
      <c r="P456" s="33"/>
      <c r="Q456" s="34"/>
      <c r="R456" s="24"/>
      <c r="S456" s="24"/>
      <c r="T456" s="24"/>
      <c r="U456" s="33"/>
      <c r="V456" s="34"/>
      <c r="W456" s="24"/>
      <c r="X456" s="24"/>
      <c r="Y456" s="24"/>
      <c r="Z456" s="33"/>
      <c r="AA456" s="34"/>
      <c r="AC456" s="52"/>
      <c r="AF456" s="11"/>
    </row>
    <row r="457" spans="1:32" ht="19.5" customHeight="1">
      <c r="A457" s="169"/>
      <c r="B457" s="170"/>
      <c r="C457" s="170"/>
      <c r="D457" s="170"/>
      <c r="E457" s="170"/>
      <c r="F457" s="170"/>
      <c r="G457" s="171"/>
      <c r="H457" s="172" t="s">
        <v>132</v>
      </c>
      <c r="I457" s="173"/>
      <c r="J457" s="173"/>
      <c r="K457" s="173"/>
      <c r="L457" s="34"/>
      <c r="M457" s="172" t="s">
        <v>132</v>
      </c>
      <c r="N457" s="173"/>
      <c r="O457" s="173"/>
      <c r="P457" s="173"/>
      <c r="Q457" s="34"/>
      <c r="R457" s="172" t="s">
        <v>132</v>
      </c>
      <c r="S457" s="173"/>
      <c r="T457" s="173"/>
      <c r="U457" s="173"/>
      <c r="V457" s="34"/>
      <c r="W457" s="172" t="s">
        <v>132</v>
      </c>
      <c r="X457" s="173"/>
      <c r="Y457" s="173"/>
      <c r="Z457" s="173"/>
      <c r="AA457" s="34"/>
      <c r="AC457" s="52"/>
      <c r="AF457" s="11"/>
    </row>
    <row r="458" spans="1:32" ht="24.75" customHeight="1">
      <c r="A458" s="174"/>
      <c r="B458" s="175"/>
      <c r="C458" s="175"/>
      <c r="D458" s="175"/>
      <c r="E458" s="175"/>
      <c r="F458" s="175"/>
      <c r="G458" s="176"/>
      <c r="H458" s="169"/>
      <c r="I458" s="177"/>
      <c r="J458" s="177"/>
      <c r="K458" s="177"/>
      <c r="L458" s="178"/>
      <c r="M458" s="169"/>
      <c r="N458" s="177"/>
      <c r="O458" s="177"/>
      <c r="P458" s="177"/>
      <c r="Q458" s="178"/>
      <c r="R458" s="169"/>
      <c r="S458" s="177"/>
      <c r="T458" s="177"/>
      <c r="U458" s="177"/>
      <c r="V458" s="178"/>
      <c r="W458" s="169"/>
      <c r="X458" s="177"/>
      <c r="Y458" s="177"/>
      <c r="Z458" s="177"/>
      <c r="AA458" s="178"/>
      <c r="AC458" s="52"/>
      <c r="AF458" s="11"/>
    </row>
    <row r="459" spans="1:32" ht="4.5" customHeight="1">
      <c r="A459" s="165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AC459" s="52"/>
      <c r="AF459" s="11"/>
    </row>
    <row r="460" spans="1:32">
      <c r="A460" s="167" t="s">
        <v>136</v>
      </c>
      <c r="B460" s="167"/>
      <c r="C460" s="47" t="str">
        <f>基本登録!$A$23</f>
        <v>①（　）内の大会の個人の部は一人１枚使用すること（関東予選・総合体育大会・個人選手権大会）</v>
      </c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4"/>
      <c r="R460" s="45"/>
      <c r="S460" s="44"/>
      <c r="T460" s="44"/>
      <c r="U460" s="40"/>
      <c r="V460" s="40"/>
      <c r="W460" s="40"/>
      <c r="X460" s="40"/>
      <c r="Y460" s="40"/>
      <c r="Z460" s="40"/>
      <c r="AA460" s="40"/>
    </row>
    <row r="461" spans="1:32">
      <c r="A461" s="43"/>
      <c r="B461" s="43"/>
      <c r="C461" s="47" t="str">
        <f>基本登録!$A$24</f>
        <v>②顧問の捺印のないものは無効</v>
      </c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6"/>
      <c r="R461" s="44"/>
      <c r="S461" s="44"/>
      <c r="T461" s="44"/>
      <c r="U461" s="168" t="s">
        <v>139</v>
      </c>
      <c r="V461" s="168"/>
      <c r="W461" s="168"/>
      <c r="X461" s="168"/>
      <c r="Y461" s="168"/>
      <c r="Z461" s="168"/>
      <c r="AA461" s="168"/>
    </row>
    <row r="462" spans="1:32" s="37" customFormat="1">
      <c r="A462" s="41"/>
      <c r="B462" s="41"/>
      <c r="C462" s="42" t="str">
        <f>基本登録!$A$25</f>
        <v>③A4用紙に印刷すること（A4用紙1枚につき立順票は二部出力。切り取って使用すること）</v>
      </c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168"/>
      <c r="V462" s="168"/>
      <c r="W462" s="168"/>
      <c r="X462" s="168"/>
      <c r="Y462" s="168"/>
      <c r="Z462" s="168"/>
      <c r="AA462" s="168"/>
      <c r="AC462" s="53"/>
    </row>
    <row r="463" spans="1:32" ht="34.5" customHeight="1">
      <c r="AC463" s="52"/>
      <c r="AF463" s="11"/>
    </row>
    <row r="464" spans="1:32" ht="24.75" customHeight="1">
      <c r="A464" s="240" t="s">
        <v>119</v>
      </c>
      <c r="B464" s="240"/>
      <c r="C464" s="240"/>
      <c r="D464" s="201" t="str">
        <f ca="1">基本登録!$B$10</f>
        <v>令和8年度　都総体（全国総体都予選）個人 立順票</v>
      </c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190" t="s">
        <v>120</v>
      </c>
      <c r="Y464" s="191"/>
      <c r="Z464" s="191"/>
      <c r="AA464" s="192"/>
      <c r="AC464" s="52"/>
      <c r="AF464" s="11"/>
    </row>
    <row r="465" spans="1:32" ht="26.25" customHeight="1">
      <c r="A465" s="241"/>
      <c r="B465" s="241"/>
      <c r="C465" s="24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2" t="str">
        <f>IF(VLOOKUP(AC472,都総体!$B:$G,2,FALSE)="","",VLOOKUP(AC472,都総体!$B:$G,2,FALSE))</f>
        <v/>
      </c>
      <c r="Y465" s="203"/>
      <c r="Z465" s="203"/>
      <c r="AA465" s="204"/>
      <c r="AC465" s="52"/>
      <c r="AF465" s="11"/>
    </row>
    <row r="466" spans="1:32" ht="27" customHeight="1">
      <c r="A466" s="169" t="s">
        <v>121</v>
      </c>
      <c r="B466" s="177"/>
      <c r="C466" s="178"/>
      <c r="D466" s="208"/>
      <c r="E466" s="30" t="s">
        <v>122</v>
      </c>
      <c r="F466" s="208"/>
      <c r="G466" s="190" t="s">
        <v>123</v>
      </c>
      <c r="H466" s="191"/>
      <c r="I466" s="192"/>
      <c r="J466" s="213" t="str">
        <f>基本登録!$B$2</f>
        <v>基本登録シートの学校番号に入力して下さい</v>
      </c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X466" s="205"/>
      <c r="Y466" s="206"/>
      <c r="Z466" s="206"/>
      <c r="AA466" s="207"/>
      <c r="AC466" s="52"/>
      <c r="AF466" s="11"/>
    </row>
    <row r="467" spans="1:32" ht="9.75" customHeight="1">
      <c r="A467" s="214">
        <f>基本登録!$B$1</f>
        <v>0</v>
      </c>
      <c r="B467" s="215"/>
      <c r="C467" s="216"/>
      <c r="D467" s="209"/>
      <c r="E467" s="223" t="s">
        <v>108</v>
      </c>
      <c r="F467" s="211"/>
      <c r="G467" s="226" t="s">
        <v>124</v>
      </c>
      <c r="H467" s="227"/>
      <c r="I467" s="228"/>
      <c r="J467" s="213">
        <f>基本登録!$B$3</f>
        <v>0</v>
      </c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36"/>
      <c r="X467" s="36"/>
      <c r="AC467" s="52"/>
      <c r="AF467" s="11"/>
    </row>
    <row r="468" spans="1:32" ht="16.5" customHeight="1">
      <c r="A468" s="217"/>
      <c r="B468" s="218"/>
      <c r="C468" s="219"/>
      <c r="D468" s="209"/>
      <c r="E468" s="224"/>
      <c r="F468" s="211"/>
      <c r="G468" s="229"/>
      <c r="H468" s="230"/>
      <c r="I468" s="231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X468" s="182" t="s">
        <v>125</v>
      </c>
      <c r="Y468" s="184" t="s">
        <v>126</v>
      </c>
      <c r="Z468" s="185"/>
      <c r="AA468" s="186"/>
      <c r="AC468" s="52"/>
      <c r="AF468" s="11"/>
    </row>
    <row r="469" spans="1:32" ht="27" customHeight="1">
      <c r="A469" s="220"/>
      <c r="B469" s="221"/>
      <c r="C469" s="222"/>
      <c r="D469" s="210"/>
      <c r="E469" s="225"/>
      <c r="F469" s="212"/>
      <c r="G469" s="190" t="s">
        <v>127</v>
      </c>
      <c r="H469" s="191"/>
      <c r="I469" s="192"/>
      <c r="J469" s="28"/>
      <c r="K469" s="29"/>
      <c r="L469" s="29"/>
      <c r="M469" s="29"/>
      <c r="N469" s="29"/>
      <c r="O469" s="29"/>
      <c r="P469" s="22"/>
      <c r="Q469" s="22"/>
      <c r="R469" s="22" t="s">
        <v>128</v>
      </c>
      <c r="S469" s="193" t="str">
        <f t="shared" ref="S469" si="14">AC472</f>
        <v/>
      </c>
      <c r="T469" s="194"/>
      <c r="U469" s="194"/>
      <c r="V469" s="23" t="s">
        <v>129</v>
      </c>
      <c r="X469" s="183"/>
      <c r="Y469" s="187"/>
      <c r="Z469" s="188"/>
      <c r="AA469" s="189"/>
      <c r="AC469" s="52"/>
      <c r="AF469" s="11"/>
    </row>
    <row r="470" spans="1:32" ht="4.5" customHeight="1">
      <c r="AC470" s="52"/>
      <c r="AF470" s="11"/>
    </row>
    <row r="471" spans="1:32" ht="21.75" customHeight="1">
      <c r="A471" s="24" t="s">
        <v>130</v>
      </c>
      <c r="B471" s="174" t="s">
        <v>131</v>
      </c>
      <c r="C471" s="195"/>
      <c r="D471" s="195"/>
      <c r="E471" s="195"/>
      <c r="F471" s="176"/>
      <c r="G471" s="32" t="s">
        <v>102</v>
      </c>
      <c r="H471" s="196" t="str">
        <f ca="1">IFERROR(VLOOKUP(D464,基本登録!$B$8:$I$14,5,FALSE),"")</f>
        <v>個人準決勝</v>
      </c>
      <c r="I471" s="197"/>
      <c r="J471" s="197"/>
      <c r="K471" s="197"/>
      <c r="L471" s="198"/>
      <c r="M471" s="196" t="str">
        <f ca="1">IFERROR(VLOOKUP(D464,基本登録!$B$8:$I$14,6,FALSE),"")</f>
        <v>個人決勝</v>
      </c>
      <c r="N471" s="197"/>
      <c r="O471" s="197"/>
      <c r="P471" s="197"/>
      <c r="Q471" s="198"/>
      <c r="R471" s="196" t="str">
        <f ca="1">IFERROR(IF(VLOOKUP(D464,基本登録!$B$8:$I$14,7,FALSE)="","",VLOOKUP(D464,基本登録!$B$8:$I$14,7,FALSE)),"")</f>
        <v/>
      </c>
      <c r="S471" s="197"/>
      <c r="T471" s="197"/>
      <c r="U471" s="197"/>
      <c r="V471" s="198"/>
      <c r="W471" s="196" t="str">
        <f ca="1">IFERROR(IF(VLOOKUP(D464,基本登録!$B$8:$I$14,8,FALSE)="","",VLOOKUP(D464,基本登録!$B$8:$I$14,8,FALSE)),"")</f>
        <v/>
      </c>
      <c r="X471" s="197"/>
      <c r="Y471" s="197"/>
      <c r="Z471" s="197"/>
      <c r="AA471" s="198"/>
      <c r="AC471" s="52"/>
      <c r="AF471" s="11"/>
    </row>
    <row r="472" spans="1:32" ht="21.75" customHeight="1">
      <c r="A472" s="25" t="str">
        <f>基本登録!$A$17</f>
        <v>１</v>
      </c>
      <c r="B472" s="179" t="str">
        <f>IF(AC472="","",VLOOKUP(AC472,都総体!$B:$G,4,FALSE))</f>
        <v/>
      </c>
      <c r="C472" s="180"/>
      <c r="D472" s="180"/>
      <c r="E472" s="180"/>
      <c r="F472" s="181"/>
      <c r="G472" s="26" t="str">
        <f>IF(AC472="","",VLOOKUP(AC472,都総体!$B:$G,5,FALSE))</f>
        <v/>
      </c>
      <c r="H472" s="31"/>
      <c r="I472" s="31"/>
      <c r="J472" s="31"/>
      <c r="K472" s="21"/>
      <c r="L472" s="34"/>
      <c r="M472" s="31"/>
      <c r="N472" s="31"/>
      <c r="O472" s="31"/>
      <c r="P472" s="21"/>
      <c r="Q472" s="34"/>
      <c r="R472" s="31"/>
      <c r="S472" s="31"/>
      <c r="T472" s="31"/>
      <c r="U472" s="21"/>
      <c r="V472" s="34"/>
      <c r="W472" s="31"/>
      <c r="X472" s="31"/>
      <c r="Y472" s="31"/>
      <c r="Z472" s="21"/>
      <c r="AA472" s="34"/>
      <c r="AC472" s="52" t="str">
        <f>都総体!B$30</f>
        <v/>
      </c>
      <c r="AF472" s="11"/>
    </row>
    <row r="473" spans="1:32" ht="21.75" customHeight="1">
      <c r="A473" s="24" t="str">
        <f>基本登録!$A$18</f>
        <v>２</v>
      </c>
      <c r="B473" s="179" t="str">
        <f>IF(AC473="","",VLOOKUP(AC473,都総体!$B:$G,4,FALSE))</f>
        <v/>
      </c>
      <c r="C473" s="180"/>
      <c r="D473" s="180"/>
      <c r="E473" s="180"/>
      <c r="F473" s="181"/>
      <c r="G473" s="26" t="str">
        <f>IF(AC473="","",VLOOKUP(AC473,都総体!$B:$G,5,FALSE))</f>
        <v/>
      </c>
      <c r="H473" s="31"/>
      <c r="I473" s="31"/>
      <c r="J473" s="31"/>
      <c r="K473" s="21"/>
      <c r="L473" s="34"/>
      <c r="M473" s="31"/>
      <c r="N473" s="31"/>
      <c r="O473" s="31"/>
      <c r="P473" s="21"/>
      <c r="Q473" s="34"/>
      <c r="R473" s="31"/>
      <c r="S473" s="31"/>
      <c r="T473" s="31"/>
      <c r="U473" s="21"/>
      <c r="V473" s="34"/>
      <c r="W473" s="31"/>
      <c r="X473" s="31"/>
      <c r="Y473" s="31"/>
      <c r="Z473" s="21"/>
      <c r="AA473" s="34"/>
      <c r="AC473" s="52"/>
      <c r="AF473" s="11"/>
    </row>
    <row r="474" spans="1:32" ht="21.75" customHeight="1">
      <c r="A474" s="24" t="str">
        <f>基本登録!$A$19</f>
        <v>３</v>
      </c>
      <c r="B474" s="179" t="str">
        <f>IF(AC474="","",VLOOKUP(AC474,都総体!$B:$G,4,FALSE))</f>
        <v/>
      </c>
      <c r="C474" s="180"/>
      <c r="D474" s="180"/>
      <c r="E474" s="180"/>
      <c r="F474" s="181"/>
      <c r="G474" s="26" t="str">
        <f>IF(AC474="","",VLOOKUP(AC474,都総体!$B:$G,5,FALSE))</f>
        <v/>
      </c>
      <c r="H474" s="31"/>
      <c r="I474" s="31"/>
      <c r="J474" s="31"/>
      <c r="K474" s="21"/>
      <c r="L474" s="34"/>
      <c r="M474" s="31"/>
      <c r="N474" s="31"/>
      <c r="O474" s="31"/>
      <c r="P474" s="21"/>
      <c r="Q474" s="34"/>
      <c r="R474" s="31"/>
      <c r="S474" s="31"/>
      <c r="T474" s="31"/>
      <c r="U474" s="21"/>
      <c r="V474" s="34"/>
      <c r="W474" s="31"/>
      <c r="X474" s="31"/>
      <c r="Y474" s="31"/>
      <c r="Z474" s="21"/>
      <c r="AA474" s="34"/>
      <c r="AC474" s="52"/>
      <c r="AF474" s="11"/>
    </row>
    <row r="475" spans="1:32" ht="21.75" customHeight="1">
      <c r="A475" s="24" t="str">
        <f>基本登録!$A$20</f>
        <v>４</v>
      </c>
      <c r="B475" s="179" t="str">
        <f>IF(AC475="","",VLOOKUP(AC475,都総体!$B:$G,4,FALSE))</f>
        <v/>
      </c>
      <c r="C475" s="180"/>
      <c r="D475" s="180"/>
      <c r="E475" s="180"/>
      <c r="F475" s="181"/>
      <c r="G475" s="26" t="str">
        <f>IF(AC475="","",VLOOKUP(AC475,都総体!$B:$G,5,FALSE))</f>
        <v/>
      </c>
      <c r="H475" s="31"/>
      <c r="I475" s="31"/>
      <c r="J475" s="31"/>
      <c r="K475" s="21"/>
      <c r="L475" s="34"/>
      <c r="M475" s="31"/>
      <c r="N475" s="31"/>
      <c r="O475" s="31"/>
      <c r="P475" s="21"/>
      <c r="Q475" s="34"/>
      <c r="R475" s="31"/>
      <c r="S475" s="31"/>
      <c r="T475" s="31"/>
      <c r="U475" s="21"/>
      <c r="V475" s="34"/>
      <c r="W475" s="31"/>
      <c r="X475" s="31"/>
      <c r="Y475" s="31"/>
      <c r="Z475" s="21"/>
      <c r="AA475" s="34"/>
      <c r="AC475" s="52"/>
      <c r="AF475" s="11"/>
    </row>
    <row r="476" spans="1:32" ht="21.75" customHeight="1">
      <c r="A476" s="24" t="str">
        <f>基本登録!$A$21</f>
        <v>５</v>
      </c>
      <c r="B476" s="179" t="str">
        <f>IF(AC476="","",VLOOKUP(AC476,都総体!$B:$G,4,FALSE))</f>
        <v/>
      </c>
      <c r="C476" s="180"/>
      <c r="D476" s="180"/>
      <c r="E476" s="180"/>
      <c r="F476" s="181"/>
      <c r="G476" s="26" t="str">
        <f>IF(AC476="","",VLOOKUP(AC476,都総体!$B:$G,5,FALSE))</f>
        <v/>
      </c>
      <c r="H476" s="31"/>
      <c r="I476" s="31"/>
      <c r="J476" s="31"/>
      <c r="K476" s="21"/>
      <c r="L476" s="34"/>
      <c r="M476" s="31"/>
      <c r="N476" s="31"/>
      <c r="O476" s="31"/>
      <c r="P476" s="21"/>
      <c r="Q476" s="34"/>
      <c r="R476" s="31"/>
      <c r="S476" s="31"/>
      <c r="T476" s="31"/>
      <c r="U476" s="21"/>
      <c r="V476" s="34"/>
      <c r="W476" s="31"/>
      <c r="X476" s="31"/>
      <c r="Y476" s="31"/>
      <c r="Z476" s="21"/>
      <c r="AA476" s="34"/>
      <c r="AC476" s="52"/>
      <c r="AF476" s="11"/>
    </row>
    <row r="477" spans="1:32" ht="21.75" customHeight="1">
      <c r="A477" s="24" t="str">
        <f>基本登録!$A$22</f>
        <v>補</v>
      </c>
      <c r="B477" s="179" t="str">
        <f>IF(AC477="","",VLOOKUP(AC477,都総体!$B:$G,4,FALSE))</f>
        <v/>
      </c>
      <c r="C477" s="180"/>
      <c r="D477" s="180"/>
      <c r="E477" s="180"/>
      <c r="F477" s="181"/>
      <c r="G477" s="26" t="str">
        <f>IF(AC477="","",VLOOKUP(AC477,都総体!$B:$G,5,FALSE))</f>
        <v/>
      </c>
      <c r="H477" s="24"/>
      <c r="I477" s="24"/>
      <c r="J477" s="24"/>
      <c r="K477" s="33"/>
      <c r="L477" s="34"/>
      <c r="M477" s="24"/>
      <c r="N477" s="24"/>
      <c r="O477" s="24"/>
      <c r="P477" s="33"/>
      <c r="Q477" s="34"/>
      <c r="R477" s="24"/>
      <c r="S477" s="24"/>
      <c r="T477" s="24"/>
      <c r="U477" s="33"/>
      <c r="V477" s="34"/>
      <c r="W477" s="24"/>
      <c r="X477" s="24"/>
      <c r="Y477" s="24"/>
      <c r="Z477" s="33"/>
      <c r="AA477" s="34"/>
      <c r="AC477" s="52"/>
      <c r="AF477" s="11"/>
    </row>
    <row r="478" spans="1:32" ht="19.5" customHeight="1">
      <c r="A478" s="169"/>
      <c r="B478" s="170"/>
      <c r="C478" s="170"/>
      <c r="D478" s="170"/>
      <c r="E478" s="170"/>
      <c r="F478" s="170"/>
      <c r="G478" s="171"/>
      <c r="H478" s="172" t="s">
        <v>132</v>
      </c>
      <c r="I478" s="173"/>
      <c r="J478" s="173"/>
      <c r="K478" s="173"/>
      <c r="L478" s="34"/>
      <c r="M478" s="172" t="s">
        <v>132</v>
      </c>
      <c r="N478" s="173"/>
      <c r="O478" s="173"/>
      <c r="P478" s="173"/>
      <c r="Q478" s="34"/>
      <c r="R478" s="172" t="s">
        <v>132</v>
      </c>
      <c r="S478" s="173"/>
      <c r="T478" s="173"/>
      <c r="U478" s="173"/>
      <c r="V478" s="34"/>
      <c r="W478" s="172" t="s">
        <v>132</v>
      </c>
      <c r="X478" s="173"/>
      <c r="Y478" s="173"/>
      <c r="Z478" s="173"/>
      <c r="AA478" s="34"/>
      <c r="AC478" s="52"/>
      <c r="AF478" s="11"/>
    </row>
    <row r="479" spans="1:32" ht="24.75" customHeight="1">
      <c r="A479" s="174"/>
      <c r="B479" s="175"/>
      <c r="C479" s="175"/>
      <c r="D479" s="175"/>
      <c r="E479" s="175"/>
      <c r="F479" s="175"/>
      <c r="G479" s="176"/>
      <c r="H479" s="169"/>
      <c r="I479" s="177"/>
      <c r="J479" s="177"/>
      <c r="K479" s="177"/>
      <c r="L479" s="178"/>
      <c r="M479" s="169"/>
      <c r="N479" s="177"/>
      <c r="O479" s="177"/>
      <c r="P479" s="177"/>
      <c r="Q479" s="178"/>
      <c r="R479" s="169"/>
      <c r="S479" s="177"/>
      <c r="T479" s="177"/>
      <c r="U479" s="177"/>
      <c r="V479" s="178"/>
      <c r="W479" s="169"/>
      <c r="X479" s="177"/>
      <c r="Y479" s="177"/>
      <c r="Z479" s="177"/>
      <c r="AA479" s="178"/>
      <c r="AC479" s="52"/>
      <c r="AF479" s="11"/>
    </row>
    <row r="480" spans="1:32" ht="4.5" customHeight="1">
      <c r="A480" s="165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AC480" s="52"/>
      <c r="AF480" s="11"/>
    </row>
    <row r="481" spans="1:32">
      <c r="A481" s="167" t="s">
        <v>136</v>
      </c>
      <c r="B481" s="167"/>
      <c r="C481" s="47" t="str">
        <f>基本登録!$A$23</f>
        <v>①（　）内の大会の個人の部は一人１枚使用すること（関東予選・総合体育大会・個人選手権大会）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4"/>
      <c r="R481" s="45"/>
      <c r="S481" s="44"/>
      <c r="T481" s="44"/>
      <c r="U481" s="40"/>
      <c r="V481" s="40"/>
      <c r="W481" s="40"/>
      <c r="X481" s="40"/>
      <c r="Y481" s="40"/>
      <c r="Z481" s="40"/>
      <c r="AA481" s="40"/>
    </row>
    <row r="482" spans="1:32">
      <c r="A482" s="43"/>
      <c r="B482" s="43"/>
      <c r="C482" s="47" t="str">
        <f>基本登録!$A$24</f>
        <v>②顧問の捺印のないものは無効</v>
      </c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6"/>
      <c r="R482" s="44"/>
      <c r="S482" s="44"/>
      <c r="T482" s="44"/>
      <c r="U482" s="168" t="s">
        <v>139</v>
      </c>
      <c r="V482" s="168"/>
      <c r="W482" s="168"/>
      <c r="X482" s="168"/>
      <c r="Y482" s="168"/>
      <c r="Z482" s="168"/>
      <c r="AA482" s="168"/>
    </row>
    <row r="483" spans="1:32" s="37" customFormat="1">
      <c r="A483" s="41"/>
      <c r="B483" s="41"/>
      <c r="C483" s="42" t="str">
        <f>基本登録!$A$25</f>
        <v>③A4用紙に印刷すること（A4用紙1枚につき立順票は二部出力。切り取って使用すること）</v>
      </c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168"/>
      <c r="V483" s="168"/>
      <c r="W483" s="168"/>
      <c r="X483" s="168"/>
      <c r="Y483" s="168"/>
      <c r="Z483" s="168"/>
      <c r="AA483" s="168"/>
      <c r="AC483" s="53"/>
    </row>
    <row r="484" spans="1:32" ht="34.5" customHeight="1">
      <c r="AC484" s="52"/>
      <c r="AF484" s="11"/>
    </row>
    <row r="485" spans="1:32" ht="24.75" customHeight="1">
      <c r="A485" s="240" t="s">
        <v>119</v>
      </c>
      <c r="B485" s="240"/>
      <c r="C485" s="240"/>
      <c r="D485" s="201" t="str">
        <f ca="1">基本登録!$B$10</f>
        <v>令和8年度　都総体（全国総体都予選）個人 立順票</v>
      </c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190" t="s">
        <v>120</v>
      </c>
      <c r="Y485" s="191"/>
      <c r="Z485" s="191"/>
      <c r="AA485" s="192"/>
      <c r="AC485" s="52"/>
      <c r="AF485" s="11"/>
    </row>
    <row r="486" spans="1:32" ht="26.25" customHeight="1">
      <c r="A486" s="241"/>
      <c r="B486" s="241"/>
      <c r="C486" s="24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2" t="str">
        <f>IF(VLOOKUP(AC493,都総体!$B:$G,2,FALSE)="","",VLOOKUP(AC493,都総体!$B:$G,2,FALSE))</f>
        <v/>
      </c>
      <c r="Y486" s="203"/>
      <c r="Z486" s="203"/>
      <c r="AA486" s="204"/>
      <c r="AC486" s="52"/>
      <c r="AF486" s="11"/>
    </row>
    <row r="487" spans="1:32" ht="27" customHeight="1">
      <c r="A487" s="169" t="s">
        <v>121</v>
      </c>
      <c r="B487" s="177"/>
      <c r="C487" s="178"/>
      <c r="D487" s="208"/>
      <c r="E487" s="30" t="s">
        <v>122</v>
      </c>
      <c r="F487" s="208"/>
      <c r="G487" s="190" t="s">
        <v>123</v>
      </c>
      <c r="H487" s="191"/>
      <c r="I487" s="192"/>
      <c r="J487" s="213" t="str">
        <f>基本登録!$B$2</f>
        <v>基本登録シートの学校番号に入力して下さい</v>
      </c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X487" s="205"/>
      <c r="Y487" s="206"/>
      <c r="Z487" s="206"/>
      <c r="AA487" s="207"/>
      <c r="AC487" s="52"/>
      <c r="AF487" s="11"/>
    </row>
    <row r="488" spans="1:32" ht="9.75" customHeight="1">
      <c r="A488" s="214">
        <f>基本登録!$B$1</f>
        <v>0</v>
      </c>
      <c r="B488" s="215"/>
      <c r="C488" s="216"/>
      <c r="D488" s="209"/>
      <c r="E488" s="223" t="s">
        <v>108</v>
      </c>
      <c r="F488" s="211"/>
      <c r="G488" s="226" t="s">
        <v>124</v>
      </c>
      <c r="H488" s="227"/>
      <c r="I488" s="228"/>
      <c r="J488" s="213">
        <f>基本登録!$B$3</f>
        <v>0</v>
      </c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36"/>
      <c r="X488" s="36"/>
      <c r="AC488" s="52"/>
      <c r="AF488" s="11"/>
    </row>
    <row r="489" spans="1:32" ht="16.5" customHeight="1">
      <c r="A489" s="217"/>
      <c r="B489" s="218"/>
      <c r="C489" s="219"/>
      <c r="D489" s="209"/>
      <c r="E489" s="224"/>
      <c r="F489" s="211"/>
      <c r="G489" s="229"/>
      <c r="H489" s="230"/>
      <c r="I489" s="231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X489" s="182" t="s">
        <v>125</v>
      </c>
      <c r="Y489" s="184" t="s">
        <v>126</v>
      </c>
      <c r="Z489" s="185"/>
      <c r="AA489" s="186"/>
      <c r="AC489" s="52"/>
      <c r="AF489" s="11"/>
    </row>
    <row r="490" spans="1:32" ht="27" customHeight="1">
      <c r="A490" s="220"/>
      <c r="B490" s="221"/>
      <c r="C490" s="222"/>
      <c r="D490" s="210"/>
      <c r="E490" s="225"/>
      <c r="F490" s="212"/>
      <c r="G490" s="190" t="s">
        <v>127</v>
      </c>
      <c r="H490" s="191"/>
      <c r="I490" s="192"/>
      <c r="J490" s="28"/>
      <c r="K490" s="29"/>
      <c r="L490" s="29"/>
      <c r="M490" s="29"/>
      <c r="N490" s="29"/>
      <c r="O490" s="29"/>
      <c r="P490" s="22"/>
      <c r="Q490" s="22"/>
      <c r="R490" s="22" t="s">
        <v>128</v>
      </c>
      <c r="S490" s="193" t="str">
        <f t="shared" ref="S490" si="15">AC493</f>
        <v/>
      </c>
      <c r="T490" s="194"/>
      <c r="U490" s="194"/>
      <c r="V490" s="23" t="s">
        <v>129</v>
      </c>
      <c r="X490" s="183"/>
      <c r="Y490" s="187"/>
      <c r="Z490" s="188"/>
      <c r="AA490" s="189"/>
      <c r="AC490" s="52"/>
      <c r="AF490" s="11"/>
    </row>
    <row r="491" spans="1:32" ht="4.5" customHeight="1">
      <c r="AC491" s="52"/>
      <c r="AF491" s="11"/>
    </row>
    <row r="492" spans="1:32" ht="21.75" customHeight="1">
      <c r="A492" s="24" t="s">
        <v>130</v>
      </c>
      <c r="B492" s="174" t="s">
        <v>131</v>
      </c>
      <c r="C492" s="195"/>
      <c r="D492" s="195"/>
      <c r="E492" s="195"/>
      <c r="F492" s="176"/>
      <c r="G492" s="32" t="s">
        <v>102</v>
      </c>
      <c r="H492" s="196" t="str">
        <f ca="1">IFERROR(VLOOKUP(D485,基本登録!$B$8:$I$14,5,FALSE),"")</f>
        <v>個人準決勝</v>
      </c>
      <c r="I492" s="197"/>
      <c r="J492" s="197"/>
      <c r="K492" s="197"/>
      <c r="L492" s="198"/>
      <c r="M492" s="196" t="str">
        <f ca="1">IFERROR(VLOOKUP(D485,基本登録!$B$8:$I$14,6,FALSE),"")</f>
        <v>個人決勝</v>
      </c>
      <c r="N492" s="197"/>
      <c r="O492" s="197"/>
      <c r="P492" s="197"/>
      <c r="Q492" s="198"/>
      <c r="R492" s="196" t="str">
        <f ca="1">IFERROR(IF(VLOOKUP(D485,基本登録!$B$8:$I$14,7,FALSE)="","",VLOOKUP(D485,基本登録!$B$8:$I$14,7,FALSE)),"")</f>
        <v/>
      </c>
      <c r="S492" s="197"/>
      <c r="T492" s="197"/>
      <c r="U492" s="197"/>
      <c r="V492" s="198"/>
      <c r="W492" s="196" t="str">
        <f ca="1">IFERROR(IF(VLOOKUP(D485,基本登録!$B$8:$I$14,8,FALSE)="","",VLOOKUP(D485,基本登録!$B$8:$I$14,8,FALSE)),"")</f>
        <v/>
      </c>
      <c r="X492" s="197"/>
      <c r="Y492" s="197"/>
      <c r="Z492" s="197"/>
      <c r="AA492" s="198"/>
      <c r="AC492" s="52"/>
      <c r="AF492" s="11"/>
    </row>
    <row r="493" spans="1:32" ht="21.75" customHeight="1">
      <c r="A493" s="25" t="str">
        <f>基本登録!$A$17</f>
        <v>１</v>
      </c>
      <c r="B493" s="179" t="str">
        <f>IF(AC493="","",VLOOKUP(AC493,都総体!$B:$G,4,FALSE))</f>
        <v/>
      </c>
      <c r="C493" s="180"/>
      <c r="D493" s="180"/>
      <c r="E493" s="180"/>
      <c r="F493" s="181"/>
      <c r="G493" s="26" t="str">
        <f>IF(AC493="","",VLOOKUP(AC493,都総体!$B:$G,5,FALSE))</f>
        <v/>
      </c>
      <c r="H493" s="31"/>
      <c r="I493" s="31"/>
      <c r="J493" s="31"/>
      <c r="K493" s="21"/>
      <c r="L493" s="34"/>
      <c r="M493" s="31"/>
      <c r="N493" s="31"/>
      <c r="O493" s="31"/>
      <c r="P493" s="21"/>
      <c r="Q493" s="34"/>
      <c r="R493" s="31"/>
      <c r="S493" s="31"/>
      <c r="T493" s="31"/>
      <c r="U493" s="21"/>
      <c r="V493" s="34"/>
      <c r="W493" s="31"/>
      <c r="X493" s="31"/>
      <c r="Y493" s="31"/>
      <c r="Z493" s="21"/>
      <c r="AA493" s="34"/>
      <c r="AC493" s="52" t="str">
        <f>都総体!B$31</f>
        <v/>
      </c>
      <c r="AF493" s="11"/>
    </row>
    <row r="494" spans="1:32" ht="21.75" customHeight="1">
      <c r="A494" s="24" t="str">
        <f>基本登録!$A$18</f>
        <v>２</v>
      </c>
      <c r="B494" s="179" t="str">
        <f>IF(AC494="","",VLOOKUP(AC494,都総体!$B:$G,4,FALSE))</f>
        <v/>
      </c>
      <c r="C494" s="180"/>
      <c r="D494" s="180"/>
      <c r="E494" s="180"/>
      <c r="F494" s="181"/>
      <c r="G494" s="26" t="str">
        <f>IF(AC494="","",VLOOKUP(AC494,都総体!$B:$G,5,FALSE))</f>
        <v/>
      </c>
      <c r="H494" s="31"/>
      <c r="I494" s="31"/>
      <c r="J494" s="31"/>
      <c r="K494" s="21"/>
      <c r="L494" s="34"/>
      <c r="M494" s="31"/>
      <c r="N494" s="31"/>
      <c r="O494" s="31"/>
      <c r="P494" s="21"/>
      <c r="Q494" s="34"/>
      <c r="R494" s="31"/>
      <c r="S494" s="31"/>
      <c r="T494" s="31"/>
      <c r="U494" s="21"/>
      <c r="V494" s="34"/>
      <c r="W494" s="31"/>
      <c r="X494" s="31"/>
      <c r="Y494" s="31"/>
      <c r="Z494" s="21"/>
      <c r="AA494" s="34"/>
      <c r="AC494" s="52"/>
      <c r="AF494" s="11"/>
    </row>
    <row r="495" spans="1:32" ht="21.75" customHeight="1">
      <c r="A495" s="24" t="str">
        <f>基本登録!$A$19</f>
        <v>３</v>
      </c>
      <c r="B495" s="179" t="str">
        <f>IF(AC495="","",VLOOKUP(AC495,都総体!$B:$G,4,FALSE))</f>
        <v/>
      </c>
      <c r="C495" s="180"/>
      <c r="D495" s="180"/>
      <c r="E495" s="180"/>
      <c r="F495" s="181"/>
      <c r="G495" s="26" t="str">
        <f>IF(AC495="","",VLOOKUP(AC495,都総体!$B:$G,5,FALSE))</f>
        <v/>
      </c>
      <c r="H495" s="31"/>
      <c r="I495" s="31"/>
      <c r="J495" s="31"/>
      <c r="K495" s="21"/>
      <c r="L495" s="34"/>
      <c r="M495" s="31"/>
      <c r="N495" s="31"/>
      <c r="O495" s="31"/>
      <c r="P495" s="21"/>
      <c r="Q495" s="34"/>
      <c r="R495" s="31"/>
      <c r="S495" s="31"/>
      <c r="T495" s="31"/>
      <c r="U495" s="21"/>
      <c r="V495" s="34"/>
      <c r="W495" s="31"/>
      <c r="X495" s="31"/>
      <c r="Y495" s="31"/>
      <c r="Z495" s="21"/>
      <c r="AA495" s="34"/>
      <c r="AC495" s="52"/>
      <c r="AF495" s="11"/>
    </row>
    <row r="496" spans="1:32" ht="21.75" customHeight="1">
      <c r="A496" s="24" t="str">
        <f>基本登録!$A$20</f>
        <v>４</v>
      </c>
      <c r="B496" s="179" t="str">
        <f>IF(AC496="","",VLOOKUP(AC496,都総体!$B:$G,4,FALSE))</f>
        <v/>
      </c>
      <c r="C496" s="180"/>
      <c r="D496" s="180"/>
      <c r="E496" s="180"/>
      <c r="F496" s="181"/>
      <c r="G496" s="26" t="str">
        <f>IF(AC496="","",VLOOKUP(AC496,都総体!$B:$G,5,FALSE))</f>
        <v/>
      </c>
      <c r="H496" s="31"/>
      <c r="I496" s="31"/>
      <c r="J496" s="31"/>
      <c r="K496" s="21"/>
      <c r="L496" s="34"/>
      <c r="M496" s="31"/>
      <c r="N496" s="31"/>
      <c r="O496" s="31"/>
      <c r="P496" s="21"/>
      <c r="Q496" s="34"/>
      <c r="R496" s="31"/>
      <c r="S496" s="31"/>
      <c r="T496" s="31"/>
      <c r="U496" s="21"/>
      <c r="V496" s="34"/>
      <c r="W496" s="31"/>
      <c r="X496" s="31"/>
      <c r="Y496" s="31"/>
      <c r="Z496" s="21"/>
      <c r="AA496" s="34"/>
      <c r="AC496" s="52"/>
      <c r="AF496" s="11"/>
    </row>
    <row r="497" spans="1:32" ht="21.75" customHeight="1">
      <c r="A497" s="24" t="str">
        <f>基本登録!$A$21</f>
        <v>５</v>
      </c>
      <c r="B497" s="179" t="str">
        <f>IF(AC497="","",VLOOKUP(AC497,都総体!$B:$G,4,FALSE))</f>
        <v/>
      </c>
      <c r="C497" s="180"/>
      <c r="D497" s="180"/>
      <c r="E497" s="180"/>
      <c r="F497" s="181"/>
      <c r="G497" s="26" t="str">
        <f>IF(AC497="","",VLOOKUP(AC497,都総体!$B:$G,5,FALSE))</f>
        <v/>
      </c>
      <c r="H497" s="31"/>
      <c r="I497" s="31"/>
      <c r="J497" s="31"/>
      <c r="K497" s="21"/>
      <c r="L497" s="34"/>
      <c r="M497" s="31"/>
      <c r="N497" s="31"/>
      <c r="O497" s="31"/>
      <c r="P497" s="21"/>
      <c r="Q497" s="34"/>
      <c r="R497" s="31"/>
      <c r="S497" s="31"/>
      <c r="T497" s="31"/>
      <c r="U497" s="21"/>
      <c r="V497" s="34"/>
      <c r="W497" s="31"/>
      <c r="X497" s="31"/>
      <c r="Y497" s="31"/>
      <c r="Z497" s="21"/>
      <c r="AA497" s="34"/>
      <c r="AC497" s="52"/>
      <c r="AF497" s="11"/>
    </row>
    <row r="498" spans="1:32" ht="21.75" customHeight="1">
      <c r="A498" s="24" t="str">
        <f>基本登録!$A$22</f>
        <v>補</v>
      </c>
      <c r="B498" s="179" t="str">
        <f>IF(AC498="","",VLOOKUP(AC498,都総体!$B:$G,4,FALSE))</f>
        <v/>
      </c>
      <c r="C498" s="180"/>
      <c r="D498" s="180"/>
      <c r="E498" s="180"/>
      <c r="F498" s="181"/>
      <c r="G498" s="26" t="str">
        <f>IF(AC498="","",VLOOKUP(AC498,都総体!$B:$G,5,FALSE))</f>
        <v/>
      </c>
      <c r="H498" s="24"/>
      <c r="I498" s="24"/>
      <c r="J498" s="24"/>
      <c r="K498" s="33"/>
      <c r="L498" s="34"/>
      <c r="M498" s="24"/>
      <c r="N498" s="24"/>
      <c r="O498" s="24"/>
      <c r="P498" s="33"/>
      <c r="Q498" s="34"/>
      <c r="R498" s="24"/>
      <c r="S498" s="24"/>
      <c r="T498" s="24"/>
      <c r="U498" s="33"/>
      <c r="V498" s="34"/>
      <c r="W498" s="24"/>
      <c r="X498" s="24"/>
      <c r="Y498" s="24"/>
      <c r="Z498" s="33"/>
      <c r="AA498" s="34"/>
      <c r="AC498" s="52"/>
      <c r="AF498" s="11"/>
    </row>
    <row r="499" spans="1:32" ht="19.5" customHeight="1">
      <c r="A499" s="169"/>
      <c r="B499" s="170"/>
      <c r="C499" s="170"/>
      <c r="D499" s="170"/>
      <c r="E499" s="170"/>
      <c r="F499" s="170"/>
      <c r="G499" s="171"/>
      <c r="H499" s="172" t="s">
        <v>132</v>
      </c>
      <c r="I499" s="173"/>
      <c r="J499" s="173"/>
      <c r="K499" s="173"/>
      <c r="L499" s="34"/>
      <c r="M499" s="172" t="s">
        <v>132</v>
      </c>
      <c r="N499" s="173"/>
      <c r="O499" s="173"/>
      <c r="P499" s="173"/>
      <c r="Q499" s="34"/>
      <c r="R499" s="172" t="s">
        <v>132</v>
      </c>
      <c r="S499" s="173"/>
      <c r="T499" s="173"/>
      <c r="U499" s="173"/>
      <c r="V499" s="34"/>
      <c r="W499" s="172" t="s">
        <v>132</v>
      </c>
      <c r="X499" s="173"/>
      <c r="Y499" s="173"/>
      <c r="Z499" s="173"/>
      <c r="AA499" s="34"/>
      <c r="AC499" s="52"/>
      <c r="AF499" s="11"/>
    </row>
    <row r="500" spans="1:32" ht="24.75" customHeight="1">
      <c r="A500" s="174"/>
      <c r="B500" s="175"/>
      <c r="C500" s="175"/>
      <c r="D500" s="175"/>
      <c r="E500" s="175"/>
      <c r="F500" s="175"/>
      <c r="G500" s="176"/>
      <c r="H500" s="169"/>
      <c r="I500" s="177"/>
      <c r="J500" s="177"/>
      <c r="K500" s="177"/>
      <c r="L500" s="178"/>
      <c r="M500" s="169"/>
      <c r="N500" s="177"/>
      <c r="O500" s="177"/>
      <c r="P500" s="177"/>
      <c r="Q500" s="178"/>
      <c r="R500" s="169"/>
      <c r="S500" s="177"/>
      <c r="T500" s="177"/>
      <c r="U500" s="177"/>
      <c r="V500" s="178"/>
      <c r="W500" s="169"/>
      <c r="X500" s="177"/>
      <c r="Y500" s="177"/>
      <c r="Z500" s="177"/>
      <c r="AA500" s="178"/>
      <c r="AC500" s="52"/>
      <c r="AF500" s="11"/>
    </row>
    <row r="501" spans="1:32" ht="4.5" customHeight="1">
      <c r="A501" s="165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AC501" s="52"/>
      <c r="AF501" s="11"/>
    </row>
    <row r="502" spans="1:32">
      <c r="A502" s="167" t="s">
        <v>136</v>
      </c>
      <c r="B502" s="167"/>
      <c r="C502" s="47" t="str">
        <f>基本登録!$A$23</f>
        <v>①（　）内の大会の個人の部は一人１枚使用すること（関東予選・総合体育大会・個人選手権大会）</v>
      </c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4"/>
      <c r="R502" s="45"/>
      <c r="S502" s="44"/>
      <c r="T502" s="44"/>
      <c r="U502" s="40"/>
      <c r="V502" s="40"/>
      <c r="W502" s="40"/>
      <c r="X502" s="40"/>
      <c r="Y502" s="40"/>
      <c r="Z502" s="40"/>
      <c r="AA502" s="40"/>
    </row>
    <row r="503" spans="1:32">
      <c r="A503" s="43"/>
      <c r="B503" s="43"/>
      <c r="C503" s="47" t="str">
        <f>基本登録!$A$24</f>
        <v>②顧問の捺印のないものは無効</v>
      </c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6"/>
      <c r="R503" s="44"/>
      <c r="S503" s="44"/>
      <c r="T503" s="44"/>
      <c r="U503" s="168" t="s">
        <v>139</v>
      </c>
      <c r="V503" s="168"/>
      <c r="W503" s="168"/>
      <c r="X503" s="168"/>
      <c r="Y503" s="168"/>
      <c r="Z503" s="168"/>
      <c r="AA503" s="168"/>
    </row>
    <row r="504" spans="1:32" s="37" customFormat="1">
      <c r="A504" s="41"/>
      <c r="B504" s="41"/>
      <c r="C504" s="42" t="str">
        <f>基本登録!$A$25</f>
        <v>③A4用紙に印刷すること（A4用紙1枚につき立順票は二部出力。切り取って使用すること）</v>
      </c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168"/>
      <c r="V504" s="168"/>
      <c r="W504" s="168"/>
      <c r="X504" s="168"/>
      <c r="Y504" s="168"/>
      <c r="Z504" s="168"/>
      <c r="AA504" s="168"/>
      <c r="AC504" s="53"/>
    </row>
    <row r="505" spans="1:32" ht="34.5" customHeight="1">
      <c r="AC505" s="52"/>
      <c r="AF505" s="11"/>
    </row>
    <row r="506" spans="1:32" ht="24.75" customHeight="1">
      <c r="A506" s="240" t="s">
        <v>119</v>
      </c>
      <c r="B506" s="240"/>
      <c r="C506" s="240"/>
      <c r="D506" s="201" t="str">
        <f ca="1">基本登録!$B$10</f>
        <v>令和8年度　都総体（全国総体都予選）個人 立順票</v>
      </c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90" t="s">
        <v>120</v>
      </c>
      <c r="Y506" s="191"/>
      <c r="Z506" s="191"/>
      <c r="AA506" s="192"/>
      <c r="AC506" s="52"/>
      <c r="AF506" s="11"/>
    </row>
    <row r="507" spans="1:32" ht="26.25" customHeight="1">
      <c r="A507" s="241"/>
      <c r="B507" s="241"/>
      <c r="C507" s="24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2" t="str">
        <f>IF(VLOOKUP(AC514,都総体!$B:$G,2,FALSE)="","",VLOOKUP(AC514,都総体!$B:$G,2,FALSE))</f>
        <v/>
      </c>
      <c r="Y507" s="203"/>
      <c r="Z507" s="203"/>
      <c r="AA507" s="204"/>
      <c r="AC507" s="52"/>
      <c r="AF507" s="11"/>
    </row>
    <row r="508" spans="1:32" ht="27" customHeight="1">
      <c r="A508" s="169" t="s">
        <v>121</v>
      </c>
      <c r="B508" s="177"/>
      <c r="C508" s="178"/>
      <c r="D508" s="208"/>
      <c r="E508" s="30" t="s">
        <v>122</v>
      </c>
      <c r="F508" s="208"/>
      <c r="G508" s="190" t="s">
        <v>123</v>
      </c>
      <c r="H508" s="191"/>
      <c r="I508" s="192"/>
      <c r="J508" s="213" t="str">
        <f>基本登録!$B$2</f>
        <v>基本登録シートの学校番号に入力して下さい</v>
      </c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X508" s="205"/>
      <c r="Y508" s="206"/>
      <c r="Z508" s="206"/>
      <c r="AA508" s="207"/>
      <c r="AC508" s="52"/>
      <c r="AF508" s="11"/>
    </row>
    <row r="509" spans="1:32" ht="9.75" customHeight="1">
      <c r="A509" s="214">
        <f>基本登録!$B$1</f>
        <v>0</v>
      </c>
      <c r="B509" s="215"/>
      <c r="C509" s="216"/>
      <c r="D509" s="209"/>
      <c r="E509" s="223" t="s">
        <v>108</v>
      </c>
      <c r="F509" s="211"/>
      <c r="G509" s="226" t="s">
        <v>124</v>
      </c>
      <c r="H509" s="227"/>
      <c r="I509" s="228"/>
      <c r="J509" s="213">
        <f>基本登録!$B$3</f>
        <v>0</v>
      </c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36"/>
      <c r="X509" s="36"/>
      <c r="AC509" s="52"/>
      <c r="AF509" s="11"/>
    </row>
    <row r="510" spans="1:32" ht="16.5" customHeight="1">
      <c r="A510" s="217"/>
      <c r="B510" s="218"/>
      <c r="C510" s="219"/>
      <c r="D510" s="209"/>
      <c r="E510" s="224"/>
      <c r="F510" s="211"/>
      <c r="G510" s="229"/>
      <c r="H510" s="230"/>
      <c r="I510" s="231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X510" s="182" t="s">
        <v>125</v>
      </c>
      <c r="Y510" s="184" t="s">
        <v>126</v>
      </c>
      <c r="Z510" s="185"/>
      <c r="AA510" s="186"/>
      <c r="AC510" s="52"/>
      <c r="AF510" s="11"/>
    </row>
    <row r="511" spans="1:32" ht="27" customHeight="1">
      <c r="A511" s="220"/>
      <c r="B511" s="221"/>
      <c r="C511" s="222"/>
      <c r="D511" s="210"/>
      <c r="E511" s="225"/>
      <c r="F511" s="212"/>
      <c r="G511" s="190" t="s">
        <v>127</v>
      </c>
      <c r="H511" s="191"/>
      <c r="I511" s="192"/>
      <c r="J511" s="28"/>
      <c r="K511" s="29"/>
      <c r="L511" s="29"/>
      <c r="M511" s="29"/>
      <c r="N511" s="29"/>
      <c r="O511" s="29"/>
      <c r="P511" s="22"/>
      <c r="Q511" s="22"/>
      <c r="R511" s="22" t="s">
        <v>128</v>
      </c>
      <c r="S511" s="193" t="str">
        <f t="shared" ref="S511" si="16">AC514</f>
        <v/>
      </c>
      <c r="T511" s="194"/>
      <c r="U511" s="194"/>
      <c r="V511" s="23" t="s">
        <v>129</v>
      </c>
      <c r="X511" s="183"/>
      <c r="Y511" s="187"/>
      <c r="Z511" s="188"/>
      <c r="AA511" s="189"/>
      <c r="AC511" s="52"/>
      <c r="AF511" s="11"/>
    </row>
    <row r="512" spans="1:32" ht="4.5" customHeight="1">
      <c r="AC512" s="52"/>
      <c r="AF512" s="11"/>
    </row>
    <row r="513" spans="1:32" ht="21.75" customHeight="1">
      <c r="A513" s="24" t="s">
        <v>130</v>
      </c>
      <c r="B513" s="174" t="s">
        <v>131</v>
      </c>
      <c r="C513" s="195"/>
      <c r="D513" s="195"/>
      <c r="E513" s="195"/>
      <c r="F513" s="176"/>
      <c r="G513" s="32" t="s">
        <v>102</v>
      </c>
      <c r="H513" s="196" t="str">
        <f ca="1">IFERROR(VLOOKUP(D506,基本登録!$B$8:$I$14,5,FALSE),"")</f>
        <v>個人準決勝</v>
      </c>
      <c r="I513" s="197"/>
      <c r="J513" s="197"/>
      <c r="K513" s="197"/>
      <c r="L513" s="198"/>
      <c r="M513" s="196" t="str">
        <f ca="1">IFERROR(VLOOKUP(D506,基本登録!$B$8:$I$14,6,FALSE),"")</f>
        <v>個人決勝</v>
      </c>
      <c r="N513" s="197"/>
      <c r="O513" s="197"/>
      <c r="P513" s="197"/>
      <c r="Q513" s="198"/>
      <c r="R513" s="196" t="str">
        <f ca="1">IFERROR(IF(VLOOKUP(D506,基本登録!$B$8:$I$14,7,FALSE)="","",VLOOKUP(D506,基本登録!$B$8:$I$14,7,FALSE)),"")</f>
        <v/>
      </c>
      <c r="S513" s="197"/>
      <c r="T513" s="197"/>
      <c r="U513" s="197"/>
      <c r="V513" s="198"/>
      <c r="W513" s="196" t="str">
        <f ca="1">IFERROR(IF(VLOOKUP(D506,基本登録!$B$8:$I$14,8,FALSE)="","",VLOOKUP(D506,基本登録!$B$8:$I$14,8,FALSE)),"")</f>
        <v/>
      </c>
      <c r="X513" s="197"/>
      <c r="Y513" s="197"/>
      <c r="Z513" s="197"/>
      <c r="AA513" s="198"/>
      <c r="AC513" s="52"/>
      <c r="AF513" s="11"/>
    </row>
    <row r="514" spans="1:32" ht="21.75" customHeight="1">
      <c r="A514" s="25" t="str">
        <f>基本登録!$A$17</f>
        <v>１</v>
      </c>
      <c r="B514" s="179" t="str">
        <f>IF(AC514="","",VLOOKUP(AC514,都総体!$B:$G,4,FALSE))</f>
        <v/>
      </c>
      <c r="C514" s="180"/>
      <c r="D514" s="180"/>
      <c r="E514" s="180"/>
      <c r="F514" s="181"/>
      <c r="G514" s="26" t="str">
        <f>IF(AC514="","",VLOOKUP(AC514,都総体!$B:$G,5,FALSE))</f>
        <v/>
      </c>
      <c r="H514" s="31"/>
      <c r="I514" s="31"/>
      <c r="J514" s="31"/>
      <c r="K514" s="21"/>
      <c r="L514" s="34"/>
      <c r="M514" s="31"/>
      <c r="N514" s="31"/>
      <c r="O514" s="31"/>
      <c r="P514" s="21"/>
      <c r="Q514" s="34"/>
      <c r="R514" s="31"/>
      <c r="S514" s="31"/>
      <c r="T514" s="31"/>
      <c r="U514" s="21"/>
      <c r="V514" s="34"/>
      <c r="W514" s="31"/>
      <c r="X514" s="31"/>
      <c r="Y514" s="31"/>
      <c r="Z514" s="21"/>
      <c r="AA514" s="34"/>
      <c r="AC514" s="52" t="str">
        <f>都総体!B$32</f>
        <v/>
      </c>
      <c r="AF514" s="11"/>
    </row>
    <row r="515" spans="1:32" ht="21.75" customHeight="1">
      <c r="A515" s="24" t="str">
        <f>基本登録!$A$18</f>
        <v>２</v>
      </c>
      <c r="B515" s="179" t="str">
        <f>IF(AC515="","",VLOOKUP(AC515,都総体!$B:$G,4,FALSE))</f>
        <v/>
      </c>
      <c r="C515" s="180"/>
      <c r="D515" s="180"/>
      <c r="E515" s="180"/>
      <c r="F515" s="181"/>
      <c r="G515" s="26" t="str">
        <f>IF(AC515="","",VLOOKUP(AC515,都総体!$B:$G,5,FALSE))</f>
        <v/>
      </c>
      <c r="H515" s="31"/>
      <c r="I515" s="31"/>
      <c r="J515" s="31"/>
      <c r="K515" s="21"/>
      <c r="L515" s="34"/>
      <c r="M515" s="31"/>
      <c r="N515" s="31"/>
      <c r="O515" s="31"/>
      <c r="P515" s="21"/>
      <c r="Q515" s="34"/>
      <c r="R515" s="31"/>
      <c r="S515" s="31"/>
      <c r="T515" s="31"/>
      <c r="U515" s="21"/>
      <c r="V515" s="34"/>
      <c r="W515" s="31"/>
      <c r="X515" s="31"/>
      <c r="Y515" s="31"/>
      <c r="Z515" s="21"/>
      <c r="AA515" s="34"/>
      <c r="AC515" s="52"/>
      <c r="AF515" s="11"/>
    </row>
    <row r="516" spans="1:32" ht="21.75" customHeight="1">
      <c r="A516" s="24" t="str">
        <f>基本登録!$A$19</f>
        <v>３</v>
      </c>
      <c r="B516" s="179" t="str">
        <f>IF(AC516="","",VLOOKUP(AC516,都総体!$B:$G,4,FALSE))</f>
        <v/>
      </c>
      <c r="C516" s="180"/>
      <c r="D516" s="180"/>
      <c r="E516" s="180"/>
      <c r="F516" s="181"/>
      <c r="G516" s="26" t="str">
        <f>IF(AC516="","",VLOOKUP(AC516,都総体!$B:$G,5,FALSE))</f>
        <v/>
      </c>
      <c r="H516" s="31"/>
      <c r="I516" s="31"/>
      <c r="J516" s="31"/>
      <c r="K516" s="21"/>
      <c r="L516" s="34"/>
      <c r="M516" s="31"/>
      <c r="N516" s="31"/>
      <c r="O516" s="31"/>
      <c r="P516" s="21"/>
      <c r="Q516" s="34"/>
      <c r="R516" s="31"/>
      <c r="S516" s="31"/>
      <c r="T516" s="31"/>
      <c r="U516" s="21"/>
      <c r="V516" s="34"/>
      <c r="W516" s="31"/>
      <c r="X516" s="31"/>
      <c r="Y516" s="31"/>
      <c r="Z516" s="21"/>
      <c r="AA516" s="34"/>
      <c r="AC516" s="52"/>
      <c r="AF516" s="11"/>
    </row>
    <row r="517" spans="1:32" ht="21.75" customHeight="1">
      <c r="A517" s="24" t="str">
        <f>基本登録!$A$20</f>
        <v>４</v>
      </c>
      <c r="B517" s="179" t="str">
        <f>IF(AC517="","",VLOOKUP(AC517,都総体!$B:$G,4,FALSE))</f>
        <v/>
      </c>
      <c r="C517" s="180"/>
      <c r="D517" s="180"/>
      <c r="E517" s="180"/>
      <c r="F517" s="181"/>
      <c r="G517" s="26" t="str">
        <f>IF(AC517="","",VLOOKUP(AC517,都総体!$B:$G,5,FALSE))</f>
        <v/>
      </c>
      <c r="H517" s="31"/>
      <c r="I517" s="31"/>
      <c r="J517" s="31"/>
      <c r="K517" s="21"/>
      <c r="L517" s="34"/>
      <c r="M517" s="31"/>
      <c r="N517" s="31"/>
      <c r="O517" s="31"/>
      <c r="P517" s="21"/>
      <c r="Q517" s="34"/>
      <c r="R517" s="31"/>
      <c r="S517" s="31"/>
      <c r="T517" s="31"/>
      <c r="U517" s="21"/>
      <c r="V517" s="34"/>
      <c r="W517" s="31"/>
      <c r="X517" s="31"/>
      <c r="Y517" s="31"/>
      <c r="Z517" s="21"/>
      <c r="AA517" s="34"/>
      <c r="AC517" s="52"/>
      <c r="AF517" s="11"/>
    </row>
    <row r="518" spans="1:32" ht="21.75" customHeight="1">
      <c r="A518" s="24" t="str">
        <f>基本登録!$A$21</f>
        <v>５</v>
      </c>
      <c r="B518" s="179" t="str">
        <f>IF(AC518="","",VLOOKUP(AC518,都総体!$B:$G,4,FALSE))</f>
        <v/>
      </c>
      <c r="C518" s="180"/>
      <c r="D518" s="180"/>
      <c r="E518" s="180"/>
      <c r="F518" s="181"/>
      <c r="G518" s="26" t="str">
        <f>IF(AC518="","",VLOOKUP(AC518,都総体!$B:$G,5,FALSE))</f>
        <v/>
      </c>
      <c r="H518" s="31"/>
      <c r="I518" s="31"/>
      <c r="J518" s="31"/>
      <c r="K518" s="21"/>
      <c r="L518" s="34"/>
      <c r="M518" s="31"/>
      <c r="N518" s="31"/>
      <c r="O518" s="31"/>
      <c r="P518" s="21"/>
      <c r="Q518" s="34"/>
      <c r="R518" s="31"/>
      <c r="S518" s="31"/>
      <c r="T518" s="31"/>
      <c r="U518" s="21"/>
      <c r="V518" s="34"/>
      <c r="W518" s="31"/>
      <c r="X518" s="31"/>
      <c r="Y518" s="31"/>
      <c r="Z518" s="21"/>
      <c r="AA518" s="34"/>
      <c r="AC518" s="52"/>
      <c r="AF518" s="11"/>
    </row>
    <row r="519" spans="1:32" ht="21.75" customHeight="1">
      <c r="A519" s="24" t="str">
        <f>基本登録!$A$22</f>
        <v>補</v>
      </c>
      <c r="B519" s="179" t="str">
        <f>IF(AC519="","",VLOOKUP(AC519,都総体!$B:$G,4,FALSE))</f>
        <v/>
      </c>
      <c r="C519" s="180"/>
      <c r="D519" s="180"/>
      <c r="E519" s="180"/>
      <c r="F519" s="181"/>
      <c r="G519" s="26" t="str">
        <f>IF(AC519="","",VLOOKUP(AC519,都総体!$B:$G,5,FALSE))</f>
        <v/>
      </c>
      <c r="H519" s="24"/>
      <c r="I519" s="24"/>
      <c r="J519" s="24"/>
      <c r="K519" s="33"/>
      <c r="L519" s="34"/>
      <c r="M519" s="24"/>
      <c r="N519" s="24"/>
      <c r="O519" s="24"/>
      <c r="P519" s="33"/>
      <c r="Q519" s="34"/>
      <c r="R519" s="24"/>
      <c r="S519" s="24"/>
      <c r="T519" s="24"/>
      <c r="U519" s="33"/>
      <c r="V519" s="34"/>
      <c r="W519" s="24"/>
      <c r="X519" s="24"/>
      <c r="Y519" s="24"/>
      <c r="Z519" s="33"/>
      <c r="AA519" s="34"/>
      <c r="AC519" s="52"/>
      <c r="AF519" s="11"/>
    </row>
    <row r="520" spans="1:32" ht="19.5" customHeight="1">
      <c r="A520" s="169"/>
      <c r="B520" s="170"/>
      <c r="C520" s="170"/>
      <c r="D520" s="170"/>
      <c r="E520" s="170"/>
      <c r="F520" s="170"/>
      <c r="G520" s="171"/>
      <c r="H520" s="172" t="s">
        <v>132</v>
      </c>
      <c r="I520" s="173"/>
      <c r="J520" s="173"/>
      <c r="K520" s="173"/>
      <c r="L520" s="34"/>
      <c r="M520" s="172" t="s">
        <v>132</v>
      </c>
      <c r="N520" s="173"/>
      <c r="O520" s="173"/>
      <c r="P520" s="173"/>
      <c r="Q520" s="34"/>
      <c r="R520" s="172" t="s">
        <v>132</v>
      </c>
      <c r="S520" s="173"/>
      <c r="T520" s="173"/>
      <c r="U520" s="173"/>
      <c r="V520" s="34"/>
      <c r="W520" s="172" t="s">
        <v>132</v>
      </c>
      <c r="X520" s="173"/>
      <c r="Y520" s="173"/>
      <c r="Z520" s="173"/>
      <c r="AA520" s="34"/>
      <c r="AC520" s="52"/>
      <c r="AF520" s="11"/>
    </row>
    <row r="521" spans="1:32" ht="24.75" customHeight="1">
      <c r="A521" s="174"/>
      <c r="B521" s="175"/>
      <c r="C521" s="175"/>
      <c r="D521" s="175"/>
      <c r="E521" s="175"/>
      <c r="F521" s="175"/>
      <c r="G521" s="176"/>
      <c r="H521" s="169"/>
      <c r="I521" s="177"/>
      <c r="J521" s="177"/>
      <c r="K521" s="177"/>
      <c r="L521" s="178"/>
      <c r="M521" s="169"/>
      <c r="N521" s="177"/>
      <c r="O521" s="177"/>
      <c r="P521" s="177"/>
      <c r="Q521" s="178"/>
      <c r="R521" s="169"/>
      <c r="S521" s="177"/>
      <c r="T521" s="177"/>
      <c r="U521" s="177"/>
      <c r="V521" s="178"/>
      <c r="W521" s="169"/>
      <c r="X521" s="177"/>
      <c r="Y521" s="177"/>
      <c r="Z521" s="177"/>
      <c r="AA521" s="178"/>
      <c r="AC521" s="52"/>
      <c r="AF521" s="11"/>
    </row>
    <row r="522" spans="1:32" ht="4.5" customHeight="1">
      <c r="A522" s="165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AC522" s="52"/>
      <c r="AF522" s="11"/>
    </row>
    <row r="523" spans="1:32">
      <c r="A523" s="167" t="s">
        <v>136</v>
      </c>
      <c r="B523" s="167"/>
      <c r="C523" s="47" t="str">
        <f>基本登録!$A$23</f>
        <v>①（　）内の大会の個人の部は一人１枚使用すること（関東予選・総合体育大会・個人選手権大会）</v>
      </c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4"/>
      <c r="R523" s="45"/>
      <c r="S523" s="44"/>
      <c r="T523" s="44"/>
      <c r="U523" s="40"/>
      <c r="V523" s="40"/>
      <c r="W523" s="40"/>
      <c r="X523" s="40"/>
      <c r="Y523" s="40"/>
      <c r="Z523" s="40"/>
      <c r="AA523" s="40"/>
    </row>
    <row r="524" spans="1:32">
      <c r="A524" s="43"/>
      <c r="B524" s="43"/>
      <c r="C524" s="47" t="str">
        <f>基本登録!$A$24</f>
        <v>②顧問の捺印のないものは無効</v>
      </c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6"/>
      <c r="R524" s="44"/>
      <c r="S524" s="44"/>
      <c r="T524" s="44"/>
      <c r="U524" s="168" t="s">
        <v>139</v>
      </c>
      <c r="V524" s="168"/>
      <c r="W524" s="168"/>
      <c r="X524" s="168"/>
      <c r="Y524" s="168"/>
      <c r="Z524" s="168"/>
      <c r="AA524" s="168"/>
    </row>
    <row r="525" spans="1:32" s="37" customFormat="1">
      <c r="A525" s="41"/>
      <c r="B525" s="41"/>
      <c r="C525" s="42" t="str">
        <f>基本登録!$A$25</f>
        <v>③A4用紙に印刷すること（A4用紙1枚につき立順票は二部出力。切り取って使用すること）</v>
      </c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168"/>
      <c r="V525" s="168"/>
      <c r="W525" s="168"/>
      <c r="X525" s="168"/>
      <c r="Y525" s="168"/>
      <c r="Z525" s="168"/>
      <c r="AA525" s="168"/>
      <c r="AC525" s="53"/>
    </row>
    <row r="526" spans="1:32" ht="34.5" customHeight="1">
      <c r="AC526" s="52"/>
      <c r="AF526" s="11"/>
    </row>
    <row r="527" spans="1:32" ht="24.75" customHeight="1">
      <c r="A527" s="240" t="s">
        <v>119</v>
      </c>
      <c r="B527" s="240"/>
      <c r="C527" s="240"/>
      <c r="D527" s="201" t="str">
        <f ca="1">基本登録!$B$10</f>
        <v>令和8年度　都総体（全国総体都予選）個人 立順票</v>
      </c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190" t="s">
        <v>120</v>
      </c>
      <c r="Y527" s="191"/>
      <c r="Z527" s="191"/>
      <c r="AA527" s="192"/>
      <c r="AC527" s="52"/>
      <c r="AF527" s="11"/>
    </row>
    <row r="528" spans="1:32" ht="26.25" customHeight="1">
      <c r="A528" s="241"/>
      <c r="B528" s="241"/>
      <c r="C528" s="24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2" t="str">
        <f>IF(VLOOKUP(AC535,都総体!$B:$G,2,FALSE)="","",VLOOKUP(AC535,都総体!$B:$G,2,FALSE))</f>
        <v/>
      </c>
      <c r="Y528" s="203"/>
      <c r="Z528" s="203"/>
      <c r="AA528" s="204"/>
      <c r="AC528" s="52"/>
      <c r="AF528" s="11"/>
    </row>
    <row r="529" spans="1:32" ht="27" customHeight="1">
      <c r="A529" s="169" t="s">
        <v>121</v>
      </c>
      <c r="B529" s="177"/>
      <c r="C529" s="178"/>
      <c r="D529" s="208"/>
      <c r="E529" s="30" t="s">
        <v>122</v>
      </c>
      <c r="F529" s="208"/>
      <c r="G529" s="190" t="s">
        <v>123</v>
      </c>
      <c r="H529" s="191"/>
      <c r="I529" s="192"/>
      <c r="J529" s="213" t="str">
        <f>基本登録!$B$2</f>
        <v>基本登録シートの学校番号に入力して下さい</v>
      </c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X529" s="205"/>
      <c r="Y529" s="206"/>
      <c r="Z529" s="206"/>
      <c r="AA529" s="207"/>
      <c r="AC529" s="52"/>
      <c r="AF529" s="11"/>
    </row>
    <row r="530" spans="1:32" ht="9.75" customHeight="1">
      <c r="A530" s="214">
        <f>基本登録!$B$1</f>
        <v>0</v>
      </c>
      <c r="B530" s="215"/>
      <c r="C530" s="216"/>
      <c r="D530" s="209"/>
      <c r="E530" s="223" t="s">
        <v>108</v>
      </c>
      <c r="F530" s="211"/>
      <c r="G530" s="226" t="s">
        <v>124</v>
      </c>
      <c r="H530" s="227"/>
      <c r="I530" s="228"/>
      <c r="J530" s="213">
        <f>基本登録!$B$3</f>
        <v>0</v>
      </c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36"/>
      <c r="X530" s="36"/>
      <c r="AC530" s="52"/>
      <c r="AF530" s="11"/>
    </row>
    <row r="531" spans="1:32" ht="16.5" customHeight="1">
      <c r="A531" s="217"/>
      <c r="B531" s="218"/>
      <c r="C531" s="219"/>
      <c r="D531" s="209"/>
      <c r="E531" s="224"/>
      <c r="F531" s="211"/>
      <c r="G531" s="229"/>
      <c r="H531" s="230"/>
      <c r="I531" s="231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X531" s="182" t="s">
        <v>125</v>
      </c>
      <c r="Y531" s="184" t="s">
        <v>126</v>
      </c>
      <c r="Z531" s="185"/>
      <c r="AA531" s="186"/>
      <c r="AC531" s="52"/>
      <c r="AF531" s="11"/>
    </row>
    <row r="532" spans="1:32" ht="27" customHeight="1">
      <c r="A532" s="220"/>
      <c r="B532" s="221"/>
      <c r="C532" s="222"/>
      <c r="D532" s="210"/>
      <c r="E532" s="225"/>
      <c r="F532" s="212"/>
      <c r="G532" s="190" t="s">
        <v>127</v>
      </c>
      <c r="H532" s="191"/>
      <c r="I532" s="192"/>
      <c r="J532" s="28"/>
      <c r="K532" s="29"/>
      <c r="L532" s="29"/>
      <c r="M532" s="29"/>
      <c r="N532" s="29"/>
      <c r="O532" s="29"/>
      <c r="P532" s="22"/>
      <c r="Q532" s="22"/>
      <c r="R532" s="22" t="s">
        <v>128</v>
      </c>
      <c r="S532" s="193" t="str">
        <f t="shared" ref="S532" si="17">AC535</f>
        <v/>
      </c>
      <c r="T532" s="194"/>
      <c r="U532" s="194"/>
      <c r="V532" s="23" t="s">
        <v>129</v>
      </c>
      <c r="X532" s="183"/>
      <c r="Y532" s="187"/>
      <c r="Z532" s="188"/>
      <c r="AA532" s="189"/>
      <c r="AC532" s="52"/>
      <c r="AF532" s="11"/>
    </row>
    <row r="533" spans="1:32" ht="4.5" customHeight="1">
      <c r="AC533" s="52"/>
      <c r="AF533" s="11"/>
    </row>
    <row r="534" spans="1:32" ht="21.75" customHeight="1">
      <c r="A534" s="24" t="s">
        <v>130</v>
      </c>
      <c r="B534" s="174" t="s">
        <v>131</v>
      </c>
      <c r="C534" s="195"/>
      <c r="D534" s="195"/>
      <c r="E534" s="195"/>
      <c r="F534" s="176"/>
      <c r="G534" s="32" t="s">
        <v>102</v>
      </c>
      <c r="H534" s="196" t="str">
        <f ca="1">IFERROR(VLOOKUP(D527,基本登録!$B$8:$I$14,5,FALSE),"")</f>
        <v>個人準決勝</v>
      </c>
      <c r="I534" s="197"/>
      <c r="J534" s="197"/>
      <c r="K534" s="197"/>
      <c r="L534" s="198"/>
      <c r="M534" s="196" t="str">
        <f ca="1">IFERROR(VLOOKUP(D527,基本登録!$B$8:$I$14,6,FALSE),"")</f>
        <v>個人決勝</v>
      </c>
      <c r="N534" s="197"/>
      <c r="O534" s="197"/>
      <c r="P534" s="197"/>
      <c r="Q534" s="198"/>
      <c r="R534" s="196" t="str">
        <f ca="1">IFERROR(IF(VLOOKUP(D527,基本登録!$B$8:$I$14,7,FALSE)="","",VLOOKUP(D527,基本登録!$B$8:$I$14,7,FALSE)),"")</f>
        <v/>
      </c>
      <c r="S534" s="197"/>
      <c r="T534" s="197"/>
      <c r="U534" s="197"/>
      <c r="V534" s="198"/>
      <c r="W534" s="196" t="str">
        <f ca="1">IFERROR(IF(VLOOKUP(D527,基本登録!$B$8:$I$14,8,FALSE)="","",VLOOKUP(D527,基本登録!$B$8:$I$14,8,FALSE)),"")</f>
        <v/>
      </c>
      <c r="X534" s="197"/>
      <c r="Y534" s="197"/>
      <c r="Z534" s="197"/>
      <c r="AA534" s="198"/>
      <c r="AC534" s="52"/>
      <c r="AF534" s="11"/>
    </row>
    <row r="535" spans="1:32" ht="21.75" customHeight="1">
      <c r="A535" s="25" t="str">
        <f>基本登録!$A$17</f>
        <v>１</v>
      </c>
      <c r="B535" s="179" t="str">
        <f>IF(AC535="","",VLOOKUP(AC535,都総体!$B:$G,4,FALSE))</f>
        <v/>
      </c>
      <c r="C535" s="180"/>
      <c r="D535" s="180"/>
      <c r="E535" s="180"/>
      <c r="F535" s="181"/>
      <c r="G535" s="26" t="str">
        <f>IF(AC535="","",VLOOKUP(AC535,都総体!$B:$G,5,FALSE))</f>
        <v/>
      </c>
      <c r="H535" s="31"/>
      <c r="I535" s="31"/>
      <c r="J535" s="31"/>
      <c r="K535" s="21"/>
      <c r="L535" s="34"/>
      <c r="M535" s="31"/>
      <c r="N535" s="31"/>
      <c r="O535" s="31"/>
      <c r="P535" s="21"/>
      <c r="Q535" s="34"/>
      <c r="R535" s="31"/>
      <c r="S535" s="31"/>
      <c r="T535" s="31"/>
      <c r="U535" s="21"/>
      <c r="V535" s="34"/>
      <c r="W535" s="31"/>
      <c r="X535" s="31"/>
      <c r="Y535" s="31"/>
      <c r="Z535" s="21"/>
      <c r="AA535" s="34"/>
      <c r="AC535" s="52" t="str">
        <f>都総体!B$33</f>
        <v/>
      </c>
      <c r="AF535" s="11"/>
    </row>
    <row r="536" spans="1:32" ht="21.75" customHeight="1">
      <c r="A536" s="24" t="str">
        <f>基本登録!$A$18</f>
        <v>２</v>
      </c>
      <c r="B536" s="179" t="str">
        <f>IF(AC536="","",VLOOKUP(AC536,都総体!$B:$G,4,FALSE))</f>
        <v/>
      </c>
      <c r="C536" s="180"/>
      <c r="D536" s="180"/>
      <c r="E536" s="180"/>
      <c r="F536" s="181"/>
      <c r="G536" s="26" t="str">
        <f>IF(AC536="","",VLOOKUP(AC536,都総体!$B:$G,5,FALSE))</f>
        <v/>
      </c>
      <c r="H536" s="31"/>
      <c r="I536" s="31"/>
      <c r="J536" s="31"/>
      <c r="K536" s="21"/>
      <c r="L536" s="34"/>
      <c r="M536" s="31"/>
      <c r="N536" s="31"/>
      <c r="O536" s="31"/>
      <c r="P536" s="21"/>
      <c r="Q536" s="34"/>
      <c r="R536" s="31"/>
      <c r="S536" s="31"/>
      <c r="T536" s="31"/>
      <c r="U536" s="21"/>
      <c r="V536" s="34"/>
      <c r="W536" s="31"/>
      <c r="X536" s="31"/>
      <c r="Y536" s="31"/>
      <c r="Z536" s="21"/>
      <c r="AA536" s="34"/>
      <c r="AC536" s="52"/>
      <c r="AF536" s="11"/>
    </row>
    <row r="537" spans="1:32" ht="21.75" customHeight="1">
      <c r="A537" s="24" t="str">
        <f>基本登録!$A$19</f>
        <v>３</v>
      </c>
      <c r="B537" s="179" t="str">
        <f>IF(AC537="","",VLOOKUP(AC537,都総体!$B:$G,4,FALSE))</f>
        <v/>
      </c>
      <c r="C537" s="180"/>
      <c r="D537" s="180"/>
      <c r="E537" s="180"/>
      <c r="F537" s="181"/>
      <c r="G537" s="26" t="str">
        <f>IF(AC537="","",VLOOKUP(AC537,都総体!$B:$G,5,FALSE))</f>
        <v/>
      </c>
      <c r="H537" s="31"/>
      <c r="I537" s="31"/>
      <c r="J537" s="31"/>
      <c r="K537" s="21"/>
      <c r="L537" s="34"/>
      <c r="M537" s="31"/>
      <c r="N537" s="31"/>
      <c r="O537" s="31"/>
      <c r="P537" s="21"/>
      <c r="Q537" s="34"/>
      <c r="R537" s="31"/>
      <c r="S537" s="31"/>
      <c r="T537" s="31"/>
      <c r="U537" s="21"/>
      <c r="V537" s="34"/>
      <c r="W537" s="31"/>
      <c r="X537" s="31"/>
      <c r="Y537" s="31"/>
      <c r="Z537" s="21"/>
      <c r="AA537" s="34"/>
      <c r="AC537" s="52"/>
      <c r="AF537" s="11"/>
    </row>
    <row r="538" spans="1:32" ht="21.75" customHeight="1">
      <c r="A538" s="24" t="str">
        <f>基本登録!$A$20</f>
        <v>４</v>
      </c>
      <c r="B538" s="179" t="str">
        <f>IF(AC538="","",VLOOKUP(AC538,都総体!$B:$G,4,FALSE))</f>
        <v/>
      </c>
      <c r="C538" s="180"/>
      <c r="D538" s="180"/>
      <c r="E538" s="180"/>
      <c r="F538" s="181"/>
      <c r="G538" s="26" t="str">
        <f>IF(AC538="","",VLOOKUP(AC538,都総体!$B:$G,5,FALSE))</f>
        <v/>
      </c>
      <c r="H538" s="31"/>
      <c r="I538" s="31"/>
      <c r="J538" s="31"/>
      <c r="K538" s="21"/>
      <c r="L538" s="34"/>
      <c r="M538" s="31"/>
      <c r="N538" s="31"/>
      <c r="O538" s="31"/>
      <c r="P538" s="21"/>
      <c r="Q538" s="34"/>
      <c r="R538" s="31"/>
      <c r="S538" s="31"/>
      <c r="T538" s="31"/>
      <c r="U538" s="21"/>
      <c r="V538" s="34"/>
      <c r="W538" s="31"/>
      <c r="X538" s="31"/>
      <c r="Y538" s="31"/>
      <c r="Z538" s="21"/>
      <c r="AA538" s="34"/>
      <c r="AC538" s="52"/>
      <c r="AF538" s="11"/>
    </row>
    <row r="539" spans="1:32" ht="21.75" customHeight="1">
      <c r="A539" s="24" t="str">
        <f>基本登録!$A$21</f>
        <v>５</v>
      </c>
      <c r="B539" s="179" t="str">
        <f>IF(AC539="","",VLOOKUP(AC539,都総体!$B:$G,4,FALSE))</f>
        <v/>
      </c>
      <c r="C539" s="180"/>
      <c r="D539" s="180"/>
      <c r="E539" s="180"/>
      <c r="F539" s="181"/>
      <c r="G539" s="26" t="str">
        <f>IF(AC539="","",VLOOKUP(AC539,都総体!$B:$G,5,FALSE))</f>
        <v/>
      </c>
      <c r="H539" s="31"/>
      <c r="I539" s="31"/>
      <c r="J539" s="31"/>
      <c r="K539" s="21"/>
      <c r="L539" s="34"/>
      <c r="M539" s="31"/>
      <c r="N539" s="31"/>
      <c r="O539" s="31"/>
      <c r="P539" s="21"/>
      <c r="Q539" s="34"/>
      <c r="R539" s="31"/>
      <c r="S539" s="31"/>
      <c r="T539" s="31"/>
      <c r="U539" s="21"/>
      <c r="V539" s="34"/>
      <c r="W539" s="31"/>
      <c r="X539" s="31"/>
      <c r="Y539" s="31"/>
      <c r="Z539" s="21"/>
      <c r="AA539" s="34"/>
      <c r="AC539" s="52"/>
      <c r="AF539" s="11"/>
    </row>
    <row r="540" spans="1:32" ht="21.75" customHeight="1">
      <c r="A540" s="24" t="str">
        <f>基本登録!$A$22</f>
        <v>補</v>
      </c>
      <c r="B540" s="179" t="str">
        <f>IF(AC540="","",VLOOKUP(AC540,都総体!$B:$G,4,FALSE))</f>
        <v/>
      </c>
      <c r="C540" s="180"/>
      <c r="D540" s="180"/>
      <c r="E540" s="180"/>
      <c r="F540" s="181"/>
      <c r="G540" s="26" t="str">
        <f>IF(AC540="","",VLOOKUP(AC540,都総体!$B:$G,5,FALSE))</f>
        <v/>
      </c>
      <c r="H540" s="24"/>
      <c r="I540" s="24"/>
      <c r="J540" s="24"/>
      <c r="K540" s="33"/>
      <c r="L540" s="34"/>
      <c r="M540" s="24"/>
      <c r="N540" s="24"/>
      <c r="O540" s="24"/>
      <c r="P540" s="33"/>
      <c r="Q540" s="34"/>
      <c r="R540" s="24"/>
      <c r="S540" s="24"/>
      <c r="T540" s="24"/>
      <c r="U540" s="33"/>
      <c r="V540" s="34"/>
      <c r="W540" s="24"/>
      <c r="X540" s="24"/>
      <c r="Y540" s="24"/>
      <c r="Z540" s="33"/>
      <c r="AA540" s="34"/>
      <c r="AC540" s="52"/>
      <c r="AF540" s="11"/>
    </row>
    <row r="541" spans="1:32" ht="19.5" customHeight="1">
      <c r="A541" s="169"/>
      <c r="B541" s="170"/>
      <c r="C541" s="170"/>
      <c r="D541" s="170"/>
      <c r="E541" s="170"/>
      <c r="F541" s="170"/>
      <c r="G541" s="171"/>
      <c r="H541" s="172" t="s">
        <v>132</v>
      </c>
      <c r="I541" s="173"/>
      <c r="J541" s="173"/>
      <c r="K541" s="173"/>
      <c r="L541" s="34"/>
      <c r="M541" s="172" t="s">
        <v>132</v>
      </c>
      <c r="N541" s="173"/>
      <c r="O541" s="173"/>
      <c r="P541" s="173"/>
      <c r="Q541" s="34"/>
      <c r="R541" s="172" t="s">
        <v>132</v>
      </c>
      <c r="S541" s="173"/>
      <c r="T541" s="173"/>
      <c r="U541" s="173"/>
      <c r="V541" s="34"/>
      <c r="W541" s="172" t="s">
        <v>132</v>
      </c>
      <c r="X541" s="173"/>
      <c r="Y541" s="173"/>
      <c r="Z541" s="173"/>
      <c r="AA541" s="34"/>
      <c r="AC541" s="52"/>
      <c r="AF541" s="11"/>
    </row>
    <row r="542" spans="1:32" ht="24.75" customHeight="1">
      <c r="A542" s="174"/>
      <c r="B542" s="175"/>
      <c r="C542" s="175"/>
      <c r="D542" s="175"/>
      <c r="E542" s="175"/>
      <c r="F542" s="175"/>
      <c r="G542" s="176"/>
      <c r="H542" s="169"/>
      <c r="I542" s="177"/>
      <c r="J542" s="177"/>
      <c r="K542" s="177"/>
      <c r="L542" s="178"/>
      <c r="M542" s="169"/>
      <c r="N542" s="177"/>
      <c r="O542" s="177"/>
      <c r="P542" s="177"/>
      <c r="Q542" s="178"/>
      <c r="R542" s="169"/>
      <c r="S542" s="177"/>
      <c r="T542" s="177"/>
      <c r="U542" s="177"/>
      <c r="V542" s="178"/>
      <c r="W542" s="169"/>
      <c r="X542" s="177"/>
      <c r="Y542" s="177"/>
      <c r="Z542" s="177"/>
      <c r="AA542" s="178"/>
      <c r="AC542" s="52"/>
      <c r="AF542" s="11"/>
    </row>
    <row r="543" spans="1:32" ht="4.5" customHeight="1">
      <c r="A543" s="165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AC543" s="52"/>
      <c r="AF543" s="11"/>
    </row>
    <row r="544" spans="1:32">
      <c r="A544" s="167" t="s">
        <v>136</v>
      </c>
      <c r="B544" s="167"/>
      <c r="C544" s="47" t="str">
        <f>基本登録!$A$23</f>
        <v>①（　）内の大会の個人の部は一人１枚使用すること（関東予選・総合体育大会・個人選手権大会）</v>
      </c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4"/>
      <c r="R544" s="45"/>
      <c r="S544" s="44"/>
      <c r="T544" s="44"/>
      <c r="U544" s="40"/>
      <c r="V544" s="40"/>
      <c r="W544" s="40"/>
      <c r="X544" s="40"/>
      <c r="Y544" s="40"/>
      <c r="Z544" s="40"/>
      <c r="AA544" s="40"/>
    </row>
    <row r="545" spans="1:32">
      <c r="A545" s="43"/>
      <c r="B545" s="43"/>
      <c r="C545" s="47" t="str">
        <f>基本登録!$A$24</f>
        <v>②顧問の捺印のないものは無効</v>
      </c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6"/>
      <c r="R545" s="44"/>
      <c r="S545" s="44"/>
      <c r="T545" s="44"/>
      <c r="U545" s="168" t="s">
        <v>139</v>
      </c>
      <c r="V545" s="168"/>
      <c r="W545" s="168"/>
      <c r="X545" s="168"/>
      <c r="Y545" s="168"/>
      <c r="Z545" s="168"/>
      <c r="AA545" s="168"/>
    </row>
    <row r="546" spans="1:32" s="37" customFormat="1">
      <c r="A546" s="41"/>
      <c r="B546" s="41"/>
      <c r="C546" s="42" t="str">
        <f>基本登録!$A$25</f>
        <v>③A4用紙に印刷すること（A4用紙1枚につき立順票は二部出力。切り取って使用すること）</v>
      </c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168"/>
      <c r="V546" s="168"/>
      <c r="W546" s="168"/>
      <c r="X546" s="168"/>
      <c r="Y546" s="168"/>
      <c r="Z546" s="168"/>
      <c r="AA546" s="168"/>
      <c r="AC546" s="53"/>
    </row>
    <row r="547" spans="1:32" ht="34.5" customHeight="1">
      <c r="AC547" s="52"/>
      <c r="AF547" s="11"/>
    </row>
    <row r="548" spans="1:32" ht="24.75" customHeight="1">
      <c r="A548" s="240" t="s">
        <v>119</v>
      </c>
      <c r="B548" s="240"/>
      <c r="C548" s="240"/>
      <c r="D548" s="201" t="str">
        <f ca="1">基本登録!$B$10</f>
        <v>令和8年度　都総体（全国総体都予選）個人 立順票</v>
      </c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190" t="s">
        <v>120</v>
      </c>
      <c r="Y548" s="191"/>
      <c r="Z548" s="191"/>
      <c r="AA548" s="192"/>
      <c r="AC548" s="52"/>
      <c r="AF548" s="11"/>
    </row>
    <row r="549" spans="1:32" ht="26.25" customHeight="1">
      <c r="A549" s="241"/>
      <c r="B549" s="241"/>
      <c r="C549" s="24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2" t="str">
        <f>IF(VLOOKUP(AC556,都総体!$B:$G,2,FALSE)="","",VLOOKUP(AC556,都総体!$B:$G,2,FALSE))</f>
        <v/>
      </c>
      <c r="Y549" s="203"/>
      <c r="Z549" s="203"/>
      <c r="AA549" s="204"/>
      <c r="AC549" s="52"/>
      <c r="AF549" s="11"/>
    </row>
    <row r="550" spans="1:32" ht="27" customHeight="1">
      <c r="A550" s="169" t="s">
        <v>121</v>
      </c>
      <c r="B550" s="177"/>
      <c r="C550" s="178"/>
      <c r="D550" s="208"/>
      <c r="E550" s="30" t="s">
        <v>122</v>
      </c>
      <c r="F550" s="208"/>
      <c r="G550" s="190" t="s">
        <v>123</v>
      </c>
      <c r="H550" s="191"/>
      <c r="I550" s="192"/>
      <c r="J550" s="213" t="str">
        <f>基本登録!$B$2</f>
        <v>基本登録シートの学校番号に入力して下さい</v>
      </c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X550" s="205"/>
      <c r="Y550" s="206"/>
      <c r="Z550" s="206"/>
      <c r="AA550" s="207"/>
      <c r="AC550" s="52"/>
      <c r="AF550" s="11"/>
    </row>
    <row r="551" spans="1:32" ht="9.75" customHeight="1">
      <c r="A551" s="214">
        <f>基本登録!$B$1</f>
        <v>0</v>
      </c>
      <c r="B551" s="215"/>
      <c r="C551" s="216"/>
      <c r="D551" s="209"/>
      <c r="E551" s="223" t="s">
        <v>108</v>
      </c>
      <c r="F551" s="211"/>
      <c r="G551" s="226" t="s">
        <v>124</v>
      </c>
      <c r="H551" s="227"/>
      <c r="I551" s="228"/>
      <c r="J551" s="213">
        <f>基本登録!$B$3</f>
        <v>0</v>
      </c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36"/>
      <c r="X551" s="36"/>
      <c r="AC551" s="52"/>
      <c r="AF551" s="11"/>
    </row>
    <row r="552" spans="1:32" ht="16.5" customHeight="1">
      <c r="A552" s="217"/>
      <c r="B552" s="218"/>
      <c r="C552" s="219"/>
      <c r="D552" s="209"/>
      <c r="E552" s="224"/>
      <c r="F552" s="211"/>
      <c r="G552" s="229"/>
      <c r="H552" s="230"/>
      <c r="I552" s="231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X552" s="182" t="s">
        <v>125</v>
      </c>
      <c r="Y552" s="184" t="s">
        <v>126</v>
      </c>
      <c r="Z552" s="185"/>
      <c r="AA552" s="186"/>
      <c r="AC552" s="52"/>
      <c r="AF552" s="11"/>
    </row>
    <row r="553" spans="1:32" ht="27" customHeight="1">
      <c r="A553" s="220"/>
      <c r="B553" s="221"/>
      <c r="C553" s="222"/>
      <c r="D553" s="210"/>
      <c r="E553" s="225"/>
      <c r="F553" s="212"/>
      <c r="G553" s="190" t="s">
        <v>127</v>
      </c>
      <c r="H553" s="191"/>
      <c r="I553" s="192"/>
      <c r="J553" s="28"/>
      <c r="K553" s="29"/>
      <c r="L553" s="29"/>
      <c r="M553" s="29"/>
      <c r="N553" s="29"/>
      <c r="O553" s="29"/>
      <c r="P553" s="22"/>
      <c r="Q553" s="22"/>
      <c r="R553" s="22" t="s">
        <v>128</v>
      </c>
      <c r="S553" s="193" t="str">
        <f t="shared" ref="S553" si="18">AC556</f>
        <v/>
      </c>
      <c r="T553" s="194"/>
      <c r="U553" s="194"/>
      <c r="V553" s="23" t="s">
        <v>129</v>
      </c>
      <c r="X553" s="183"/>
      <c r="Y553" s="187"/>
      <c r="Z553" s="188"/>
      <c r="AA553" s="189"/>
      <c r="AC553" s="52"/>
      <c r="AF553" s="11"/>
    </row>
    <row r="554" spans="1:32" ht="4.5" customHeight="1">
      <c r="AC554" s="52"/>
      <c r="AF554" s="11"/>
    </row>
    <row r="555" spans="1:32" ht="21.75" customHeight="1">
      <c r="A555" s="24" t="s">
        <v>130</v>
      </c>
      <c r="B555" s="174" t="s">
        <v>131</v>
      </c>
      <c r="C555" s="195"/>
      <c r="D555" s="195"/>
      <c r="E555" s="195"/>
      <c r="F555" s="176"/>
      <c r="G555" s="32" t="s">
        <v>102</v>
      </c>
      <c r="H555" s="196" t="str">
        <f ca="1">IFERROR(VLOOKUP(D548,基本登録!$B$8:$I$14,5,FALSE),"")</f>
        <v>個人準決勝</v>
      </c>
      <c r="I555" s="197"/>
      <c r="J555" s="197"/>
      <c r="K555" s="197"/>
      <c r="L555" s="198"/>
      <c r="M555" s="196" t="str">
        <f ca="1">IFERROR(VLOOKUP(D548,基本登録!$B$8:$I$14,6,FALSE),"")</f>
        <v>個人決勝</v>
      </c>
      <c r="N555" s="197"/>
      <c r="O555" s="197"/>
      <c r="P555" s="197"/>
      <c r="Q555" s="198"/>
      <c r="R555" s="196" t="str">
        <f ca="1">IFERROR(IF(VLOOKUP(D548,基本登録!$B$8:$I$14,7,FALSE)="","",VLOOKUP(D548,基本登録!$B$8:$I$14,7,FALSE)),"")</f>
        <v/>
      </c>
      <c r="S555" s="197"/>
      <c r="T555" s="197"/>
      <c r="U555" s="197"/>
      <c r="V555" s="198"/>
      <c r="W555" s="196" t="str">
        <f ca="1">IFERROR(IF(VLOOKUP(D548,基本登録!$B$8:$I$14,8,FALSE)="","",VLOOKUP(D548,基本登録!$B$8:$I$14,8,FALSE)),"")</f>
        <v/>
      </c>
      <c r="X555" s="197"/>
      <c r="Y555" s="197"/>
      <c r="Z555" s="197"/>
      <c r="AA555" s="198"/>
      <c r="AC555" s="52"/>
      <c r="AF555" s="11"/>
    </row>
    <row r="556" spans="1:32" ht="21.75" customHeight="1">
      <c r="A556" s="25" t="str">
        <f>基本登録!$A$17</f>
        <v>１</v>
      </c>
      <c r="B556" s="179" t="str">
        <f>IF(AC556="","",VLOOKUP(AC556,都総体!$B:$G,4,FALSE))</f>
        <v/>
      </c>
      <c r="C556" s="180"/>
      <c r="D556" s="180"/>
      <c r="E556" s="180"/>
      <c r="F556" s="181"/>
      <c r="G556" s="26" t="str">
        <f>IF(AC556="","",VLOOKUP(AC556,都総体!$B:$G,5,FALSE))</f>
        <v/>
      </c>
      <c r="H556" s="31"/>
      <c r="I556" s="31"/>
      <c r="J556" s="31"/>
      <c r="K556" s="21"/>
      <c r="L556" s="34"/>
      <c r="M556" s="31"/>
      <c r="N556" s="31"/>
      <c r="O556" s="31"/>
      <c r="P556" s="21"/>
      <c r="Q556" s="34"/>
      <c r="R556" s="31"/>
      <c r="S556" s="31"/>
      <c r="T556" s="31"/>
      <c r="U556" s="21"/>
      <c r="V556" s="34"/>
      <c r="W556" s="31"/>
      <c r="X556" s="31"/>
      <c r="Y556" s="31"/>
      <c r="Z556" s="21"/>
      <c r="AA556" s="34"/>
      <c r="AC556" s="52" t="str">
        <f>都総体!B$34</f>
        <v/>
      </c>
      <c r="AF556" s="11"/>
    </row>
    <row r="557" spans="1:32" ht="21.75" customHeight="1">
      <c r="A557" s="24" t="str">
        <f>基本登録!$A$18</f>
        <v>２</v>
      </c>
      <c r="B557" s="179" t="str">
        <f>IF(AC557="","",VLOOKUP(AC557,都総体!$B:$G,4,FALSE))</f>
        <v/>
      </c>
      <c r="C557" s="180"/>
      <c r="D557" s="180"/>
      <c r="E557" s="180"/>
      <c r="F557" s="181"/>
      <c r="G557" s="26" t="str">
        <f>IF(AC557="","",VLOOKUP(AC557,都総体!$B:$G,5,FALSE))</f>
        <v/>
      </c>
      <c r="H557" s="31"/>
      <c r="I557" s="31"/>
      <c r="J557" s="31"/>
      <c r="K557" s="21"/>
      <c r="L557" s="34"/>
      <c r="M557" s="31"/>
      <c r="N557" s="31"/>
      <c r="O557" s="31"/>
      <c r="P557" s="21"/>
      <c r="Q557" s="34"/>
      <c r="R557" s="31"/>
      <c r="S557" s="31"/>
      <c r="T557" s="31"/>
      <c r="U557" s="21"/>
      <c r="V557" s="34"/>
      <c r="W557" s="31"/>
      <c r="X557" s="31"/>
      <c r="Y557" s="31"/>
      <c r="Z557" s="21"/>
      <c r="AA557" s="34"/>
      <c r="AC557" s="52"/>
      <c r="AF557" s="11"/>
    </row>
    <row r="558" spans="1:32" ht="21.75" customHeight="1">
      <c r="A558" s="24" t="str">
        <f>基本登録!$A$19</f>
        <v>３</v>
      </c>
      <c r="B558" s="179" t="str">
        <f>IF(AC558="","",VLOOKUP(AC558,都総体!$B:$G,4,FALSE))</f>
        <v/>
      </c>
      <c r="C558" s="180"/>
      <c r="D558" s="180"/>
      <c r="E558" s="180"/>
      <c r="F558" s="181"/>
      <c r="G558" s="26" t="str">
        <f>IF(AC558="","",VLOOKUP(AC558,都総体!$B:$G,5,FALSE))</f>
        <v/>
      </c>
      <c r="H558" s="31"/>
      <c r="I558" s="31"/>
      <c r="J558" s="31"/>
      <c r="K558" s="21"/>
      <c r="L558" s="34"/>
      <c r="M558" s="31"/>
      <c r="N558" s="31"/>
      <c r="O558" s="31"/>
      <c r="P558" s="21"/>
      <c r="Q558" s="34"/>
      <c r="R558" s="31"/>
      <c r="S558" s="31"/>
      <c r="T558" s="31"/>
      <c r="U558" s="21"/>
      <c r="V558" s="34"/>
      <c r="W558" s="31"/>
      <c r="X558" s="31"/>
      <c r="Y558" s="31"/>
      <c r="Z558" s="21"/>
      <c r="AA558" s="34"/>
      <c r="AC558" s="52"/>
      <c r="AF558" s="11"/>
    </row>
    <row r="559" spans="1:32" ht="21.75" customHeight="1">
      <c r="A559" s="24" t="str">
        <f>基本登録!$A$20</f>
        <v>４</v>
      </c>
      <c r="B559" s="179" t="str">
        <f>IF(AC559="","",VLOOKUP(AC559,都総体!$B:$G,4,FALSE))</f>
        <v/>
      </c>
      <c r="C559" s="180"/>
      <c r="D559" s="180"/>
      <c r="E559" s="180"/>
      <c r="F559" s="181"/>
      <c r="G559" s="26" t="str">
        <f>IF(AC559="","",VLOOKUP(AC559,都総体!$B:$G,5,FALSE))</f>
        <v/>
      </c>
      <c r="H559" s="31"/>
      <c r="I559" s="31"/>
      <c r="J559" s="31"/>
      <c r="K559" s="21"/>
      <c r="L559" s="34"/>
      <c r="M559" s="31"/>
      <c r="N559" s="31"/>
      <c r="O559" s="31"/>
      <c r="P559" s="21"/>
      <c r="Q559" s="34"/>
      <c r="R559" s="31"/>
      <c r="S559" s="31"/>
      <c r="T559" s="31"/>
      <c r="U559" s="21"/>
      <c r="V559" s="34"/>
      <c r="W559" s="31"/>
      <c r="X559" s="31"/>
      <c r="Y559" s="31"/>
      <c r="Z559" s="21"/>
      <c r="AA559" s="34"/>
      <c r="AC559" s="52"/>
      <c r="AF559" s="11"/>
    </row>
    <row r="560" spans="1:32" ht="21.75" customHeight="1">
      <c r="A560" s="24" t="str">
        <f>基本登録!$A$21</f>
        <v>５</v>
      </c>
      <c r="B560" s="179" t="str">
        <f>IF(AC560="","",VLOOKUP(AC560,都総体!$B:$G,4,FALSE))</f>
        <v/>
      </c>
      <c r="C560" s="180"/>
      <c r="D560" s="180"/>
      <c r="E560" s="180"/>
      <c r="F560" s="181"/>
      <c r="G560" s="26" t="str">
        <f>IF(AC560="","",VLOOKUP(AC560,都総体!$B:$G,5,FALSE))</f>
        <v/>
      </c>
      <c r="H560" s="31"/>
      <c r="I560" s="31"/>
      <c r="J560" s="31"/>
      <c r="K560" s="21"/>
      <c r="L560" s="34"/>
      <c r="M560" s="31"/>
      <c r="N560" s="31"/>
      <c r="O560" s="31"/>
      <c r="P560" s="21"/>
      <c r="Q560" s="34"/>
      <c r="R560" s="31"/>
      <c r="S560" s="31"/>
      <c r="T560" s="31"/>
      <c r="U560" s="21"/>
      <c r="V560" s="34"/>
      <c r="W560" s="31"/>
      <c r="X560" s="31"/>
      <c r="Y560" s="31"/>
      <c r="Z560" s="21"/>
      <c r="AA560" s="34"/>
      <c r="AC560" s="52"/>
      <c r="AF560" s="11"/>
    </row>
    <row r="561" spans="1:32" ht="21.75" customHeight="1">
      <c r="A561" s="24" t="str">
        <f>基本登録!$A$22</f>
        <v>補</v>
      </c>
      <c r="B561" s="179" t="str">
        <f>IF(AC561="","",VLOOKUP(AC561,都総体!$B:$G,4,FALSE))</f>
        <v/>
      </c>
      <c r="C561" s="180"/>
      <c r="D561" s="180"/>
      <c r="E561" s="180"/>
      <c r="F561" s="181"/>
      <c r="G561" s="26" t="str">
        <f>IF(AC561="","",VLOOKUP(AC561,都総体!$B:$G,5,FALSE))</f>
        <v/>
      </c>
      <c r="H561" s="24"/>
      <c r="I561" s="24"/>
      <c r="J561" s="24"/>
      <c r="K561" s="33"/>
      <c r="L561" s="34"/>
      <c r="M561" s="24"/>
      <c r="N561" s="24"/>
      <c r="O561" s="24"/>
      <c r="P561" s="33"/>
      <c r="Q561" s="34"/>
      <c r="R561" s="24"/>
      <c r="S561" s="24"/>
      <c r="T561" s="24"/>
      <c r="U561" s="33"/>
      <c r="V561" s="34"/>
      <c r="W561" s="24"/>
      <c r="X561" s="24"/>
      <c r="Y561" s="24"/>
      <c r="Z561" s="33"/>
      <c r="AA561" s="34"/>
      <c r="AC561" s="52"/>
      <c r="AF561" s="11"/>
    </row>
    <row r="562" spans="1:32" ht="19.5" customHeight="1">
      <c r="A562" s="169"/>
      <c r="B562" s="170"/>
      <c r="C562" s="170"/>
      <c r="D562" s="170"/>
      <c r="E562" s="170"/>
      <c r="F562" s="170"/>
      <c r="G562" s="171"/>
      <c r="H562" s="172" t="s">
        <v>132</v>
      </c>
      <c r="I562" s="173"/>
      <c r="J562" s="173"/>
      <c r="K562" s="173"/>
      <c r="L562" s="34"/>
      <c r="M562" s="172" t="s">
        <v>132</v>
      </c>
      <c r="N562" s="173"/>
      <c r="O562" s="173"/>
      <c r="P562" s="173"/>
      <c r="Q562" s="34"/>
      <c r="R562" s="172" t="s">
        <v>132</v>
      </c>
      <c r="S562" s="173"/>
      <c r="T562" s="173"/>
      <c r="U562" s="173"/>
      <c r="V562" s="34"/>
      <c r="W562" s="172" t="s">
        <v>132</v>
      </c>
      <c r="X562" s="173"/>
      <c r="Y562" s="173"/>
      <c r="Z562" s="173"/>
      <c r="AA562" s="34"/>
      <c r="AC562" s="52"/>
      <c r="AF562" s="11"/>
    </row>
    <row r="563" spans="1:32" ht="24.75" customHeight="1">
      <c r="A563" s="174"/>
      <c r="B563" s="175"/>
      <c r="C563" s="175"/>
      <c r="D563" s="175"/>
      <c r="E563" s="175"/>
      <c r="F563" s="175"/>
      <c r="G563" s="176"/>
      <c r="H563" s="169"/>
      <c r="I563" s="177"/>
      <c r="J563" s="177"/>
      <c r="K563" s="177"/>
      <c r="L563" s="178"/>
      <c r="M563" s="169"/>
      <c r="N563" s="177"/>
      <c r="O563" s="177"/>
      <c r="P563" s="177"/>
      <c r="Q563" s="178"/>
      <c r="R563" s="169"/>
      <c r="S563" s="177"/>
      <c r="T563" s="177"/>
      <c r="U563" s="177"/>
      <c r="V563" s="178"/>
      <c r="W563" s="169"/>
      <c r="X563" s="177"/>
      <c r="Y563" s="177"/>
      <c r="Z563" s="177"/>
      <c r="AA563" s="178"/>
      <c r="AC563" s="52"/>
      <c r="AF563" s="11"/>
    </row>
    <row r="564" spans="1:32" ht="4.5" customHeight="1">
      <c r="A564" s="165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AC564" s="52"/>
      <c r="AF564" s="11"/>
    </row>
    <row r="565" spans="1:32">
      <c r="A565" s="167" t="s">
        <v>136</v>
      </c>
      <c r="B565" s="167"/>
      <c r="C565" s="47" t="str">
        <f>基本登録!$A$23</f>
        <v>①（　）内の大会の個人の部は一人１枚使用すること（関東予選・総合体育大会・個人選手権大会）</v>
      </c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4"/>
      <c r="R565" s="45"/>
      <c r="S565" s="44"/>
      <c r="T565" s="44"/>
      <c r="U565" s="40"/>
      <c r="V565" s="40"/>
      <c r="W565" s="40"/>
      <c r="X565" s="40"/>
      <c r="Y565" s="40"/>
      <c r="Z565" s="40"/>
      <c r="AA565" s="40"/>
    </row>
    <row r="566" spans="1:32">
      <c r="A566" s="43"/>
      <c r="B566" s="43"/>
      <c r="C566" s="47" t="str">
        <f>基本登録!$A$24</f>
        <v>②顧問の捺印のないものは無効</v>
      </c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6"/>
      <c r="R566" s="44"/>
      <c r="S566" s="44"/>
      <c r="T566" s="44"/>
      <c r="U566" s="168" t="s">
        <v>139</v>
      </c>
      <c r="V566" s="168"/>
      <c r="W566" s="168"/>
      <c r="X566" s="168"/>
      <c r="Y566" s="168"/>
      <c r="Z566" s="168"/>
      <c r="AA566" s="168"/>
    </row>
    <row r="567" spans="1:32" s="37" customFormat="1">
      <c r="A567" s="41"/>
      <c r="B567" s="41"/>
      <c r="C567" s="42" t="str">
        <f>基本登録!$A$25</f>
        <v>③A4用紙に印刷すること（A4用紙1枚につき立順票は二部出力。切り取って使用すること）</v>
      </c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168"/>
      <c r="V567" s="168"/>
      <c r="W567" s="168"/>
      <c r="X567" s="168"/>
      <c r="Y567" s="168"/>
      <c r="Z567" s="168"/>
      <c r="AA567" s="168"/>
      <c r="AC567" s="53"/>
    </row>
    <row r="568" spans="1:32" ht="34.5" customHeight="1">
      <c r="AC568" s="52"/>
      <c r="AF568" s="11"/>
    </row>
    <row r="569" spans="1:32" ht="24.75" customHeight="1">
      <c r="A569" s="240" t="s">
        <v>119</v>
      </c>
      <c r="B569" s="240"/>
      <c r="C569" s="240"/>
      <c r="D569" s="201" t="str">
        <f ca="1">基本登録!$B$10</f>
        <v>令和8年度　都総体（全国総体都予選）個人 立順票</v>
      </c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190" t="s">
        <v>120</v>
      </c>
      <c r="Y569" s="191"/>
      <c r="Z569" s="191"/>
      <c r="AA569" s="192"/>
      <c r="AC569" s="52"/>
      <c r="AF569" s="11"/>
    </row>
    <row r="570" spans="1:32" ht="26.25" customHeight="1">
      <c r="A570" s="241"/>
      <c r="B570" s="241"/>
      <c r="C570" s="24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2" t="str">
        <f>IF(VLOOKUP(AC577,都総体!$B:$G,2,FALSE)="","",VLOOKUP(AC577,都総体!$B:$G,2,FALSE))</f>
        <v/>
      </c>
      <c r="Y570" s="203"/>
      <c r="Z570" s="203"/>
      <c r="AA570" s="204"/>
      <c r="AC570" s="52"/>
      <c r="AF570" s="11"/>
    </row>
    <row r="571" spans="1:32" ht="27" customHeight="1">
      <c r="A571" s="169" t="s">
        <v>121</v>
      </c>
      <c r="B571" s="177"/>
      <c r="C571" s="178"/>
      <c r="D571" s="208"/>
      <c r="E571" s="30" t="s">
        <v>122</v>
      </c>
      <c r="F571" s="208"/>
      <c r="G571" s="190" t="s">
        <v>123</v>
      </c>
      <c r="H571" s="191"/>
      <c r="I571" s="192"/>
      <c r="J571" s="213" t="str">
        <f>基本登録!$B$2</f>
        <v>基本登録シートの学校番号に入力して下さい</v>
      </c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X571" s="205"/>
      <c r="Y571" s="206"/>
      <c r="Z571" s="206"/>
      <c r="AA571" s="207"/>
      <c r="AC571" s="52"/>
      <c r="AF571" s="11"/>
    </row>
    <row r="572" spans="1:32" ht="9.75" customHeight="1">
      <c r="A572" s="214">
        <f>基本登録!$B$1</f>
        <v>0</v>
      </c>
      <c r="B572" s="215"/>
      <c r="C572" s="216"/>
      <c r="D572" s="209"/>
      <c r="E572" s="223" t="s">
        <v>108</v>
      </c>
      <c r="F572" s="211"/>
      <c r="G572" s="226" t="s">
        <v>124</v>
      </c>
      <c r="H572" s="227"/>
      <c r="I572" s="228"/>
      <c r="J572" s="213">
        <f>基本登録!$B$3</f>
        <v>0</v>
      </c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36"/>
      <c r="X572" s="36"/>
      <c r="AC572" s="52"/>
      <c r="AF572" s="11"/>
    </row>
    <row r="573" spans="1:32" ht="16.5" customHeight="1">
      <c r="A573" s="217"/>
      <c r="B573" s="218"/>
      <c r="C573" s="219"/>
      <c r="D573" s="209"/>
      <c r="E573" s="224"/>
      <c r="F573" s="211"/>
      <c r="G573" s="229"/>
      <c r="H573" s="230"/>
      <c r="I573" s="231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X573" s="182" t="s">
        <v>125</v>
      </c>
      <c r="Y573" s="184" t="s">
        <v>126</v>
      </c>
      <c r="Z573" s="185"/>
      <c r="AA573" s="186"/>
      <c r="AC573" s="52"/>
      <c r="AF573" s="11"/>
    </row>
    <row r="574" spans="1:32" ht="27" customHeight="1">
      <c r="A574" s="220"/>
      <c r="B574" s="221"/>
      <c r="C574" s="222"/>
      <c r="D574" s="210"/>
      <c r="E574" s="225"/>
      <c r="F574" s="212"/>
      <c r="G574" s="190" t="s">
        <v>127</v>
      </c>
      <c r="H574" s="191"/>
      <c r="I574" s="192"/>
      <c r="J574" s="28"/>
      <c r="K574" s="29"/>
      <c r="L574" s="29"/>
      <c r="M574" s="29"/>
      <c r="N574" s="29"/>
      <c r="O574" s="29"/>
      <c r="P574" s="22"/>
      <c r="Q574" s="22"/>
      <c r="R574" s="22" t="s">
        <v>128</v>
      </c>
      <c r="S574" s="193" t="str">
        <f t="shared" ref="S574" si="19">AC577</f>
        <v/>
      </c>
      <c r="T574" s="194"/>
      <c r="U574" s="194"/>
      <c r="V574" s="23" t="s">
        <v>129</v>
      </c>
      <c r="X574" s="183"/>
      <c r="Y574" s="187"/>
      <c r="Z574" s="188"/>
      <c r="AA574" s="189"/>
      <c r="AC574" s="52"/>
      <c r="AF574" s="11"/>
    </row>
    <row r="575" spans="1:32" ht="4.5" customHeight="1">
      <c r="AC575" s="52"/>
      <c r="AF575" s="11"/>
    </row>
    <row r="576" spans="1:32" ht="21.75" customHeight="1">
      <c r="A576" s="24" t="s">
        <v>130</v>
      </c>
      <c r="B576" s="174" t="s">
        <v>131</v>
      </c>
      <c r="C576" s="195"/>
      <c r="D576" s="195"/>
      <c r="E576" s="195"/>
      <c r="F576" s="176"/>
      <c r="G576" s="32" t="s">
        <v>102</v>
      </c>
      <c r="H576" s="196" t="str">
        <f ca="1">IFERROR(VLOOKUP(D569,基本登録!$B$8:$I$14,5,FALSE),"")</f>
        <v>個人準決勝</v>
      </c>
      <c r="I576" s="197"/>
      <c r="J576" s="197"/>
      <c r="K576" s="197"/>
      <c r="L576" s="198"/>
      <c r="M576" s="196" t="str">
        <f ca="1">IFERROR(VLOOKUP(D569,基本登録!$B$8:$I$14,6,FALSE),"")</f>
        <v>個人決勝</v>
      </c>
      <c r="N576" s="197"/>
      <c r="O576" s="197"/>
      <c r="P576" s="197"/>
      <c r="Q576" s="198"/>
      <c r="R576" s="196" t="str">
        <f ca="1">IFERROR(IF(VLOOKUP(D569,基本登録!$B$8:$I$14,7,FALSE)="","",VLOOKUP(D569,基本登録!$B$8:$I$14,7,FALSE)),"")</f>
        <v/>
      </c>
      <c r="S576" s="197"/>
      <c r="T576" s="197"/>
      <c r="U576" s="197"/>
      <c r="V576" s="198"/>
      <c r="W576" s="196" t="str">
        <f ca="1">IFERROR(IF(VLOOKUP(D569,基本登録!$B$8:$I$14,8,FALSE)="","",VLOOKUP(D569,基本登録!$B$8:$I$14,8,FALSE)),"")</f>
        <v/>
      </c>
      <c r="X576" s="197"/>
      <c r="Y576" s="197"/>
      <c r="Z576" s="197"/>
      <c r="AA576" s="198"/>
      <c r="AC576" s="52"/>
      <c r="AF576" s="11"/>
    </row>
    <row r="577" spans="1:32" ht="21.75" customHeight="1">
      <c r="A577" s="25" t="str">
        <f>基本登録!$A$17</f>
        <v>１</v>
      </c>
      <c r="B577" s="179" t="str">
        <f>IF(AC577="","",VLOOKUP(AC577,都総体!$B:$G,4,FALSE))</f>
        <v/>
      </c>
      <c r="C577" s="180"/>
      <c r="D577" s="180"/>
      <c r="E577" s="180"/>
      <c r="F577" s="181"/>
      <c r="G577" s="26" t="str">
        <f>IF(AC577="","",VLOOKUP(AC577,都総体!$B:$G,5,FALSE))</f>
        <v/>
      </c>
      <c r="H577" s="31"/>
      <c r="I577" s="31"/>
      <c r="J577" s="31"/>
      <c r="K577" s="21"/>
      <c r="L577" s="34"/>
      <c r="M577" s="31"/>
      <c r="N577" s="31"/>
      <c r="O577" s="31"/>
      <c r="P577" s="21"/>
      <c r="Q577" s="34"/>
      <c r="R577" s="31"/>
      <c r="S577" s="31"/>
      <c r="T577" s="31"/>
      <c r="U577" s="21"/>
      <c r="V577" s="34"/>
      <c r="W577" s="31"/>
      <c r="X577" s="31"/>
      <c r="Y577" s="31"/>
      <c r="Z577" s="21"/>
      <c r="AA577" s="34"/>
      <c r="AC577" s="52" t="str">
        <f>都総体!B$35</f>
        <v/>
      </c>
      <c r="AF577" s="11"/>
    </row>
    <row r="578" spans="1:32" ht="21.75" customHeight="1">
      <c r="A578" s="24" t="str">
        <f>基本登録!$A$18</f>
        <v>２</v>
      </c>
      <c r="B578" s="179" t="str">
        <f>IF(AC578="","",VLOOKUP(AC578,都総体!$B:$G,4,FALSE))</f>
        <v/>
      </c>
      <c r="C578" s="180"/>
      <c r="D578" s="180"/>
      <c r="E578" s="180"/>
      <c r="F578" s="181"/>
      <c r="G578" s="26" t="str">
        <f>IF(AC578="","",VLOOKUP(AC578,都総体!$B:$G,5,FALSE))</f>
        <v/>
      </c>
      <c r="H578" s="31"/>
      <c r="I578" s="31"/>
      <c r="J578" s="31"/>
      <c r="K578" s="21"/>
      <c r="L578" s="34"/>
      <c r="M578" s="31"/>
      <c r="N578" s="31"/>
      <c r="O578" s="31"/>
      <c r="P578" s="21"/>
      <c r="Q578" s="34"/>
      <c r="R578" s="31"/>
      <c r="S578" s="31"/>
      <c r="T578" s="31"/>
      <c r="U578" s="21"/>
      <c r="V578" s="34"/>
      <c r="W578" s="31"/>
      <c r="X578" s="31"/>
      <c r="Y578" s="31"/>
      <c r="Z578" s="21"/>
      <c r="AA578" s="34"/>
      <c r="AC578" s="52"/>
      <c r="AF578" s="11"/>
    </row>
    <row r="579" spans="1:32" ht="21.75" customHeight="1">
      <c r="A579" s="24" t="str">
        <f>基本登録!$A$19</f>
        <v>３</v>
      </c>
      <c r="B579" s="179" t="str">
        <f>IF(AC579="","",VLOOKUP(AC579,都総体!$B:$G,4,FALSE))</f>
        <v/>
      </c>
      <c r="C579" s="180"/>
      <c r="D579" s="180"/>
      <c r="E579" s="180"/>
      <c r="F579" s="181"/>
      <c r="G579" s="26" t="str">
        <f>IF(AC579="","",VLOOKUP(AC579,都総体!$B:$G,5,FALSE))</f>
        <v/>
      </c>
      <c r="H579" s="31"/>
      <c r="I579" s="31"/>
      <c r="J579" s="31"/>
      <c r="K579" s="21"/>
      <c r="L579" s="34"/>
      <c r="M579" s="31"/>
      <c r="N579" s="31"/>
      <c r="O579" s="31"/>
      <c r="P579" s="21"/>
      <c r="Q579" s="34"/>
      <c r="R579" s="31"/>
      <c r="S579" s="31"/>
      <c r="T579" s="31"/>
      <c r="U579" s="21"/>
      <c r="V579" s="34"/>
      <c r="W579" s="31"/>
      <c r="X579" s="31"/>
      <c r="Y579" s="31"/>
      <c r="Z579" s="21"/>
      <c r="AA579" s="34"/>
      <c r="AC579" s="52"/>
      <c r="AF579" s="11"/>
    </row>
    <row r="580" spans="1:32" ht="21.75" customHeight="1">
      <c r="A580" s="24" t="str">
        <f>基本登録!$A$20</f>
        <v>４</v>
      </c>
      <c r="B580" s="179" t="str">
        <f>IF(AC580="","",VLOOKUP(AC580,都総体!$B:$G,4,FALSE))</f>
        <v/>
      </c>
      <c r="C580" s="180"/>
      <c r="D580" s="180"/>
      <c r="E580" s="180"/>
      <c r="F580" s="181"/>
      <c r="G580" s="26" t="str">
        <f>IF(AC580="","",VLOOKUP(AC580,都総体!$B:$G,5,FALSE))</f>
        <v/>
      </c>
      <c r="H580" s="31"/>
      <c r="I580" s="31"/>
      <c r="J580" s="31"/>
      <c r="K580" s="21"/>
      <c r="L580" s="34"/>
      <c r="M580" s="31"/>
      <c r="N580" s="31"/>
      <c r="O580" s="31"/>
      <c r="P580" s="21"/>
      <c r="Q580" s="34"/>
      <c r="R580" s="31"/>
      <c r="S580" s="31"/>
      <c r="T580" s="31"/>
      <c r="U580" s="21"/>
      <c r="V580" s="34"/>
      <c r="W580" s="31"/>
      <c r="X580" s="31"/>
      <c r="Y580" s="31"/>
      <c r="Z580" s="21"/>
      <c r="AA580" s="34"/>
      <c r="AC580" s="52"/>
      <c r="AF580" s="11"/>
    </row>
    <row r="581" spans="1:32" ht="21.75" customHeight="1">
      <c r="A581" s="24" t="str">
        <f>基本登録!$A$21</f>
        <v>５</v>
      </c>
      <c r="B581" s="179" t="str">
        <f>IF(AC581="","",VLOOKUP(AC581,都総体!$B:$G,4,FALSE))</f>
        <v/>
      </c>
      <c r="C581" s="180"/>
      <c r="D581" s="180"/>
      <c r="E581" s="180"/>
      <c r="F581" s="181"/>
      <c r="G581" s="26" t="str">
        <f>IF(AC581="","",VLOOKUP(AC581,都総体!$B:$G,5,FALSE))</f>
        <v/>
      </c>
      <c r="H581" s="31"/>
      <c r="I581" s="31"/>
      <c r="J581" s="31"/>
      <c r="K581" s="21"/>
      <c r="L581" s="34"/>
      <c r="M581" s="31"/>
      <c r="N581" s="31"/>
      <c r="O581" s="31"/>
      <c r="P581" s="21"/>
      <c r="Q581" s="34"/>
      <c r="R581" s="31"/>
      <c r="S581" s="31"/>
      <c r="T581" s="31"/>
      <c r="U581" s="21"/>
      <c r="V581" s="34"/>
      <c r="W581" s="31"/>
      <c r="X581" s="31"/>
      <c r="Y581" s="31"/>
      <c r="Z581" s="21"/>
      <c r="AA581" s="34"/>
      <c r="AC581" s="52"/>
      <c r="AF581" s="11"/>
    </row>
    <row r="582" spans="1:32" ht="21.75" customHeight="1">
      <c r="A582" s="24" t="str">
        <f>基本登録!$A$22</f>
        <v>補</v>
      </c>
      <c r="B582" s="179" t="str">
        <f>IF(AC582="","",VLOOKUP(AC582,都総体!$B:$G,4,FALSE))</f>
        <v/>
      </c>
      <c r="C582" s="180"/>
      <c r="D582" s="180"/>
      <c r="E582" s="180"/>
      <c r="F582" s="181"/>
      <c r="G582" s="26" t="str">
        <f>IF(AC582="","",VLOOKUP(AC582,都総体!$B:$G,5,FALSE))</f>
        <v/>
      </c>
      <c r="H582" s="24"/>
      <c r="I582" s="24"/>
      <c r="J582" s="24"/>
      <c r="K582" s="33"/>
      <c r="L582" s="34"/>
      <c r="M582" s="24"/>
      <c r="N582" s="24"/>
      <c r="O582" s="24"/>
      <c r="P582" s="33"/>
      <c r="Q582" s="34"/>
      <c r="R582" s="24"/>
      <c r="S582" s="24"/>
      <c r="T582" s="24"/>
      <c r="U582" s="33"/>
      <c r="V582" s="34"/>
      <c r="W582" s="24"/>
      <c r="X582" s="24"/>
      <c r="Y582" s="24"/>
      <c r="Z582" s="33"/>
      <c r="AA582" s="34"/>
      <c r="AC582" s="52"/>
      <c r="AF582" s="11"/>
    </row>
    <row r="583" spans="1:32" ht="19.5" customHeight="1">
      <c r="A583" s="169"/>
      <c r="B583" s="170"/>
      <c r="C583" s="170"/>
      <c r="D583" s="170"/>
      <c r="E583" s="170"/>
      <c r="F583" s="170"/>
      <c r="G583" s="171"/>
      <c r="H583" s="172" t="s">
        <v>132</v>
      </c>
      <c r="I583" s="173"/>
      <c r="J583" s="173"/>
      <c r="K583" s="173"/>
      <c r="L583" s="34"/>
      <c r="M583" s="172" t="s">
        <v>132</v>
      </c>
      <c r="N583" s="173"/>
      <c r="O583" s="173"/>
      <c r="P583" s="173"/>
      <c r="Q583" s="34"/>
      <c r="R583" s="172" t="s">
        <v>132</v>
      </c>
      <c r="S583" s="173"/>
      <c r="T583" s="173"/>
      <c r="U583" s="173"/>
      <c r="V583" s="34"/>
      <c r="W583" s="172" t="s">
        <v>132</v>
      </c>
      <c r="X583" s="173"/>
      <c r="Y583" s="173"/>
      <c r="Z583" s="173"/>
      <c r="AA583" s="34"/>
      <c r="AC583" s="52"/>
      <c r="AF583" s="11"/>
    </row>
    <row r="584" spans="1:32" ht="24.75" customHeight="1">
      <c r="A584" s="174"/>
      <c r="B584" s="175"/>
      <c r="C584" s="175"/>
      <c r="D584" s="175"/>
      <c r="E584" s="175"/>
      <c r="F584" s="175"/>
      <c r="G584" s="176"/>
      <c r="H584" s="169"/>
      <c r="I584" s="177"/>
      <c r="J584" s="177"/>
      <c r="K584" s="177"/>
      <c r="L584" s="178"/>
      <c r="M584" s="169"/>
      <c r="N584" s="177"/>
      <c r="O584" s="177"/>
      <c r="P584" s="177"/>
      <c r="Q584" s="178"/>
      <c r="R584" s="169"/>
      <c r="S584" s="177"/>
      <c r="T584" s="177"/>
      <c r="U584" s="177"/>
      <c r="V584" s="178"/>
      <c r="W584" s="169"/>
      <c r="X584" s="177"/>
      <c r="Y584" s="177"/>
      <c r="Z584" s="177"/>
      <c r="AA584" s="178"/>
      <c r="AC584" s="52"/>
      <c r="AF584" s="11"/>
    </row>
    <row r="585" spans="1:32" ht="4.5" customHeight="1">
      <c r="A585" s="165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AC585" s="52"/>
      <c r="AF585" s="11"/>
    </row>
    <row r="586" spans="1:32">
      <c r="A586" s="167" t="s">
        <v>136</v>
      </c>
      <c r="B586" s="167"/>
      <c r="C586" s="47" t="str">
        <f>基本登録!$A$23</f>
        <v>①（　）内の大会の個人の部は一人１枚使用すること（関東予選・総合体育大会・個人選手権大会）</v>
      </c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4"/>
      <c r="R586" s="45"/>
      <c r="S586" s="44"/>
      <c r="T586" s="44"/>
      <c r="U586" s="40"/>
      <c r="V586" s="40"/>
      <c r="W586" s="40"/>
      <c r="X586" s="40"/>
      <c r="Y586" s="40"/>
      <c r="Z586" s="40"/>
      <c r="AA586" s="40"/>
    </row>
    <row r="587" spans="1:32">
      <c r="A587" s="43"/>
      <c r="B587" s="43"/>
      <c r="C587" s="47" t="str">
        <f>基本登録!$A$24</f>
        <v>②顧問の捺印のないものは無効</v>
      </c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6"/>
      <c r="R587" s="44"/>
      <c r="S587" s="44"/>
      <c r="T587" s="44"/>
      <c r="U587" s="168" t="s">
        <v>139</v>
      </c>
      <c r="V587" s="168"/>
      <c r="W587" s="168"/>
      <c r="X587" s="168"/>
      <c r="Y587" s="168"/>
      <c r="Z587" s="168"/>
      <c r="AA587" s="168"/>
    </row>
    <row r="588" spans="1:32" s="37" customFormat="1">
      <c r="A588" s="41"/>
      <c r="B588" s="41"/>
      <c r="C588" s="42" t="str">
        <f>基本登録!$A$25</f>
        <v>③A4用紙に印刷すること（A4用紙1枚につき立順票は二部出力。切り取って使用すること）</v>
      </c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168"/>
      <c r="V588" s="168"/>
      <c r="W588" s="168"/>
      <c r="X588" s="168"/>
      <c r="Y588" s="168"/>
      <c r="Z588" s="168"/>
      <c r="AA588" s="168"/>
      <c r="AC588" s="53"/>
    </row>
    <row r="589" spans="1:32" ht="34.5" customHeight="1">
      <c r="AC589" s="52"/>
      <c r="AF589" s="11"/>
    </row>
    <row r="590" spans="1:32" ht="24.75" customHeight="1">
      <c r="A590" s="240" t="s">
        <v>119</v>
      </c>
      <c r="B590" s="240"/>
      <c r="C590" s="240"/>
      <c r="D590" s="201" t="str">
        <f ca="1">基本登録!$B$10</f>
        <v>令和8年度　都総体（全国総体都予選）個人 立順票</v>
      </c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190" t="s">
        <v>120</v>
      </c>
      <c r="Y590" s="191"/>
      <c r="Z590" s="191"/>
      <c r="AA590" s="192"/>
      <c r="AC590" s="52"/>
      <c r="AF590" s="11"/>
    </row>
    <row r="591" spans="1:32" ht="26.25" customHeight="1">
      <c r="A591" s="241"/>
      <c r="B591" s="241"/>
      <c r="C591" s="24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2" t="str">
        <f>IF(VLOOKUP(AC598,都総体!$B:$G,2,FALSE)="","",VLOOKUP(AC598,都総体!$B:$G,2,FALSE))</f>
        <v/>
      </c>
      <c r="Y591" s="203"/>
      <c r="Z591" s="203"/>
      <c r="AA591" s="204"/>
      <c r="AC591" s="52"/>
      <c r="AF591" s="11"/>
    </row>
    <row r="592" spans="1:32" ht="27" customHeight="1">
      <c r="A592" s="169" t="s">
        <v>121</v>
      </c>
      <c r="B592" s="177"/>
      <c r="C592" s="178"/>
      <c r="D592" s="208"/>
      <c r="E592" s="30" t="s">
        <v>122</v>
      </c>
      <c r="F592" s="208"/>
      <c r="G592" s="190" t="s">
        <v>123</v>
      </c>
      <c r="H592" s="191"/>
      <c r="I592" s="192"/>
      <c r="J592" s="213" t="str">
        <f>基本登録!$B$2</f>
        <v>基本登録シートの学校番号に入力して下さい</v>
      </c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X592" s="205"/>
      <c r="Y592" s="206"/>
      <c r="Z592" s="206"/>
      <c r="AA592" s="207"/>
      <c r="AC592" s="52"/>
      <c r="AF592" s="11"/>
    </row>
    <row r="593" spans="1:32" ht="9.75" customHeight="1">
      <c r="A593" s="214">
        <f>基本登録!$B$1</f>
        <v>0</v>
      </c>
      <c r="B593" s="215"/>
      <c r="C593" s="216"/>
      <c r="D593" s="209"/>
      <c r="E593" s="223" t="s">
        <v>108</v>
      </c>
      <c r="F593" s="211"/>
      <c r="G593" s="226" t="s">
        <v>124</v>
      </c>
      <c r="H593" s="227"/>
      <c r="I593" s="228"/>
      <c r="J593" s="213">
        <f>基本登録!$B$3</f>
        <v>0</v>
      </c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36"/>
      <c r="X593" s="36"/>
      <c r="AC593" s="52"/>
      <c r="AF593" s="11"/>
    </row>
    <row r="594" spans="1:32" ht="16.5" customHeight="1">
      <c r="A594" s="217"/>
      <c r="B594" s="218"/>
      <c r="C594" s="219"/>
      <c r="D594" s="209"/>
      <c r="E594" s="224"/>
      <c r="F594" s="211"/>
      <c r="G594" s="229"/>
      <c r="H594" s="230"/>
      <c r="I594" s="231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X594" s="182" t="s">
        <v>125</v>
      </c>
      <c r="Y594" s="184" t="s">
        <v>126</v>
      </c>
      <c r="Z594" s="185"/>
      <c r="AA594" s="186"/>
      <c r="AC594" s="52"/>
      <c r="AF594" s="11"/>
    </row>
    <row r="595" spans="1:32" ht="27" customHeight="1">
      <c r="A595" s="220"/>
      <c r="B595" s="221"/>
      <c r="C595" s="222"/>
      <c r="D595" s="210"/>
      <c r="E595" s="225"/>
      <c r="F595" s="212"/>
      <c r="G595" s="190" t="s">
        <v>127</v>
      </c>
      <c r="H595" s="191"/>
      <c r="I595" s="192"/>
      <c r="J595" s="28"/>
      <c r="K595" s="29"/>
      <c r="L595" s="29"/>
      <c r="M595" s="29"/>
      <c r="N595" s="29"/>
      <c r="O595" s="29"/>
      <c r="P595" s="22"/>
      <c r="Q595" s="22"/>
      <c r="R595" s="22" t="s">
        <v>128</v>
      </c>
      <c r="S595" s="193" t="str">
        <f t="shared" ref="S595" si="20">AC598</f>
        <v/>
      </c>
      <c r="T595" s="194"/>
      <c r="U595" s="194"/>
      <c r="V595" s="23" t="s">
        <v>129</v>
      </c>
      <c r="X595" s="183"/>
      <c r="Y595" s="187"/>
      <c r="Z595" s="188"/>
      <c r="AA595" s="189"/>
      <c r="AC595" s="52"/>
      <c r="AF595" s="11"/>
    </row>
    <row r="596" spans="1:32" ht="4.5" customHeight="1">
      <c r="AC596" s="52"/>
      <c r="AF596" s="11"/>
    </row>
    <row r="597" spans="1:32" ht="21.75" customHeight="1">
      <c r="A597" s="24" t="s">
        <v>130</v>
      </c>
      <c r="B597" s="174" t="s">
        <v>131</v>
      </c>
      <c r="C597" s="195"/>
      <c r="D597" s="195"/>
      <c r="E597" s="195"/>
      <c r="F597" s="176"/>
      <c r="G597" s="32" t="s">
        <v>102</v>
      </c>
      <c r="H597" s="196" t="str">
        <f ca="1">IFERROR(VLOOKUP(D590,基本登録!$B$8:$I$14,5,FALSE),"")</f>
        <v>個人準決勝</v>
      </c>
      <c r="I597" s="197"/>
      <c r="J597" s="197"/>
      <c r="K597" s="197"/>
      <c r="L597" s="198"/>
      <c r="M597" s="196" t="str">
        <f ca="1">IFERROR(VLOOKUP(D590,基本登録!$B$8:$I$14,6,FALSE),"")</f>
        <v>個人決勝</v>
      </c>
      <c r="N597" s="197"/>
      <c r="O597" s="197"/>
      <c r="P597" s="197"/>
      <c r="Q597" s="198"/>
      <c r="R597" s="196" t="str">
        <f ca="1">IFERROR(IF(VLOOKUP(D590,基本登録!$B$8:$I$14,7,FALSE)="","",VLOOKUP(D590,基本登録!$B$8:$I$14,7,FALSE)),"")</f>
        <v/>
      </c>
      <c r="S597" s="197"/>
      <c r="T597" s="197"/>
      <c r="U597" s="197"/>
      <c r="V597" s="198"/>
      <c r="W597" s="196" t="str">
        <f ca="1">IFERROR(IF(VLOOKUP(D590,基本登録!$B$8:$I$14,8,FALSE)="","",VLOOKUP(D590,基本登録!$B$8:$I$14,8,FALSE)),"")</f>
        <v/>
      </c>
      <c r="X597" s="197"/>
      <c r="Y597" s="197"/>
      <c r="Z597" s="197"/>
      <c r="AA597" s="198"/>
      <c r="AC597" s="52"/>
      <c r="AF597" s="11"/>
    </row>
    <row r="598" spans="1:32" ht="21.75" customHeight="1">
      <c r="A598" s="25" t="str">
        <f>基本登録!$A$17</f>
        <v>１</v>
      </c>
      <c r="B598" s="179" t="str">
        <f>IF(AC598="","",VLOOKUP(AC598,都総体!$B:$G,4,FALSE))</f>
        <v/>
      </c>
      <c r="C598" s="180"/>
      <c r="D598" s="180"/>
      <c r="E598" s="180"/>
      <c r="F598" s="181"/>
      <c r="G598" s="26" t="str">
        <f>IF(AC598="","",VLOOKUP(AC598,都総体!$B:$G,5,FALSE))</f>
        <v/>
      </c>
      <c r="H598" s="31"/>
      <c r="I598" s="31"/>
      <c r="J598" s="31"/>
      <c r="K598" s="21"/>
      <c r="L598" s="34"/>
      <c r="M598" s="31"/>
      <c r="N598" s="31"/>
      <c r="O598" s="31"/>
      <c r="P598" s="21"/>
      <c r="Q598" s="34"/>
      <c r="R598" s="31"/>
      <c r="S598" s="31"/>
      <c r="T598" s="31"/>
      <c r="U598" s="21"/>
      <c r="V598" s="34"/>
      <c r="W598" s="31"/>
      <c r="X598" s="31"/>
      <c r="Y598" s="31"/>
      <c r="Z598" s="21"/>
      <c r="AA598" s="34"/>
      <c r="AC598" s="52" t="str">
        <f>都総体!B$36</f>
        <v/>
      </c>
      <c r="AF598" s="11"/>
    </row>
    <row r="599" spans="1:32" ht="21.75" customHeight="1">
      <c r="A599" s="24" t="str">
        <f>基本登録!$A$18</f>
        <v>２</v>
      </c>
      <c r="B599" s="179" t="str">
        <f>IF(AC599="","",VLOOKUP(AC599,都総体!$B:$G,4,FALSE))</f>
        <v/>
      </c>
      <c r="C599" s="180"/>
      <c r="D599" s="180"/>
      <c r="E599" s="180"/>
      <c r="F599" s="181"/>
      <c r="G599" s="26" t="str">
        <f>IF(AC599="","",VLOOKUP(AC599,都総体!$B:$G,5,FALSE))</f>
        <v/>
      </c>
      <c r="H599" s="31"/>
      <c r="I599" s="31"/>
      <c r="J599" s="31"/>
      <c r="K599" s="21"/>
      <c r="L599" s="34"/>
      <c r="M599" s="31"/>
      <c r="N599" s="31"/>
      <c r="O599" s="31"/>
      <c r="P599" s="21"/>
      <c r="Q599" s="34"/>
      <c r="R599" s="31"/>
      <c r="S599" s="31"/>
      <c r="T599" s="31"/>
      <c r="U599" s="21"/>
      <c r="V599" s="34"/>
      <c r="W599" s="31"/>
      <c r="X599" s="31"/>
      <c r="Y599" s="31"/>
      <c r="Z599" s="21"/>
      <c r="AA599" s="34"/>
      <c r="AC599" s="52"/>
      <c r="AF599" s="11"/>
    </row>
    <row r="600" spans="1:32" ht="21.75" customHeight="1">
      <c r="A600" s="24" t="str">
        <f>基本登録!$A$19</f>
        <v>３</v>
      </c>
      <c r="B600" s="179" t="str">
        <f>IF(AC600="","",VLOOKUP(AC600,都総体!$B:$G,4,FALSE))</f>
        <v/>
      </c>
      <c r="C600" s="180"/>
      <c r="D600" s="180"/>
      <c r="E600" s="180"/>
      <c r="F600" s="181"/>
      <c r="G600" s="26" t="str">
        <f>IF(AC600="","",VLOOKUP(AC600,都総体!$B:$G,5,FALSE))</f>
        <v/>
      </c>
      <c r="H600" s="31"/>
      <c r="I600" s="31"/>
      <c r="J600" s="31"/>
      <c r="K600" s="21"/>
      <c r="L600" s="34"/>
      <c r="M600" s="31"/>
      <c r="N600" s="31"/>
      <c r="O600" s="31"/>
      <c r="P600" s="21"/>
      <c r="Q600" s="34"/>
      <c r="R600" s="31"/>
      <c r="S600" s="31"/>
      <c r="T600" s="31"/>
      <c r="U600" s="21"/>
      <c r="V600" s="34"/>
      <c r="W600" s="31"/>
      <c r="X600" s="31"/>
      <c r="Y600" s="31"/>
      <c r="Z600" s="21"/>
      <c r="AA600" s="34"/>
      <c r="AC600" s="52"/>
      <c r="AF600" s="11"/>
    </row>
    <row r="601" spans="1:32" ht="21.75" customHeight="1">
      <c r="A601" s="24" t="str">
        <f>基本登録!$A$20</f>
        <v>４</v>
      </c>
      <c r="B601" s="179" t="str">
        <f>IF(AC601="","",VLOOKUP(AC601,都総体!$B:$G,4,FALSE))</f>
        <v/>
      </c>
      <c r="C601" s="180"/>
      <c r="D601" s="180"/>
      <c r="E601" s="180"/>
      <c r="F601" s="181"/>
      <c r="G601" s="26" t="str">
        <f>IF(AC601="","",VLOOKUP(AC601,都総体!$B:$G,5,FALSE))</f>
        <v/>
      </c>
      <c r="H601" s="31"/>
      <c r="I601" s="31"/>
      <c r="J601" s="31"/>
      <c r="K601" s="21"/>
      <c r="L601" s="34"/>
      <c r="M601" s="31"/>
      <c r="N601" s="31"/>
      <c r="O601" s="31"/>
      <c r="P601" s="21"/>
      <c r="Q601" s="34"/>
      <c r="R601" s="31"/>
      <c r="S601" s="31"/>
      <c r="T601" s="31"/>
      <c r="U601" s="21"/>
      <c r="V601" s="34"/>
      <c r="W601" s="31"/>
      <c r="X601" s="31"/>
      <c r="Y601" s="31"/>
      <c r="Z601" s="21"/>
      <c r="AA601" s="34"/>
      <c r="AC601" s="52"/>
      <c r="AF601" s="11"/>
    </row>
    <row r="602" spans="1:32" ht="21.75" customHeight="1">
      <c r="A602" s="24" t="str">
        <f>基本登録!$A$21</f>
        <v>５</v>
      </c>
      <c r="B602" s="179" t="str">
        <f>IF(AC602="","",VLOOKUP(AC602,都総体!$B:$G,4,FALSE))</f>
        <v/>
      </c>
      <c r="C602" s="180"/>
      <c r="D602" s="180"/>
      <c r="E602" s="180"/>
      <c r="F602" s="181"/>
      <c r="G602" s="26" t="str">
        <f>IF(AC602="","",VLOOKUP(AC602,都総体!$B:$G,5,FALSE))</f>
        <v/>
      </c>
      <c r="H602" s="31"/>
      <c r="I602" s="31"/>
      <c r="J602" s="31"/>
      <c r="K602" s="21"/>
      <c r="L602" s="34"/>
      <c r="M602" s="31"/>
      <c r="N602" s="31"/>
      <c r="O602" s="31"/>
      <c r="P602" s="21"/>
      <c r="Q602" s="34"/>
      <c r="R602" s="31"/>
      <c r="S602" s="31"/>
      <c r="T602" s="31"/>
      <c r="U602" s="21"/>
      <c r="V602" s="34"/>
      <c r="W602" s="31"/>
      <c r="X602" s="31"/>
      <c r="Y602" s="31"/>
      <c r="Z602" s="21"/>
      <c r="AA602" s="34"/>
      <c r="AC602" s="52"/>
      <c r="AF602" s="11"/>
    </row>
    <row r="603" spans="1:32" ht="21.75" customHeight="1">
      <c r="A603" s="24" t="str">
        <f>基本登録!$A$22</f>
        <v>補</v>
      </c>
      <c r="B603" s="179" t="str">
        <f>IF(AC603="","",VLOOKUP(AC603,都総体!$B:$G,4,FALSE))</f>
        <v/>
      </c>
      <c r="C603" s="180"/>
      <c r="D603" s="180"/>
      <c r="E603" s="180"/>
      <c r="F603" s="181"/>
      <c r="G603" s="26" t="str">
        <f>IF(AC603="","",VLOOKUP(AC603,都総体!$B:$G,5,FALSE))</f>
        <v/>
      </c>
      <c r="H603" s="24"/>
      <c r="I603" s="24"/>
      <c r="J603" s="24"/>
      <c r="K603" s="33"/>
      <c r="L603" s="34"/>
      <c r="M603" s="24"/>
      <c r="N603" s="24"/>
      <c r="O603" s="24"/>
      <c r="P603" s="33"/>
      <c r="Q603" s="34"/>
      <c r="R603" s="24"/>
      <c r="S603" s="24"/>
      <c r="T603" s="24"/>
      <c r="U603" s="33"/>
      <c r="V603" s="34"/>
      <c r="W603" s="24"/>
      <c r="X603" s="24"/>
      <c r="Y603" s="24"/>
      <c r="Z603" s="33"/>
      <c r="AA603" s="34"/>
      <c r="AC603" s="52"/>
      <c r="AF603" s="11"/>
    </row>
    <row r="604" spans="1:32" ht="19.5" customHeight="1">
      <c r="A604" s="169"/>
      <c r="B604" s="170"/>
      <c r="C604" s="170"/>
      <c r="D604" s="170"/>
      <c r="E604" s="170"/>
      <c r="F604" s="170"/>
      <c r="G604" s="171"/>
      <c r="H604" s="172" t="s">
        <v>132</v>
      </c>
      <c r="I604" s="173"/>
      <c r="J604" s="173"/>
      <c r="K604" s="173"/>
      <c r="L604" s="34"/>
      <c r="M604" s="172" t="s">
        <v>132</v>
      </c>
      <c r="N604" s="173"/>
      <c r="O604" s="173"/>
      <c r="P604" s="173"/>
      <c r="Q604" s="34"/>
      <c r="R604" s="172" t="s">
        <v>132</v>
      </c>
      <c r="S604" s="173"/>
      <c r="T604" s="173"/>
      <c r="U604" s="173"/>
      <c r="V604" s="34"/>
      <c r="W604" s="172" t="s">
        <v>132</v>
      </c>
      <c r="X604" s="173"/>
      <c r="Y604" s="173"/>
      <c r="Z604" s="173"/>
      <c r="AA604" s="34"/>
      <c r="AC604" s="52"/>
      <c r="AF604" s="11"/>
    </row>
    <row r="605" spans="1:32" ht="24.75" customHeight="1">
      <c r="A605" s="174"/>
      <c r="B605" s="175"/>
      <c r="C605" s="175"/>
      <c r="D605" s="175"/>
      <c r="E605" s="175"/>
      <c r="F605" s="175"/>
      <c r="G605" s="176"/>
      <c r="H605" s="169"/>
      <c r="I605" s="177"/>
      <c r="J605" s="177"/>
      <c r="K605" s="177"/>
      <c r="L605" s="178"/>
      <c r="M605" s="169"/>
      <c r="N605" s="177"/>
      <c r="O605" s="177"/>
      <c r="P605" s="177"/>
      <c r="Q605" s="178"/>
      <c r="R605" s="169"/>
      <c r="S605" s="177"/>
      <c r="T605" s="177"/>
      <c r="U605" s="177"/>
      <c r="V605" s="178"/>
      <c r="W605" s="169"/>
      <c r="X605" s="177"/>
      <c r="Y605" s="177"/>
      <c r="Z605" s="177"/>
      <c r="AA605" s="178"/>
      <c r="AC605" s="52"/>
      <c r="AF605" s="11"/>
    </row>
    <row r="606" spans="1:32" ht="4.5" customHeight="1">
      <c r="A606" s="165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AC606" s="52"/>
      <c r="AF606" s="11"/>
    </row>
    <row r="607" spans="1:32">
      <c r="A607" s="167" t="s">
        <v>136</v>
      </c>
      <c r="B607" s="167"/>
      <c r="C607" s="47" t="str">
        <f>基本登録!$A$23</f>
        <v>①（　）内の大会の個人の部は一人１枚使用すること（関東予選・総合体育大会・個人選手権大会）</v>
      </c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4"/>
      <c r="R607" s="45"/>
      <c r="S607" s="44"/>
      <c r="T607" s="44"/>
      <c r="U607" s="40"/>
      <c r="V607" s="40"/>
      <c r="W607" s="40"/>
      <c r="X607" s="40"/>
      <c r="Y607" s="40"/>
      <c r="Z607" s="40"/>
      <c r="AA607" s="40"/>
    </row>
    <row r="608" spans="1:32">
      <c r="A608" s="43"/>
      <c r="B608" s="43"/>
      <c r="C608" s="47" t="str">
        <f>基本登録!$A$24</f>
        <v>②顧問の捺印のないものは無効</v>
      </c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6"/>
      <c r="R608" s="44"/>
      <c r="S608" s="44"/>
      <c r="T608" s="44"/>
      <c r="U608" s="168" t="s">
        <v>139</v>
      </c>
      <c r="V608" s="168"/>
      <c r="W608" s="168"/>
      <c r="X608" s="168"/>
      <c r="Y608" s="168"/>
      <c r="Z608" s="168"/>
      <c r="AA608" s="168"/>
    </row>
    <row r="609" spans="1:32" s="37" customFormat="1">
      <c r="A609" s="41"/>
      <c r="B609" s="41"/>
      <c r="C609" s="42" t="str">
        <f>基本登録!$A$25</f>
        <v>③A4用紙に印刷すること（A4用紙1枚につき立順票は二部出力。切り取って使用すること）</v>
      </c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168"/>
      <c r="V609" s="168"/>
      <c r="W609" s="168"/>
      <c r="X609" s="168"/>
      <c r="Y609" s="168"/>
      <c r="Z609" s="168"/>
      <c r="AA609" s="168"/>
      <c r="AC609" s="53"/>
    </row>
    <row r="610" spans="1:32" ht="34.5" customHeight="1">
      <c r="AC610" s="52"/>
      <c r="AF610" s="11"/>
    </row>
    <row r="611" spans="1:32" ht="24.75" customHeight="1">
      <c r="A611" s="240" t="s">
        <v>119</v>
      </c>
      <c r="B611" s="240"/>
      <c r="C611" s="240"/>
      <c r="D611" s="201" t="str">
        <f ca="1">基本登録!$B$10</f>
        <v>令和8年度　都総体（全国総体都予選）個人 立順票</v>
      </c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190" t="s">
        <v>120</v>
      </c>
      <c r="Y611" s="191"/>
      <c r="Z611" s="191"/>
      <c r="AA611" s="192"/>
      <c r="AC611" s="52"/>
      <c r="AF611" s="11"/>
    </row>
    <row r="612" spans="1:32" ht="26.25" customHeight="1">
      <c r="A612" s="241"/>
      <c r="B612" s="241"/>
      <c r="C612" s="24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2" t="str">
        <f>IF(VLOOKUP(AC619,都総体!$B:$G,2,FALSE)="","",VLOOKUP(AC619,都総体!$B:$G,2,FALSE))</f>
        <v/>
      </c>
      <c r="Y612" s="203"/>
      <c r="Z612" s="203"/>
      <c r="AA612" s="204"/>
      <c r="AC612" s="52"/>
      <c r="AF612" s="11"/>
    </row>
    <row r="613" spans="1:32" ht="27" customHeight="1">
      <c r="A613" s="169" t="s">
        <v>121</v>
      </c>
      <c r="B613" s="177"/>
      <c r="C613" s="178"/>
      <c r="D613" s="208"/>
      <c r="E613" s="30" t="s">
        <v>122</v>
      </c>
      <c r="F613" s="208"/>
      <c r="G613" s="190" t="s">
        <v>123</v>
      </c>
      <c r="H613" s="191"/>
      <c r="I613" s="192"/>
      <c r="J613" s="213" t="str">
        <f>基本登録!$B$2</f>
        <v>基本登録シートの学校番号に入力して下さい</v>
      </c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X613" s="205"/>
      <c r="Y613" s="206"/>
      <c r="Z613" s="206"/>
      <c r="AA613" s="207"/>
      <c r="AC613" s="52"/>
      <c r="AF613" s="11"/>
    </row>
    <row r="614" spans="1:32" ht="9.75" customHeight="1">
      <c r="A614" s="214">
        <f>基本登録!$B$1</f>
        <v>0</v>
      </c>
      <c r="B614" s="215"/>
      <c r="C614" s="216"/>
      <c r="D614" s="209"/>
      <c r="E614" s="223" t="s">
        <v>108</v>
      </c>
      <c r="F614" s="211"/>
      <c r="G614" s="226" t="s">
        <v>124</v>
      </c>
      <c r="H614" s="227"/>
      <c r="I614" s="228"/>
      <c r="J614" s="213">
        <f>基本登録!$B$3</f>
        <v>0</v>
      </c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36"/>
      <c r="X614" s="36"/>
      <c r="AC614" s="52"/>
      <c r="AF614" s="11"/>
    </row>
    <row r="615" spans="1:32" ht="16.5" customHeight="1">
      <c r="A615" s="217"/>
      <c r="B615" s="218"/>
      <c r="C615" s="219"/>
      <c r="D615" s="209"/>
      <c r="E615" s="224"/>
      <c r="F615" s="211"/>
      <c r="G615" s="229"/>
      <c r="H615" s="230"/>
      <c r="I615" s="231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X615" s="182" t="s">
        <v>125</v>
      </c>
      <c r="Y615" s="184" t="s">
        <v>126</v>
      </c>
      <c r="Z615" s="185"/>
      <c r="AA615" s="186"/>
      <c r="AC615" s="52"/>
      <c r="AF615" s="11"/>
    </row>
    <row r="616" spans="1:32" ht="27" customHeight="1">
      <c r="A616" s="220"/>
      <c r="B616" s="221"/>
      <c r="C616" s="222"/>
      <c r="D616" s="210"/>
      <c r="E616" s="225"/>
      <c r="F616" s="212"/>
      <c r="G616" s="190" t="s">
        <v>127</v>
      </c>
      <c r="H616" s="191"/>
      <c r="I616" s="192"/>
      <c r="J616" s="28"/>
      <c r="K616" s="29"/>
      <c r="L616" s="29"/>
      <c r="M616" s="29"/>
      <c r="N616" s="29"/>
      <c r="O616" s="29"/>
      <c r="P616" s="22"/>
      <c r="Q616" s="22"/>
      <c r="R616" s="22" t="s">
        <v>128</v>
      </c>
      <c r="S616" s="193" t="str">
        <f t="shared" ref="S616" si="21">AC619</f>
        <v/>
      </c>
      <c r="T616" s="194"/>
      <c r="U616" s="194"/>
      <c r="V616" s="23" t="s">
        <v>129</v>
      </c>
      <c r="X616" s="183"/>
      <c r="Y616" s="187"/>
      <c r="Z616" s="188"/>
      <c r="AA616" s="189"/>
      <c r="AC616" s="52"/>
      <c r="AF616" s="11"/>
    </row>
    <row r="617" spans="1:32" ht="4.5" customHeight="1">
      <c r="AC617" s="52"/>
      <c r="AF617" s="11"/>
    </row>
    <row r="618" spans="1:32" ht="21.75" customHeight="1">
      <c r="A618" s="24" t="s">
        <v>130</v>
      </c>
      <c r="B618" s="174" t="s">
        <v>131</v>
      </c>
      <c r="C618" s="195"/>
      <c r="D618" s="195"/>
      <c r="E618" s="195"/>
      <c r="F618" s="176"/>
      <c r="G618" s="32" t="s">
        <v>102</v>
      </c>
      <c r="H618" s="196" t="str">
        <f ca="1">IFERROR(VLOOKUP(D611,基本登録!$B$8:$I$14,5,FALSE),"")</f>
        <v>個人準決勝</v>
      </c>
      <c r="I618" s="197"/>
      <c r="J618" s="197"/>
      <c r="K618" s="197"/>
      <c r="L618" s="198"/>
      <c r="M618" s="196" t="str">
        <f ca="1">IFERROR(VLOOKUP(D611,基本登録!$B$8:$I$14,6,FALSE),"")</f>
        <v>個人決勝</v>
      </c>
      <c r="N618" s="197"/>
      <c r="O618" s="197"/>
      <c r="P618" s="197"/>
      <c r="Q618" s="198"/>
      <c r="R618" s="196" t="str">
        <f ca="1">IFERROR(IF(VLOOKUP(D611,基本登録!$B$8:$I$14,7,FALSE)="","",VLOOKUP(D611,基本登録!$B$8:$I$14,7,FALSE)),"")</f>
        <v/>
      </c>
      <c r="S618" s="197"/>
      <c r="T618" s="197"/>
      <c r="U618" s="197"/>
      <c r="V618" s="198"/>
      <c r="W618" s="196" t="str">
        <f ca="1">IFERROR(IF(VLOOKUP(D611,基本登録!$B$8:$I$14,8,FALSE)="","",VLOOKUP(D611,基本登録!$B$8:$I$14,8,FALSE)),"")</f>
        <v/>
      </c>
      <c r="X618" s="197"/>
      <c r="Y618" s="197"/>
      <c r="Z618" s="197"/>
      <c r="AA618" s="198"/>
      <c r="AC618" s="52"/>
      <c r="AF618" s="11"/>
    </row>
    <row r="619" spans="1:32" ht="21.75" customHeight="1">
      <c r="A619" s="25" t="str">
        <f>基本登録!$A$17</f>
        <v>１</v>
      </c>
      <c r="B619" s="179" t="str">
        <f>IF(AC619="","",VLOOKUP(AC619,都総体!$B:$G,4,FALSE))</f>
        <v/>
      </c>
      <c r="C619" s="180"/>
      <c r="D619" s="180"/>
      <c r="E619" s="180"/>
      <c r="F619" s="181"/>
      <c r="G619" s="26" t="str">
        <f>IF(AC619="","",VLOOKUP(AC619,都総体!$B:$G,5,FALSE))</f>
        <v/>
      </c>
      <c r="H619" s="31"/>
      <c r="I619" s="31"/>
      <c r="J619" s="31"/>
      <c r="K619" s="21"/>
      <c r="L619" s="34"/>
      <c r="M619" s="31"/>
      <c r="N619" s="31"/>
      <c r="O619" s="31"/>
      <c r="P619" s="21"/>
      <c r="Q619" s="34"/>
      <c r="R619" s="31"/>
      <c r="S619" s="31"/>
      <c r="T619" s="31"/>
      <c r="U619" s="21"/>
      <c r="V619" s="34"/>
      <c r="W619" s="31"/>
      <c r="X619" s="31"/>
      <c r="Y619" s="31"/>
      <c r="Z619" s="21"/>
      <c r="AA619" s="34"/>
      <c r="AC619" s="52" t="str">
        <f>都総体!B$37</f>
        <v/>
      </c>
      <c r="AF619" s="11"/>
    </row>
    <row r="620" spans="1:32" ht="21.75" customHeight="1">
      <c r="A620" s="24" t="str">
        <f>基本登録!$A$18</f>
        <v>２</v>
      </c>
      <c r="B620" s="179" t="str">
        <f>IF(AC620="","",VLOOKUP(AC620,都総体!$B:$G,4,FALSE))</f>
        <v/>
      </c>
      <c r="C620" s="180"/>
      <c r="D620" s="180"/>
      <c r="E620" s="180"/>
      <c r="F620" s="181"/>
      <c r="G620" s="26" t="str">
        <f>IF(AC620="","",VLOOKUP(AC620,都総体!$B:$G,5,FALSE))</f>
        <v/>
      </c>
      <c r="H620" s="31"/>
      <c r="I620" s="31"/>
      <c r="J620" s="31"/>
      <c r="K620" s="21"/>
      <c r="L620" s="34"/>
      <c r="M620" s="31"/>
      <c r="N620" s="31"/>
      <c r="O620" s="31"/>
      <c r="P620" s="21"/>
      <c r="Q620" s="34"/>
      <c r="R620" s="31"/>
      <c r="S620" s="31"/>
      <c r="T620" s="31"/>
      <c r="U620" s="21"/>
      <c r="V620" s="34"/>
      <c r="W620" s="31"/>
      <c r="X620" s="31"/>
      <c r="Y620" s="31"/>
      <c r="Z620" s="21"/>
      <c r="AA620" s="34"/>
      <c r="AC620" s="52"/>
      <c r="AF620" s="11"/>
    </row>
    <row r="621" spans="1:32" ht="21.75" customHeight="1">
      <c r="A621" s="24" t="str">
        <f>基本登録!$A$19</f>
        <v>３</v>
      </c>
      <c r="B621" s="179" t="str">
        <f>IF(AC621="","",VLOOKUP(AC621,都総体!$B:$G,4,FALSE))</f>
        <v/>
      </c>
      <c r="C621" s="180"/>
      <c r="D621" s="180"/>
      <c r="E621" s="180"/>
      <c r="F621" s="181"/>
      <c r="G621" s="26" t="str">
        <f>IF(AC621="","",VLOOKUP(AC621,都総体!$B:$G,5,FALSE))</f>
        <v/>
      </c>
      <c r="H621" s="31"/>
      <c r="I621" s="31"/>
      <c r="J621" s="31"/>
      <c r="K621" s="21"/>
      <c r="L621" s="34"/>
      <c r="M621" s="31"/>
      <c r="N621" s="31"/>
      <c r="O621" s="31"/>
      <c r="P621" s="21"/>
      <c r="Q621" s="34"/>
      <c r="R621" s="31"/>
      <c r="S621" s="31"/>
      <c r="T621" s="31"/>
      <c r="U621" s="21"/>
      <c r="V621" s="34"/>
      <c r="W621" s="31"/>
      <c r="X621" s="31"/>
      <c r="Y621" s="31"/>
      <c r="Z621" s="21"/>
      <c r="AA621" s="34"/>
      <c r="AC621" s="52"/>
      <c r="AF621" s="11"/>
    </row>
    <row r="622" spans="1:32" ht="21.75" customHeight="1">
      <c r="A622" s="24" t="str">
        <f>基本登録!$A$20</f>
        <v>４</v>
      </c>
      <c r="B622" s="179" t="str">
        <f>IF(AC622="","",VLOOKUP(AC622,都総体!$B:$G,4,FALSE))</f>
        <v/>
      </c>
      <c r="C622" s="180"/>
      <c r="D622" s="180"/>
      <c r="E622" s="180"/>
      <c r="F622" s="181"/>
      <c r="G622" s="26" t="str">
        <f>IF(AC622="","",VLOOKUP(AC622,都総体!$B:$G,5,FALSE))</f>
        <v/>
      </c>
      <c r="H622" s="31"/>
      <c r="I622" s="31"/>
      <c r="J622" s="31"/>
      <c r="K622" s="21"/>
      <c r="L622" s="34"/>
      <c r="M622" s="31"/>
      <c r="N622" s="31"/>
      <c r="O622" s="31"/>
      <c r="P622" s="21"/>
      <c r="Q622" s="34"/>
      <c r="R622" s="31"/>
      <c r="S622" s="31"/>
      <c r="T622" s="31"/>
      <c r="U622" s="21"/>
      <c r="V622" s="34"/>
      <c r="W622" s="31"/>
      <c r="X622" s="31"/>
      <c r="Y622" s="31"/>
      <c r="Z622" s="21"/>
      <c r="AA622" s="34"/>
      <c r="AC622" s="52"/>
      <c r="AF622" s="11"/>
    </row>
    <row r="623" spans="1:32" ht="21.75" customHeight="1">
      <c r="A623" s="24" t="str">
        <f>基本登録!$A$21</f>
        <v>５</v>
      </c>
      <c r="B623" s="179" t="str">
        <f>IF(AC623="","",VLOOKUP(AC623,都総体!$B:$G,4,FALSE))</f>
        <v/>
      </c>
      <c r="C623" s="180"/>
      <c r="D623" s="180"/>
      <c r="E623" s="180"/>
      <c r="F623" s="181"/>
      <c r="G623" s="26" t="str">
        <f>IF(AC623="","",VLOOKUP(AC623,都総体!$B:$G,5,FALSE))</f>
        <v/>
      </c>
      <c r="H623" s="31"/>
      <c r="I623" s="31"/>
      <c r="J623" s="31"/>
      <c r="K623" s="21"/>
      <c r="L623" s="34"/>
      <c r="M623" s="31"/>
      <c r="N623" s="31"/>
      <c r="O623" s="31"/>
      <c r="P623" s="21"/>
      <c r="Q623" s="34"/>
      <c r="R623" s="31"/>
      <c r="S623" s="31"/>
      <c r="T623" s="31"/>
      <c r="U623" s="21"/>
      <c r="V623" s="34"/>
      <c r="W623" s="31"/>
      <c r="X623" s="31"/>
      <c r="Y623" s="31"/>
      <c r="Z623" s="21"/>
      <c r="AA623" s="34"/>
      <c r="AC623" s="52"/>
      <c r="AF623" s="11"/>
    </row>
    <row r="624" spans="1:32" ht="21.75" customHeight="1">
      <c r="A624" s="24" t="str">
        <f>基本登録!$A$22</f>
        <v>補</v>
      </c>
      <c r="B624" s="179" t="str">
        <f>IF(AC624="","",VLOOKUP(AC624,都総体!$B:$G,4,FALSE))</f>
        <v/>
      </c>
      <c r="C624" s="180"/>
      <c r="D624" s="180"/>
      <c r="E624" s="180"/>
      <c r="F624" s="181"/>
      <c r="G624" s="26" t="str">
        <f>IF(AC624="","",VLOOKUP(AC624,都総体!$B:$G,5,FALSE))</f>
        <v/>
      </c>
      <c r="H624" s="24"/>
      <c r="I624" s="24"/>
      <c r="J624" s="24"/>
      <c r="K624" s="33"/>
      <c r="L624" s="34"/>
      <c r="M624" s="24"/>
      <c r="N624" s="24"/>
      <c r="O624" s="24"/>
      <c r="P624" s="33"/>
      <c r="Q624" s="34"/>
      <c r="R624" s="24"/>
      <c r="S624" s="24"/>
      <c r="T624" s="24"/>
      <c r="U624" s="33"/>
      <c r="V624" s="34"/>
      <c r="W624" s="24"/>
      <c r="X624" s="24"/>
      <c r="Y624" s="24"/>
      <c r="Z624" s="33"/>
      <c r="AA624" s="34"/>
      <c r="AC624" s="52"/>
      <c r="AF624" s="11"/>
    </row>
    <row r="625" spans="1:32" ht="19.5" customHeight="1">
      <c r="A625" s="169"/>
      <c r="B625" s="170"/>
      <c r="C625" s="170"/>
      <c r="D625" s="170"/>
      <c r="E625" s="170"/>
      <c r="F625" s="170"/>
      <c r="G625" s="171"/>
      <c r="H625" s="172" t="s">
        <v>132</v>
      </c>
      <c r="I625" s="173"/>
      <c r="J625" s="173"/>
      <c r="K625" s="173"/>
      <c r="L625" s="34"/>
      <c r="M625" s="172" t="s">
        <v>132</v>
      </c>
      <c r="N625" s="173"/>
      <c r="O625" s="173"/>
      <c r="P625" s="173"/>
      <c r="Q625" s="34"/>
      <c r="R625" s="172" t="s">
        <v>132</v>
      </c>
      <c r="S625" s="173"/>
      <c r="T625" s="173"/>
      <c r="U625" s="173"/>
      <c r="V625" s="34"/>
      <c r="W625" s="172" t="s">
        <v>132</v>
      </c>
      <c r="X625" s="173"/>
      <c r="Y625" s="173"/>
      <c r="Z625" s="173"/>
      <c r="AA625" s="34"/>
      <c r="AC625" s="52"/>
      <c r="AF625" s="11"/>
    </row>
    <row r="626" spans="1:32" ht="24.75" customHeight="1">
      <c r="A626" s="174"/>
      <c r="B626" s="175"/>
      <c r="C626" s="175"/>
      <c r="D626" s="175"/>
      <c r="E626" s="175"/>
      <c r="F626" s="175"/>
      <c r="G626" s="176"/>
      <c r="H626" s="169"/>
      <c r="I626" s="177"/>
      <c r="J626" s="177"/>
      <c r="K626" s="177"/>
      <c r="L626" s="178"/>
      <c r="M626" s="169"/>
      <c r="N626" s="177"/>
      <c r="O626" s="177"/>
      <c r="P626" s="177"/>
      <c r="Q626" s="178"/>
      <c r="R626" s="169"/>
      <c r="S626" s="177"/>
      <c r="T626" s="177"/>
      <c r="U626" s="177"/>
      <c r="V626" s="178"/>
      <c r="W626" s="169"/>
      <c r="X626" s="177"/>
      <c r="Y626" s="177"/>
      <c r="Z626" s="177"/>
      <c r="AA626" s="178"/>
      <c r="AC626" s="52"/>
      <c r="AF626" s="11"/>
    </row>
    <row r="627" spans="1:32" ht="4.5" customHeight="1">
      <c r="A627" s="165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AC627" s="52"/>
      <c r="AF627" s="11"/>
    </row>
    <row r="628" spans="1:32">
      <c r="A628" s="167" t="s">
        <v>136</v>
      </c>
      <c r="B628" s="167"/>
      <c r="C628" s="47" t="str">
        <f>基本登録!$A$23</f>
        <v>①（　）内の大会の個人の部は一人１枚使用すること（関東予選・総合体育大会・個人選手権大会）</v>
      </c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4"/>
      <c r="R628" s="45"/>
      <c r="S628" s="44"/>
      <c r="T628" s="44"/>
      <c r="U628" s="40"/>
      <c r="V628" s="40"/>
      <c r="W628" s="40"/>
      <c r="X628" s="40"/>
      <c r="Y628" s="40"/>
      <c r="Z628" s="40"/>
      <c r="AA628" s="40"/>
    </row>
    <row r="629" spans="1:32">
      <c r="A629" s="43"/>
      <c r="B629" s="43"/>
      <c r="C629" s="47" t="str">
        <f>基本登録!$A$24</f>
        <v>②顧問の捺印のないものは無効</v>
      </c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6"/>
      <c r="R629" s="44"/>
      <c r="S629" s="44"/>
      <c r="T629" s="44"/>
      <c r="U629" s="168" t="s">
        <v>139</v>
      </c>
      <c r="V629" s="168"/>
      <c r="W629" s="168"/>
      <c r="X629" s="168"/>
      <c r="Y629" s="168"/>
      <c r="Z629" s="168"/>
      <c r="AA629" s="168"/>
    </row>
    <row r="630" spans="1:32" s="37" customFormat="1">
      <c r="A630" s="41"/>
      <c r="B630" s="41"/>
      <c r="C630" s="42" t="str">
        <f>基本登録!$A$25</f>
        <v>③A4用紙に印刷すること（A4用紙1枚につき立順票は二部出力。切り取って使用すること）</v>
      </c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168"/>
      <c r="V630" s="168"/>
      <c r="W630" s="168"/>
      <c r="X630" s="168"/>
      <c r="Y630" s="168"/>
      <c r="Z630" s="168"/>
      <c r="AA630" s="168"/>
      <c r="AC630" s="53"/>
    </row>
    <row r="631" spans="1:32" ht="34.5" customHeight="1">
      <c r="AC631" s="52"/>
      <c r="AF631" s="11"/>
    </row>
    <row r="632" spans="1:32" ht="24.75" customHeight="1">
      <c r="A632" s="240" t="s">
        <v>119</v>
      </c>
      <c r="B632" s="240"/>
      <c r="C632" s="240"/>
      <c r="D632" s="201" t="str">
        <f ca="1">基本登録!$B$10</f>
        <v>令和8年度　都総体（全国総体都予選）個人 立順票</v>
      </c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190" t="s">
        <v>120</v>
      </c>
      <c r="Y632" s="191"/>
      <c r="Z632" s="191"/>
      <c r="AA632" s="192"/>
      <c r="AC632" s="52"/>
      <c r="AF632" s="11"/>
    </row>
    <row r="633" spans="1:32" ht="26.25" customHeight="1">
      <c r="A633" s="241"/>
      <c r="B633" s="241"/>
      <c r="C633" s="24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2" t="str">
        <f>IF(VLOOKUP(AC640,都総体!$B:$G,2,FALSE)="","",VLOOKUP(AC640,都総体!$B:$G,2,FALSE))</f>
        <v/>
      </c>
      <c r="Y633" s="203"/>
      <c r="Z633" s="203"/>
      <c r="AA633" s="204"/>
      <c r="AC633" s="52"/>
      <c r="AF633" s="11"/>
    </row>
    <row r="634" spans="1:32" ht="27" customHeight="1">
      <c r="A634" s="169" t="s">
        <v>121</v>
      </c>
      <c r="B634" s="177"/>
      <c r="C634" s="178"/>
      <c r="D634" s="208"/>
      <c r="E634" s="30" t="s">
        <v>122</v>
      </c>
      <c r="F634" s="208"/>
      <c r="G634" s="190" t="s">
        <v>123</v>
      </c>
      <c r="H634" s="191"/>
      <c r="I634" s="192"/>
      <c r="J634" s="213" t="str">
        <f>基本登録!$B$2</f>
        <v>基本登録シートの学校番号に入力して下さい</v>
      </c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X634" s="205"/>
      <c r="Y634" s="206"/>
      <c r="Z634" s="206"/>
      <c r="AA634" s="207"/>
      <c r="AC634" s="52"/>
      <c r="AF634" s="11"/>
    </row>
    <row r="635" spans="1:32" ht="9.75" customHeight="1">
      <c r="A635" s="214">
        <f>基本登録!$B$1</f>
        <v>0</v>
      </c>
      <c r="B635" s="215"/>
      <c r="C635" s="216"/>
      <c r="D635" s="209"/>
      <c r="E635" s="223" t="s">
        <v>108</v>
      </c>
      <c r="F635" s="211"/>
      <c r="G635" s="226" t="s">
        <v>124</v>
      </c>
      <c r="H635" s="227"/>
      <c r="I635" s="228"/>
      <c r="J635" s="213">
        <f>基本登録!$B$3</f>
        <v>0</v>
      </c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36"/>
      <c r="X635" s="36"/>
      <c r="AC635" s="52"/>
      <c r="AF635" s="11"/>
    </row>
    <row r="636" spans="1:32" ht="16.5" customHeight="1">
      <c r="A636" s="217"/>
      <c r="B636" s="218"/>
      <c r="C636" s="219"/>
      <c r="D636" s="209"/>
      <c r="E636" s="224"/>
      <c r="F636" s="211"/>
      <c r="G636" s="229"/>
      <c r="H636" s="230"/>
      <c r="I636" s="231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X636" s="182" t="s">
        <v>125</v>
      </c>
      <c r="Y636" s="184" t="s">
        <v>126</v>
      </c>
      <c r="Z636" s="185"/>
      <c r="AA636" s="186"/>
      <c r="AC636" s="52"/>
      <c r="AF636" s="11"/>
    </row>
    <row r="637" spans="1:32" ht="27" customHeight="1">
      <c r="A637" s="220"/>
      <c r="B637" s="221"/>
      <c r="C637" s="222"/>
      <c r="D637" s="210"/>
      <c r="E637" s="225"/>
      <c r="F637" s="212"/>
      <c r="G637" s="190" t="s">
        <v>127</v>
      </c>
      <c r="H637" s="191"/>
      <c r="I637" s="192"/>
      <c r="J637" s="28"/>
      <c r="K637" s="29"/>
      <c r="L637" s="29"/>
      <c r="M637" s="29"/>
      <c r="N637" s="29"/>
      <c r="O637" s="29"/>
      <c r="P637" s="22"/>
      <c r="Q637" s="22"/>
      <c r="R637" s="22" t="s">
        <v>128</v>
      </c>
      <c r="S637" s="193" t="str">
        <f t="shared" ref="S637" si="22">AC640</f>
        <v/>
      </c>
      <c r="T637" s="194"/>
      <c r="U637" s="194"/>
      <c r="V637" s="23" t="s">
        <v>129</v>
      </c>
      <c r="X637" s="183"/>
      <c r="Y637" s="187"/>
      <c r="Z637" s="188"/>
      <c r="AA637" s="189"/>
      <c r="AC637" s="52"/>
      <c r="AF637" s="11"/>
    </row>
    <row r="638" spans="1:32" ht="4.5" customHeight="1">
      <c r="AC638" s="52"/>
      <c r="AF638" s="11"/>
    </row>
    <row r="639" spans="1:32" ht="21.75" customHeight="1">
      <c r="A639" s="24" t="s">
        <v>130</v>
      </c>
      <c r="B639" s="174" t="s">
        <v>131</v>
      </c>
      <c r="C639" s="195"/>
      <c r="D639" s="195"/>
      <c r="E639" s="195"/>
      <c r="F639" s="176"/>
      <c r="G639" s="32" t="s">
        <v>102</v>
      </c>
      <c r="H639" s="196" t="str">
        <f ca="1">IFERROR(VLOOKUP(D632,基本登録!$B$8:$I$14,5,FALSE),"")</f>
        <v>個人準決勝</v>
      </c>
      <c r="I639" s="197"/>
      <c r="J639" s="197"/>
      <c r="K639" s="197"/>
      <c r="L639" s="198"/>
      <c r="M639" s="196" t="str">
        <f ca="1">IFERROR(VLOOKUP(D632,基本登録!$B$8:$I$14,6,FALSE),"")</f>
        <v>個人決勝</v>
      </c>
      <c r="N639" s="197"/>
      <c r="O639" s="197"/>
      <c r="P639" s="197"/>
      <c r="Q639" s="198"/>
      <c r="R639" s="196" t="str">
        <f ca="1">IFERROR(IF(VLOOKUP(D632,基本登録!$B$8:$I$14,7,FALSE)="","",VLOOKUP(D632,基本登録!$B$8:$I$14,7,FALSE)),"")</f>
        <v/>
      </c>
      <c r="S639" s="197"/>
      <c r="T639" s="197"/>
      <c r="U639" s="197"/>
      <c r="V639" s="198"/>
      <c r="W639" s="196" t="str">
        <f ca="1">IFERROR(IF(VLOOKUP(D632,基本登録!$B$8:$I$14,8,FALSE)="","",VLOOKUP(D632,基本登録!$B$8:$I$14,8,FALSE)),"")</f>
        <v/>
      </c>
      <c r="X639" s="197"/>
      <c r="Y639" s="197"/>
      <c r="Z639" s="197"/>
      <c r="AA639" s="198"/>
      <c r="AC639" s="52"/>
      <c r="AF639" s="11"/>
    </row>
    <row r="640" spans="1:32" ht="21.75" customHeight="1">
      <c r="A640" s="25" t="str">
        <f>基本登録!$A$17</f>
        <v>１</v>
      </c>
      <c r="B640" s="179" t="str">
        <f>IF(AC640="","",VLOOKUP(AC640,都総体!$B:$G,4,FALSE))</f>
        <v/>
      </c>
      <c r="C640" s="180"/>
      <c r="D640" s="180"/>
      <c r="E640" s="180"/>
      <c r="F640" s="181"/>
      <c r="G640" s="26" t="str">
        <f>IF(AC640="","",VLOOKUP(AC640,都総体!$B:$G,5,FALSE))</f>
        <v/>
      </c>
      <c r="H640" s="31"/>
      <c r="I640" s="31"/>
      <c r="J640" s="31"/>
      <c r="K640" s="21"/>
      <c r="L640" s="34"/>
      <c r="M640" s="31"/>
      <c r="N640" s="31"/>
      <c r="O640" s="31"/>
      <c r="P640" s="21"/>
      <c r="Q640" s="34"/>
      <c r="R640" s="31"/>
      <c r="S640" s="31"/>
      <c r="T640" s="31"/>
      <c r="U640" s="21"/>
      <c r="V640" s="34"/>
      <c r="W640" s="31"/>
      <c r="X640" s="31"/>
      <c r="Y640" s="31"/>
      <c r="Z640" s="21"/>
      <c r="AA640" s="34"/>
      <c r="AC640" s="52" t="str">
        <f>都総体!B$38</f>
        <v/>
      </c>
      <c r="AF640" s="11"/>
    </row>
    <row r="641" spans="1:32" ht="21.75" customHeight="1">
      <c r="A641" s="24" t="str">
        <f>基本登録!$A$18</f>
        <v>２</v>
      </c>
      <c r="B641" s="179" t="str">
        <f>IF(AC641="","",VLOOKUP(AC641,都総体!$B:$G,4,FALSE))</f>
        <v/>
      </c>
      <c r="C641" s="180"/>
      <c r="D641" s="180"/>
      <c r="E641" s="180"/>
      <c r="F641" s="181"/>
      <c r="G641" s="26" t="str">
        <f>IF(AC641="","",VLOOKUP(AC641,都総体!$B:$G,5,FALSE))</f>
        <v/>
      </c>
      <c r="H641" s="31"/>
      <c r="I641" s="31"/>
      <c r="J641" s="31"/>
      <c r="K641" s="21"/>
      <c r="L641" s="34"/>
      <c r="M641" s="31"/>
      <c r="N641" s="31"/>
      <c r="O641" s="31"/>
      <c r="P641" s="21"/>
      <c r="Q641" s="34"/>
      <c r="R641" s="31"/>
      <c r="S641" s="31"/>
      <c r="T641" s="31"/>
      <c r="U641" s="21"/>
      <c r="V641" s="34"/>
      <c r="W641" s="31"/>
      <c r="X641" s="31"/>
      <c r="Y641" s="31"/>
      <c r="Z641" s="21"/>
      <c r="AA641" s="34"/>
      <c r="AC641" s="52"/>
      <c r="AF641" s="11"/>
    </row>
    <row r="642" spans="1:32" ht="21.75" customHeight="1">
      <c r="A642" s="24" t="str">
        <f>基本登録!$A$19</f>
        <v>３</v>
      </c>
      <c r="B642" s="179" t="str">
        <f>IF(AC642="","",VLOOKUP(AC642,都総体!$B:$G,4,FALSE))</f>
        <v/>
      </c>
      <c r="C642" s="180"/>
      <c r="D642" s="180"/>
      <c r="E642" s="180"/>
      <c r="F642" s="181"/>
      <c r="G642" s="26" t="str">
        <f>IF(AC642="","",VLOOKUP(AC642,都総体!$B:$G,5,FALSE))</f>
        <v/>
      </c>
      <c r="H642" s="31"/>
      <c r="I642" s="31"/>
      <c r="J642" s="31"/>
      <c r="K642" s="21"/>
      <c r="L642" s="34"/>
      <c r="M642" s="31"/>
      <c r="N642" s="31"/>
      <c r="O642" s="31"/>
      <c r="P642" s="21"/>
      <c r="Q642" s="34"/>
      <c r="R642" s="31"/>
      <c r="S642" s="31"/>
      <c r="T642" s="31"/>
      <c r="U642" s="21"/>
      <c r="V642" s="34"/>
      <c r="W642" s="31"/>
      <c r="X642" s="31"/>
      <c r="Y642" s="31"/>
      <c r="Z642" s="21"/>
      <c r="AA642" s="34"/>
      <c r="AC642" s="52"/>
      <c r="AF642" s="11"/>
    </row>
    <row r="643" spans="1:32" ht="21.75" customHeight="1">
      <c r="A643" s="24" t="str">
        <f>基本登録!$A$20</f>
        <v>４</v>
      </c>
      <c r="B643" s="179" t="str">
        <f>IF(AC643="","",VLOOKUP(AC643,都総体!$B:$G,4,FALSE))</f>
        <v/>
      </c>
      <c r="C643" s="180"/>
      <c r="D643" s="180"/>
      <c r="E643" s="180"/>
      <c r="F643" s="181"/>
      <c r="G643" s="26" t="str">
        <f>IF(AC643="","",VLOOKUP(AC643,都総体!$B:$G,5,FALSE))</f>
        <v/>
      </c>
      <c r="H643" s="31"/>
      <c r="I643" s="31"/>
      <c r="J643" s="31"/>
      <c r="K643" s="21"/>
      <c r="L643" s="34"/>
      <c r="M643" s="31"/>
      <c r="N643" s="31"/>
      <c r="O643" s="31"/>
      <c r="P643" s="21"/>
      <c r="Q643" s="34"/>
      <c r="R643" s="31"/>
      <c r="S643" s="31"/>
      <c r="T643" s="31"/>
      <c r="U643" s="21"/>
      <c r="V643" s="34"/>
      <c r="W643" s="31"/>
      <c r="X643" s="31"/>
      <c r="Y643" s="31"/>
      <c r="Z643" s="21"/>
      <c r="AA643" s="34"/>
      <c r="AC643" s="52"/>
      <c r="AF643" s="11"/>
    </row>
    <row r="644" spans="1:32" ht="21.75" customHeight="1">
      <c r="A644" s="24" t="str">
        <f>基本登録!$A$21</f>
        <v>５</v>
      </c>
      <c r="B644" s="179" t="str">
        <f>IF(AC644="","",VLOOKUP(AC644,都総体!$B:$G,4,FALSE))</f>
        <v/>
      </c>
      <c r="C644" s="180"/>
      <c r="D644" s="180"/>
      <c r="E644" s="180"/>
      <c r="F644" s="181"/>
      <c r="G644" s="26" t="str">
        <f>IF(AC644="","",VLOOKUP(AC644,都総体!$B:$G,5,FALSE))</f>
        <v/>
      </c>
      <c r="H644" s="31"/>
      <c r="I644" s="31"/>
      <c r="J644" s="31"/>
      <c r="K644" s="21"/>
      <c r="L644" s="34"/>
      <c r="M644" s="31"/>
      <c r="N644" s="31"/>
      <c r="O644" s="31"/>
      <c r="P644" s="21"/>
      <c r="Q644" s="34"/>
      <c r="R644" s="31"/>
      <c r="S644" s="31"/>
      <c r="T644" s="31"/>
      <c r="U644" s="21"/>
      <c r="V644" s="34"/>
      <c r="W644" s="31"/>
      <c r="X644" s="31"/>
      <c r="Y644" s="31"/>
      <c r="Z644" s="21"/>
      <c r="AA644" s="34"/>
      <c r="AC644" s="52"/>
      <c r="AF644" s="11"/>
    </row>
    <row r="645" spans="1:32" ht="21.75" customHeight="1">
      <c r="A645" s="24" t="str">
        <f>基本登録!$A$22</f>
        <v>補</v>
      </c>
      <c r="B645" s="179" t="str">
        <f>IF(AC645="","",VLOOKUP(AC645,都総体!$B:$G,4,FALSE))</f>
        <v/>
      </c>
      <c r="C645" s="180"/>
      <c r="D645" s="180"/>
      <c r="E645" s="180"/>
      <c r="F645" s="181"/>
      <c r="G645" s="26" t="str">
        <f>IF(AC645="","",VLOOKUP(AC645,都総体!$B:$G,5,FALSE))</f>
        <v/>
      </c>
      <c r="H645" s="24"/>
      <c r="I645" s="24"/>
      <c r="J645" s="24"/>
      <c r="K645" s="33"/>
      <c r="L645" s="34"/>
      <c r="M645" s="24"/>
      <c r="N645" s="24"/>
      <c r="O645" s="24"/>
      <c r="P645" s="33"/>
      <c r="Q645" s="34"/>
      <c r="R645" s="24"/>
      <c r="S645" s="24"/>
      <c r="T645" s="24"/>
      <c r="U645" s="33"/>
      <c r="V645" s="34"/>
      <c r="W645" s="24"/>
      <c r="X645" s="24"/>
      <c r="Y645" s="24"/>
      <c r="Z645" s="33"/>
      <c r="AA645" s="34"/>
      <c r="AC645" s="52"/>
      <c r="AF645" s="11"/>
    </row>
    <row r="646" spans="1:32" ht="19.5" customHeight="1">
      <c r="A646" s="169"/>
      <c r="B646" s="170"/>
      <c r="C646" s="170"/>
      <c r="D646" s="170"/>
      <c r="E646" s="170"/>
      <c r="F646" s="170"/>
      <c r="G646" s="171"/>
      <c r="H646" s="172" t="s">
        <v>132</v>
      </c>
      <c r="I646" s="173"/>
      <c r="J646" s="173"/>
      <c r="K646" s="173"/>
      <c r="L646" s="34"/>
      <c r="M646" s="172" t="s">
        <v>132</v>
      </c>
      <c r="N646" s="173"/>
      <c r="O646" s="173"/>
      <c r="P646" s="173"/>
      <c r="Q646" s="34"/>
      <c r="R646" s="172" t="s">
        <v>132</v>
      </c>
      <c r="S646" s="173"/>
      <c r="T646" s="173"/>
      <c r="U646" s="173"/>
      <c r="V646" s="34"/>
      <c r="W646" s="172" t="s">
        <v>132</v>
      </c>
      <c r="X646" s="173"/>
      <c r="Y646" s="173"/>
      <c r="Z646" s="173"/>
      <c r="AA646" s="34"/>
      <c r="AC646" s="52"/>
      <c r="AF646" s="11"/>
    </row>
    <row r="647" spans="1:32" ht="24.75" customHeight="1">
      <c r="A647" s="174"/>
      <c r="B647" s="175"/>
      <c r="C647" s="175"/>
      <c r="D647" s="175"/>
      <c r="E647" s="175"/>
      <c r="F647" s="175"/>
      <c r="G647" s="176"/>
      <c r="H647" s="169"/>
      <c r="I647" s="177"/>
      <c r="J647" s="177"/>
      <c r="K647" s="177"/>
      <c r="L647" s="178"/>
      <c r="M647" s="169"/>
      <c r="N647" s="177"/>
      <c r="O647" s="177"/>
      <c r="P647" s="177"/>
      <c r="Q647" s="178"/>
      <c r="R647" s="169"/>
      <c r="S647" s="177"/>
      <c r="T647" s="177"/>
      <c r="U647" s="177"/>
      <c r="V647" s="178"/>
      <c r="W647" s="169"/>
      <c r="X647" s="177"/>
      <c r="Y647" s="177"/>
      <c r="Z647" s="177"/>
      <c r="AA647" s="178"/>
      <c r="AC647" s="52"/>
      <c r="AF647" s="11"/>
    </row>
    <row r="648" spans="1:32" ht="4.5" customHeight="1">
      <c r="A648" s="165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AC648" s="52"/>
      <c r="AF648" s="11"/>
    </row>
    <row r="649" spans="1:32">
      <c r="A649" s="167" t="s">
        <v>136</v>
      </c>
      <c r="B649" s="167"/>
      <c r="C649" s="47" t="str">
        <f>基本登録!$A$23</f>
        <v>①（　）内の大会の個人の部は一人１枚使用すること（関東予選・総合体育大会・個人選手権大会）</v>
      </c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4"/>
      <c r="R649" s="45"/>
      <c r="S649" s="44"/>
      <c r="T649" s="44"/>
      <c r="U649" s="40"/>
      <c r="V649" s="40"/>
      <c r="W649" s="40"/>
      <c r="X649" s="40"/>
      <c r="Y649" s="40"/>
      <c r="Z649" s="40"/>
      <c r="AA649" s="40"/>
    </row>
    <row r="650" spans="1:32">
      <c r="A650" s="43"/>
      <c r="B650" s="43"/>
      <c r="C650" s="47" t="str">
        <f>基本登録!$A$24</f>
        <v>②顧問の捺印のないものは無効</v>
      </c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6"/>
      <c r="R650" s="44"/>
      <c r="S650" s="44"/>
      <c r="T650" s="44"/>
      <c r="U650" s="168" t="s">
        <v>139</v>
      </c>
      <c r="V650" s="168"/>
      <c r="W650" s="168"/>
      <c r="X650" s="168"/>
      <c r="Y650" s="168"/>
      <c r="Z650" s="168"/>
      <c r="AA650" s="168"/>
    </row>
    <row r="651" spans="1:32" s="37" customFormat="1">
      <c r="A651" s="41"/>
      <c r="B651" s="41"/>
      <c r="C651" s="42" t="str">
        <f>基本登録!$A$25</f>
        <v>③A4用紙に印刷すること（A4用紙1枚につき立順票は二部出力。切り取って使用すること）</v>
      </c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168"/>
      <c r="V651" s="168"/>
      <c r="W651" s="168"/>
      <c r="X651" s="168"/>
      <c r="Y651" s="168"/>
      <c r="Z651" s="168"/>
      <c r="AA651" s="168"/>
      <c r="AC651" s="53"/>
    </row>
    <row r="652" spans="1:32" ht="34.5" customHeight="1">
      <c r="AC652" s="52"/>
      <c r="AF652" s="11"/>
    </row>
    <row r="653" spans="1:32" ht="24.75" customHeight="1">
      <c r="A653" s="240" t="s">
        <v>119</v>
      </c>
      <c r="B653" s="240"/>
      <c r="C653" s="240"/>
      <c r="D653" s="201" t="str">
        <f ca="1">基本登録!$B$10</f>
        <v>令和8年度　都総体（全国総体都予選）個人 立順票</v>
      </c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190" t="s">
        <v>120</v>
      </c>
      <c r="Y653" s="191"/>
      <c r="Z653" s="191"/>
      <c r="AA653" s="192"/>
      <c r="AC653" s="52"/>
      <c r="AF653" s="11"/>
    </row>
    <row r="654" spans="1:32" ht="26.25" customHeight="1">
      <c r="A654" s="241"/>
      <c r="B654" s="241"/>
      <c r="C654" s="24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2" t="str">
        <f>IF(VLOOKUP(AC661,都総体!$B:$G,2,FALSE)="","",VLOOKUP(AC661,都総体!$B:$G,2,FALSE))</f>
        <v/>
      </c>
      <c r="Y654" s="203"/>
      <c r="Z654" s="203"/>
      <c r="AA654" s="204"/>
      <c r="AC654" s="52"/>
      <c r="AF654" s="11"/>
    </row>
    <row r="655" spans="1:32" ht="27" customHeight="1">
      <c r="A655" s="169" t="s">
        <v>121</v>
      </c>
      <c r="B655" s="177"/>
      <c r="C655" s="178"/>
      <c r="D655" s="208"/>
      <c r="E655" s="30" t="s">
        <v>122</v>
      </c>
      <c r="F655" s="208"/>
      <c r="G655" s="190" t="s">
        <v>123</v>
      </c>
      <c r="H655" s="191"/>
      <c r="I655" s="192"/>
      <c r="J655" s="213" t="str">
        <f>基本登録!$B$2</f>
        <v>基本登録シートの学校番号に入力して下さい</v>
      </c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X655" s="205"/>
      <c r="Y655" s="206"/>
      <c r="Z655" s="206"/>
      <c r="AA655" s="207"/>
      <c r="AC655" s="52"/>
      <c r="AF655" s="11"/>
    </row>
    <row r="656" spans="1:32" ht="9.75" customHeight="1">
      <c r="A656" s="214">
        <f>基本登録!$B$1</f>
        <v>0</v>
      </c>
      <c r="B656" s="215"/>
      <c r="C656" s="216"/>
      <c r="D656" s="209"/>
      <c r="E656" s="223" t="s">
        <v>108</v>
      </c>
      <c r="F656" s="211"/>
      <c r="G656" s="226" t="s">
        <v>124</v>
      </c>
      <c r="H656" s="227"/>
      <c r="I656" s="228"/>
      <c r="J656" s="213">
        <f>基本登録!$B$3</f>
        <v>0</v>
      </c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36"/>
      <c r="X656" s="36"/>
      <c r="AC656" s="52"/>
      <c r="AF656" s="11"/>
    </row>
    <row r="657" spans="1:32" ht="16.5" customHeight="1">
      <c r="A657" s="217"/>
      <c r="B657" s="218"/>
      <c r="C657" s="219"/>
      <c r="D657" s="209"/>
      <c r="E657" s="224"/>
      <c r="F657" s="211"/>
      <c r="G657" s="229"/>
      <c r="H657" s="230"/>
      <c r="I657" s="231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X657" s="182" t="s">
        <v>125</v>
      </c>
      <c r="Y657" s="184" t="s">
        <v>126</v>
      </c>
      <c r="Z657" s="185"/>
      <c r="AA657" s="186"/>
      <c r="AC657" s="52"/>
      <c r="AF657" s="11"/>
    </row>
    <row r="658" spans="1:32" ht="27" customHeight="1">
      <c r="A658" s="220"/>
      <c r="B658" s="221"/>
      <c r="C658" s="222"/>
      <c r="D658" s="210"/>
      <c r="E658" s="225"/>
      <c r="F658" s="212"/>
      <c r="G658" s="190" t="s">
        <v>127</v>
      </c>
      <c r="H658" s="191"/>
      <c r="I658" s="192"/>
      <c r="J658" s="28"/>
      <c r="K658" s="29"/>
      <c r="L658" s="29"/>
      <c r="M658" s="29"/>
      <c r="N658" s="29"/>
      <c r="O658" s="29"/>
      <c r="P658" s="22"/>
      <c r="Q658" s="22"/>
      <c r="R658" s="22" t="s">
        <v>128</v>
      </c>
      <c r="S658" s="193" t="str">
        <f t="shared" ref="S658" si="23">AC661</f>
        <v/>
      </c>
      <c r="T658" s="194"/>
      <c r="U658" s="194"/>
      <c r="V658" s="23" t="s">
        <v>129</v>
      </c>
      <c r="X658" s="183"/>
      <c r="Y658" s="187"/>
      <c r="Z658" s="188"/>
      <c r="AA658" s="189"/>
      <c r="AC658" s="52"/>
      <c r="AF658" s="11"/>
    </row>
    <row r="659" spans="1:32" ht="4.5" customHeight="1">
      <c r="AC659" s="52"/>
      <c r="AF659" s="11"/>
    </row>
    <row r="660" spans="1:32" ht="21.75" customHeight="1">
      <c r="A660" s="24" t="s">
        <v>130</v>
      </c>
      <c r="B660" s="174" t="s">
        <v>131</v>
      </c>
      <c r="C660" s="195"/>
      <c r="D660" s="195"/>
      <c r="E660" s="195"/>
      <c r="F660" s="176"/>
      <c r="G660" s="32" t="s">
        <v>102</v>
      </c>
      <c r="H660" s="196" t="str">
        <f ca="1">IFERROR(VLOOKUP(D653,基本登録!$B$8:$I$14,5,FALSE),"")</f>
        <v>個人準決勝</v>
      </c>
      <c r="I660" s="197"/>
      <c r="J660" s="197"/>
      <c r="K660" s="197"/>
      <c r="L660" s="198"/>
      <c r="M660" s="196" t="str">
        <f ca="1">IFERROR(VLOOKUP(D653,基本登録!$B$8:$I$14,6,FALSE),"")</f>
        <v>個人決勝</v>
      </c>
      <c r="N660" s="197"/>
      <c r="O660" s="197"/>
      <c r="P660" s="197"/>
      <c r="Q660" s="198"/>
      <c r="R660" s="196" t="str">
        <f ca="1">IFERROR(IF(VLOOKUP(D653,基本登録!$B$8:$I$14,7,FALSE)="","",VLOOKUP(D653,基本登録!$B$8:$I$14,7,FALSE)),"")</f>
        <v/>
      </c>
      <c r="S660" s="197"/>
      <c r="T660" s="197"/>
      <c r="U660" s="197"/>
      <c r="V660" s="198"/>
      <c r="W660" s="196" t="str">
        <f ca="1">IFERROR(IF(VLOOKUP(D653,基本登録!$B$8:$I$14,8,FALSE)="","",VLOOKUP(D653,基本登録!$B$8:$I$14,8,FALSE)),"")</f>
        <v/>
      </c>
      <c r="X660" s="197"/>
      <c r="Y660" s="197"/>
      <c r="Z660" s="197"/>
      <c r="AA660" s="198"/>
      <c r="AC660" s="52"/>
      <c r="AF660" s="11"/>
    </row>
    <row r="661" spans="1:32" ht="21.75" customHeight="1">
      <c r="A661" s="25" t="str">
        <f>基本登録!$A$17</f>
        <v>１</v>
      </c>
      <c r="B661" s="179" t="str">
        <f>IF(AC661="","",VLOOKUP(AC661,都総体!$B:$G,4,FALSE))</f>
        <v/>
      </c>
      <c r="C661" s="180"/>
      <c r="D661" s="180"/>
      <c r="E661" s="180"/>
      <c r="F661" s="181"/>
      <c r="G661" s="26" t="str">
        <f>IF(AC661="","",VLOOKUP(AC661,都総体!$B:$G,5,FALSE))</f>
        <v/>
      </c>
      <c r="H661" s="31"/>
      <c r="I661" s="31"/>
      <c r="J661" s="31"/>
      <c r="K661" s="21"/>
      <c r="L661" s="34"/>
      <c r="M661" s="31"/>
      <c r="N661" s="31"/>
      <c r="O661" s="31"/>
      <c r="P661" s="21"/>
      <c r="Q661" s="34"/>
      <c r="R661" s="31"/>
      <c r="S661" s="31"/>
      <c r="T661" s="31"/>
      <c r="U661" s="21"/>
      <c r="V661" s="34"/>
      <c r="W661" s="31"/>
      <c r="X661" s="31"/>
      <c r="Y661" s="31"/>
      <c r="Z661" s="21"/>
      <c r="AA661" s="34"/>
      <c r="AC661" s="52" t="str">
        <f>都総体!B$39</f>
        <v/>
      </c>
      <c r="AF661" s="11"/>
    </row>
    <row r="662" spans="1:32" ht="21.75" customHeight="1">
      <c r="A662" s="24" t="str">
        <f>基本登録!$A$18</f>
        <v>２</v>
      </c>
      <c r="B662" s="179" t="str">
        <f>IF(AC662="","",VLOOKUP(AC662,都総体!$B:$G,4,FALSE))</f>
        <v/>
      </c>
      <c r="C662" s="180"/>
      <c r="D662" s="180"/>
      <c r="E662" s="180"/>
      <c r="F662" s="181"/>
      <c r="G662" s="26" t="str">
        <f>IF(AC662="","",VLOOKUP(AC662,都総体!$B:$G,5,FALSE))</f>
        <v/>
      </c>
      <c r="H662" s="31"/>
      <c r="I662" s="31"/>
      <c r="J662" s="31"/>
      <c r="K662" s="21"/>
      <c r="L662" s="34"/>
      <c r="M662" s="31"/>
      <c r="N662" s="31"/>
      <c r="O662" s="31"/>
      <c r="P662" s="21"/>
      <c r="Q662" s="34"/>
      <c r="R662" s="31"/>
      <c r="S662" s="31"/>
      <c r="T662" s="31"/>
      <c r="U662" s="21"/>
      <c r="V662" s="34"/>
      <c r="W662" s="31"/>
      <c r="X662" s="31"/>
      <c r="Y662" s="31"/>
      <c r="Z662" s="21"/>
      <c r="AA662" s="34"/>
      <c r="AC662" s="52"/>
      <c r="AF662" s="11"/>
    </row>
    <row r="663" spans="1:32" ht="21.75" customHeight="1">
      <c r="A663" s="24" t="str">
        <f>基本登録!$A$19</f>
        <v>３</v>
      </c>
      <c r="B663" s="179" t="str">
        <f>IF(AC663="","",VLOOKUP(AC663,都総体!$B:$G,4,FALSE))</f>
        <v/>
      </c>
      <c r="C663" s="180"/>
      <c r="D663" s="180"/>
      <c r="E663" s="180"/>
      <c r="F663" s="181"/>
      <c r="G663" s="26" t="str">
        <f>IF(AC663="","",VLOOKUP(AC663,都総体!$B:$G,5,FALSE))</f>
        <v/>
      </c>
      <c r="H663" s="31"/>
      <c r="I663" s="31"/>
      <c r="J663" s="31"/>
      <c r="K663" s="21"/>
      <c r="L663" s="34"/>
      <c r="M663" s="31"/>
      <c r="N663" s="31"/>
      <c r="O663" s="31"/>
      <c r="P663" s="21"/>
      <c r="Q663" s="34"/>
      <c r="R663" s="31"/>
      <c r="S663" s="31"/>
      <c r="T663" s="31"/>
      <c r="U663" s="21"/>
      <c r="V663" s="34"/>
      <c r="W663" s="31"/>
      <c r="X663" s="31"/>
      <c r="Y663" s="31"/>
      <c r="Z663" s="21"/>
      <c r="AA663" s="34"/>
      <c r="AC663" s="52"/>
      <c r="AF663" s="11"/>
    </row>
    <row r="664" spans="1:32" ht="21.75" customHeight="1">
      <c r="A664" s="24" t="str">
        <f>基本登録!$A$20</f>
        <v>４</v>
      </c>
      <c r="B664" s="179" t="str">
        <f>IF(AC664="","",VLOOKUP(AC664,都総体!$B:$G,4,FALSE))</f>
        <v/>
      </c>
      <c r="C664" s="180"/>
      <c r="D664" s="180"/>
      <c r="E664" s="180"/>
      <c r="F664" s="181"/>
      <c r="G664" s="26" t="str">
        <f>IF(AC664="","",VLOOKUP(AC664,都総体!$B:$G,5,FALSE))</f>
        <v/>
      </c>
      <c r="H664" s="31"/>
      <c r="I664" s="31"/>
      <c r="J664" s="31"/>
      <c r="K664" s="21"/>
      <c r="L664" s="34"/>
      <c r="M664" s="31"/>
      <c r="N664" s="31"/>
      <c r="O664" s="31"/>
      <c r="P664" s="21"/>
      <c r="Q664" s="34"/>
      <c r="R664" s="31"/>
      <c r="S664" s="31"/>
      <c r="T664" s="31"/>
      <c r="U664" s="21"/>
      <c r="V664" s="34"/>
      <c r="W664" s="31"/>
      <c r="X664" s="31"/>
      <c r="Y664" s="31"/>
      <c r="Z664" s="21"/>
      <c r="AA664" s="34"/>
      <c r="AC664" s="52"/>
      <c r="AF664" s="11"/>
    </row>
    <row r="665" spans="1:32" ht="21.75" customHeight="1">
      <c r="A665" s="24" t="str">
        <f>基本登録!$A$21</f>
        <v>５</v>
      </c>
      <c r="B665" s="179" t="str">
        <f>IF(AC665="","",VLOOKUP(AC665,都総体!$B:$G,4,FALSE))</f>
        <v/>
      </c>
      <c r="C665" s="180"/>
      <c r="D665" s="180"/>
      <c r="E665" s="180"/>
      <c r="F665" s="181"/>
      <c r="G665" s="26" t="str">
        <f>IF(AC665="","",VLOOKUP(AC665,都総体!$B:$G,5,FALSE))</f>
        <v/>
      </c>
      <c r="H665" s="31"/>
      <c r="I665" s="31"/>
      <c r="J665" s="31"/>
      <c r="K665" s="21"/>
      <c r="L665" s="34"/>
      <c r="M665" s="31"/>
      <c r="N665" s="31"/>
      <c r="O665" s="31"/>
      <c r="P665" s="21"/>
      <c r="Q665" s="34"/>
      <c r="R665" s="31"/>
      <c r="S665" s="31"/>
      <c r="T665" s="31"/>
      <c r="U665" s="21"/>
      <c r="V665" s="34"/>
      <c r="W665" s="31"/>
      <c r="X665" s="31"/>
      <c r="Y665" s="31"/>
      <c r="Z665" s="21"/>
      <c r="AA665" s="34"/>
      <c r="AC665" s="52"/>
      <c r="AF665" s="11"/>
    </row>
    <row r="666" spans="1:32" ht="21.75" customHeight="1">
      <c r="A666" s="24" t="str">
        <f>基本登録!$A$22</f>
        <v>補</v>
      </c>
      <c r="B666" s="179" t="str">
        <f>IF(AC666="","",VLOOKUP(AC666,都総体!$B:$G,4,FALSE))</f>
        <v/>
      </c>
      <c r="C666" s="180"/>
      <c r="D666" s="180"/>
      <c r="E666" s="180"/>
      <c r="F666" s="181"/>
      <c r="G666" s="26" t="str">
        <f>IF(AC666="","",VLOOKUP(AC666,都総体!$B:$G,5,FALSE))</f>
        <v/>
      </c>
      <c r="H666" s="24"/>
      <c r="I666" s="24"/>
      <c r="J666" s="24"/>
      <c r="K666" s="33"/>
      <c r="L666" s="34"/>
      <c r="M666" s="24"/>
      <c r="N666" s="24"/>
      <c r="O666" s="24"/>
      <c r="P666" s="33"/>
      <c r="Q666" s="34"/>
      <c r="R666" s="24"/>
      <c r="S666" s="24"/>
      <c r="T666" s="24"/>
      <c r="U666" s="33"/>
      <c r="V666" s="34"/>
      <c r="W666" s="24"/>
      <c r="X666" s="24"/>
      <c r="Y666" s="24"/>
      <c r="Z666" s="33"/>
      <c r="AA666" s="34"/>
      <c r="AC666" s="52"/>
      <c r="AF666" s="11"/>
    </row>
    <row r="667" spans="1:32" ht="19.5" customHeight="1">
      <c r="A667" s="169"/>
      <c r="B667" s="170"/>
      <c r="C667" s="170"/>
      <c r="D667" s="170"/>
      <c r="E667" s="170"/>
      <c r="F667" s="170"/>
      <c r="G667" s="171"/>
      <c r="H667" s="172" t="s">
        <v>132</v>
      </c>
      <c r="I667" s="173"/>
      <c r="J667" s="173"/>
      <c r="K667" s="173"/>
      <c r="L667" s="34"/>
      <c r="M667" s="172" t="s">
        <v>132</v>
      </c>
      <c r="N667" s="173"/>
      <c r="O667" s="173"/>
      <c r="P667" s="173"/>
      <c r="Q667" s="34"/>
      <c r="R667" s="172" t="s">
        <v>132</v>
      </c>
      <c r="S667" s="173"/>
      <c r="T667" s="173"/>
      <c r="U667" s="173"/>
      <c r="V667" s="34"/>
      <c r="W667" s="172" t="s">
        <v>132</v>
      </c>
      <c r="X667" s="173"/>
      <c r="Y667" s="173"/>
      <c r="Z667" s="173"/>
      <c r="AA667" s="34"/>
      <c r="AC667" s="52"/>
      <c r="AF667" s="11"/>
    </row>
    <row r="668" spans="1:32" ht="24.75" customHeight="1">
      <c r="A668" s="174"/>
      <c r="B668" s="175"/>
      <c r="C668" s="175"/>
      <c r="D668" s="175"/>
      <c r="E668" s="175"/>
      <c r="F668" s="175"/>
      <c r="G668" s="176"/>
      <c r="H668" s="169"/>
      <c r="I668" s="177"/>
      <c r="J668" s="177"/>
      <c r="K668" s="177"/>
      <c r="L668" s="178"/>
      <c r="M668" s="169"/>
      <c r="N668" s="177"/>
      <c r="O668" s="177"/>
      <c r="P668" s="177"/>
      <c r="Q668" s="178"/>
      <c r="R668" s="169"/>
      <c r="S668" s="177"/>
      <c r="T668" s="177"/>
      <c r="U668" s="177"/>
      <c r="V668" s="178"/>
      <c r="W668" s="169"/>
      <c r="X668" s="177"/>
      <c r="Y668" s="177"/>
      <c r="Z668" s="177"/>
      <c r="AA668" s="178"/>
      <c r="AC668" s="52"/>
      <c r="AF668" s="11"/>
    </row>
    <row r="669" spans="1:32" ht="4.5" customHeight="1">
      <c r="A669" s="165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AC669" s="52"/>
      <c r="AF669" s="11"/>
    </row>
    <row r="670" spans="1:32">
      <c r="A670" s="167" t="s">
        <v>136</v>
      </c>
      <c r="B670" s="167"/>
      <c r="C670" s="47" t="str">
        <f>基本登録!$A$23</f>
        <v>①（　）内の大会の個人の部は一人１枚使用すること（関東予選・総合体育大会・個人選手権大会）</v>
      </c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4"/>
      <c r="R670" s="45"/>
      <c r="S670" s="44"/>
      <c r="T670" s="44"/>
      <c r="U670" s="40"/>
      <c r="V670" s="40"/>
      <c r="W670" s="40"/>
      <c r="X670" s="40"/>
      <c r="Y670" s="40"/>
      <c r="Z670" s="40"/>
      <c r="AA670" s="40"/>
    </row>
    <row r="671" spans="1:32">
      <c r="A671" s="43"/>
      <c r="B671" s="43"/>
      <c r="C671" s="47" t="str">
        <f>基本登録!$A$24</f>
        <v>②顧問の捺印のないものは無効</v>
      </c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6"/>
      <c r="R671" s="44"/>
      <c r="S671" s="44"/>
      <c r="T671" s="44"/>
      <c r="U671" s="168" t="s">
        <v>139</v>
      </c>
      <c r="V671" s="168"/>
      <c r="W671" s="168"/>
      <c r="X671" s="168"/>
      <c r="Y671" s="168"/>
      <c r="Z671" s="168"/>
      <c r="AA671" s="168"/>
    </row>
    <row r="672" spans="1:32" s="37" customFormat="1">
      <c r="A672" s="41"/>
      <c r="B672" s="41"/>
      <c r="C672" s="42" t="str">
        <f>基本登録!$A$25</f>
        <v>③A4用紙に印刷すること（A4用紙1枚につき立順票は二部出力。切り取って使用すること）</v>
      </c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168"/>
      <c r="V672" s="168"/>
      <c r="W672" s="168"/>
      <c r="X672" s="168"/>
      <c r="Y672" s="168"/>
      <c r="Z672" s="168"/>
      <c r="AA672" s="168"/>
      <c r="AC672" s="53"/>
    </row>
    <row r="673" spans="1:32" ht="34.5" customHeight="1">
      <c r="AC673" s="52"/>
      <c r="AF673" s="11"/>
    </row>
    <row r="674" spans="1:32" ht="24.75" customHeight="1">
      <c r="A674" s="240" t="s">
        <v>119</v>
      </c>
      <c r="B674" s="240"/>
      <c r="C674" s="240"/>
      <c r="D674" s="201" t="str">
        <f ca="1">基本登録!$B$10</f>
        <v>令和8年度　都総体（全国総体都予選）個人 立順票</v>
      </c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190" t="s">
        <v>120</v>
      </c>
      <c r="Y674" s="191"/>
      <c r="Z674" s="191"/>
      <c r="AA674" s="192"/>
      <c r="AC674" s="52"/>
      <c r="AF674" s="11"/>
    </row>
    <row r="675" spans="1:32" ht="26.25" customHeight="1">
      <c r="A675" s="241"/>
      <c r="B675" s="241"/>
      <c r="C675" s="24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2" t="str">
        <f>IF(VLOOKUP(AC682,都総体!$B:$G,2,FALSE)="","",VLOOKUP(AC682,都総体!$B:$G,2,FALSE))</f>
        <v/>
      </c>
      <c r="Y675" s="203"/>
      <c r="Z675" s="203"/>
      <c r="AA675" s="204"/>
      <c r="AC675" s="52"/>
      <c r="AF675" s="11"/>
    </row>
    <row r="676" spans="1:32" ht="27" customHeight="1">
      <c r="A676" s="169" t="s">
        <v>121</v>
      </c>
      <c r="B676" s="177"/>
      <c r="C676" s="178"/>
      <c r="D676" s="208"/>
      <c r="E676" s="30" t="s">
        <v>122</v>
      </c>
      <c r="F676" s="208"/>
      <c r="G676" s="190" t="s">
        <v>123</v>
      </c>
      <c r="H676" s="191"/>
      <c r="I676" s="192"/>
      <c r="J676" s="213" t="str">
        <f>基本登録!$B$2</f>
        <v>基本登録シートの学校番号に入力して下さい</v>
      </c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X676" s="205"/>
      <c r="Y676" s="206"/>
      <c r="Z676" s="206"/>
      <c r="AA676" s="207"/>
      <c r="AC676" s="52"/>
      <c r="AF676" s="11"/>
    </row>
    <row r="677" spans="1:32" ht="9.75" customHeight="1">
      <c r="A677" s="214">
        <f>基本登録!$B$1</f>
        <v>0</v>
      </c>
      <c r="B677" s="215"/>
      <c r="C677" s="216"/>
      <c r="D677" s="209"/>
      <c r="E677" s="223" t="s">
        <v>108</v>
      </c>
      <c r="F677" s="211"/>
      <c r="G677" s="226" t="s">
        <v>124</v>
      </c>
      <c r="H677" s="227"/>
      <c r="I677" s="228"/>
      <c r="J677" s="213">
        <f>基本登録!$B$3</f>
        <v>0</v>
      </c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36"/>
      <c r="X677" s="36"/>
      <c r="AC677" s="52"/>
      <c r="AF677" s="11"/>
    </row>
    <row r="678" spans="1:32" ht="16.5" customHeight="1">
      <c r="A678" s="217"/>
      <c r="B678" s="218"/>
      <c r="C678" s="219"/>
      <c r="D678" s="209"/>
      <c r="E678" s="224"/>
      <c r="F678" s="211"/>
      <c r="G678" s="229"/>
      <c r="H678" s="230"/>
      <c r="I678" s="231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X678" s="182" t="s">
        <v>125</v>
      </c>
      <c r="Y678" s="184" t="s">
        <v>126</v>
      </c>
      <c r="Z678" s="185"/>
      <c r="AA678" s="186"/>
      <c r="AC678" s="52"/>
      <c r="AF678" s="11"/>
    </row>
    <row r="679" spans="1:32" ht="27" customHeight="1">
      <c r="A679" s="220"/>
      <c r="B679" s="221"/>
      <c r="C679" s="222"/>
      <c r="D679" s="210"/>
      <c r="E679" s="225"/>
      <c r="F679" s="212"/>
      <c r="G679" s="190" t="s">
        <v>127</v>
      </c>
      <c r="H679" s="191"/>
      <c r="I679" s="192"/>
      <c r="J679" s="28"/>
      <c r="K679" s="29"/>
      <c r="L679" s="29"/>
      <c r="M679" s="29"/>
      <c r="N679" s="29"/>
      <c r="O679" s="29"/>
      <c r="P679" s="22"/>
      <c r="Q679" s="22"/>
      <c r="R679" s="22" t="s">
        <v>128</v>
      </c>
      <c r="S679" s="193" t="str">
        <f t="shared" ref="S679" si="24">AC682</f>
        <v/>
      </c>
      <c r="T679" s="194"/>
      <c r="U679" s="194"/>
      <c r="V679" s="23" t="s">
        <v>129</v>
      </c>
      <c r="X679" s="183"/>
      <c r="Y679" s="187"/>
      <c r="Z679" s="188"/>
      <c r="AA679" s="189"/>
      <c r="AC679" s="52"/>
      <c r="AF679" s="11"/>
    </row>
    <row r="680" spans="1:32" ht="4.5" customHeight="1">
      <c r="AC680" s="52"/>
      <c r="AF680" s="11"/>
    </row>
    <row r="681" spans="1:32" ht="21.75" customHeight="1">
      <c r="A681" s="24" t="s">
        <v>130</v>
      </c>
      <c r="B681" s="174" t="s">
        <v>131</v>
      </c>
      <c r="C681" s="195"/>
      <c r="D681" s="195"/>
      <c r="E681" s="195"/>
      <c r="F681" s="176"/>
      <c r="G681" s="32" t="s">
        <v>102</v>
      </c>
      <c r="H681" s="196" t="str">
        <f ca="1">IFERROR(VLOOKUP(D674,基本登録!$B$8:$I$14,5,FALSE),"")</f>
        <v>個人準決勝</v>
      </c>
      <c r="I681" s="197"/>
      <c r="J681" s="197"/>
      <c r="K681" s="197"/>
      <c r="L681" s="198"/>
      <c r="M681" s="196" t="str">
        <f ca="1">IFERROR(VLOOKUP(D674,基本登録!$B$8:$I$14,6,FALSE),"")</f>
        <v>個人決勝</v>
      </c>
      <c r="N681" s="197"/>
      <c r="O681" s="197"/>
      <c r="P681" s="197"/>
      <c r="Q681" s="198"/>
      <c r="R681" s="196" t="str">
        <f ca="1">IFERROR(IF(VLOOKUP(D674,基本登録!$B$8:$I$14,7,FALSE)="","",VLOOKUP(D674,基本登録!$B$8:$I$14,7,FALSE)),"")</f>
        <v/>
      </c>
      <c r="S681" s="197"/>
      <c r="T681" s="197"/>
      <c r="U681" s="197"/>
      <c r="V681" s="198"/>
      <c r="W681" s="196" t="str">
        <f ca="1">IFERROR(IF(VLOOKUP(D674,基本登録!$B$8:$I$14,8,FALSE)="","",VLOOKUP(D674,基本登録!$B$8:$I$14,8,FALSE)),"")</f>
        <v/>
      </c>
      <c r="X681" s="197"/>
      <c r="Y681" s="197"/>
      <c r="Z681" s="197"/>
      <c r="AA681" s="198"/>
      <c r="AC681" s="52"/>
      <c r="AF681" s="11"/>
    </row>
    <row r="682" spans="1:32" ht="21.75" customHeight="1">
      <c r="A682" s="25" t="str">
        <f>基本登録!$A$17</f>
        <v>１</v>
      </c>
      <c r="B682" s="179" t="str">
        <f>IF(AC682="","",VLOOKUP(AC682,都総体!$B:$G,4,FALSE))</f>
        <v/>
      </c>
      <c r="C682" s="180"/>
      <c r="D682" s="180"/>
      <c r="E682" s="180"/>
      <c r="F682" s="181"/>
      <c r="G682" s="26" t="str">
        <f>IF(AC682="","",VLOOKUP(AC682,都総体!$B:$G,5,FALSE))</f>
        <v/>
      </c>
      <c r="H682" s="31"/>
      <c r="I682" s="31"/>
      <c r="J682" s="31"/>
      <c r="K682" s="21"/>
      <c r="L682" s="34"/>
      <c r="M682" s="31"/>
      <c r="N682" s="31"/>
      <c r="O682" s="31"/>
      <c r="P682" s="21"/>
      <c r="Q682" s="34"/>
      <c r="R682" s="31"/>
      <c r="S682" s="31"/>
      <c r="T682" s="31"/>
      <c r="U682" s="21"/>
      <c r="V682" s="34"/>
      <c r="W682" s="31"/>
      <c r="X682" s="31"/>
      <c r="Y682" s="31"/>
      <c r="Z682" s="21"/>
      <c r="AA682" s="34"/>
      <c r="AC682" s="52" t="str">
        <f>都総体!B$40</f>
        <v/>
      </c>
      <c r="AF682" s="11"/>
    </row>
    <row r="683" spans="1:32" ht="21.75" customHeight="1">
      <c r="A683" s="24" t="str">
        <f>基本登録!$A$18</f>
        <v>２</v>
      </c>
      <c r="B683" s="179" t="str">
        <f>IF(AC683="","",VLOOKUP(AC683,都総体!$B:$G,4,FALSE))</f>
        <v/>
      </c>
      <c r="C683" s="180"/>
      <c r="D683" s="180"/>
      <c r="E683" s="180"/>
      <c r="F683" s="181"/>
      <c r="G683" s="26" t="str">
        <f>IF(AC683="","",VLOOKUP(AC683,都総体!$B:$G,5,FALSE))</f>
        <v/>
      </c>
      <c r="H683" s="31"/>
      <c r="I683" s="31"/>
      <c r="J683" s="31"/>
      <c r="K683" s="21"/>
      <c r="L683" s="34"/>
      <c r="M683" s="31"/>
      <c r="N683" s="31"/>
      <c r="O683" s="31"/>
      <c r="P683" s="21"/>
      <c r="Q683" s="34"/>
      <c r="R683" s="31"/>
      <c r="S683" s="31"/>
      <c r="T683" s="31"/>
      <c r="U683" s="21"/>
      <c r="V683" s="34"/>
      <c r="W683" s="31"/>
      <c r="X683" s="31"/>
      <c r="Y683" s="31"/>
      <c r="Z683" s="21"/>
      <c r="AA683" s="34"/>
      <c r="AC683" s="52"/>
      <c r="AF683" s="11"/>
    </row>
    <row r="684" spans="1:32" ht="21.75" customHeight="1">
      <c r="A684" s="24" t="str">
        <f>基本登録!$A$19</f>
        <v>３</v>
      </c>
      <c r="B684" s="179" t="str">
        <f>IF(AC684="","",VLOOKUP(AC684,都総体!$B:$G,4,FALSE))</f>
        <v/>
      </c>
      <c r="C684" s="180"/>
      <c r="D684" s="180"/>
      <c r="E684" s="180"/>
      <c r="F684" s="181"/>
      <c r="G684" s="26" t="str">
        <f>IF(AC684="","",VLOOKUP(AC684,都総体!$B:$G,5,FALSE))</f>
        <v/>
      </c>
      <c r="H684" s="31"/>
      <c r="I684" s="31"/>
      <c r="J684" s="31"/>
      <c r="K684" s="21"/>
      <c r="L684" s="34"/>
      <c r="M684" s="31"/>
      <c r="N684" s="31"/>
      <c r="O684" s="31"/>
      <c r="P684" s="21"/>
      <c r="Q684" s="34"/>
      <c r="R684" s="31"/>
      <c r="S684" s="31"/>
      <c r="T684" s="31"/>
      <c r="U684" s="21"/>
      <c r="V684" s="34"/>
      <c r="W684" s="31"/>
      <c r="X684" s="31"/>
      <c r="Y684" s="31"/>
      <c r="Z684" s="21"/>
      <c r="AA684" s="34"/>
      <c r="AC684" s="52"/>
      <c r="AF684" s="11"/>
    </row>
    <row r="685" spans="1:32" ht="21.75" customHeight="1">
      <c r="A685" s="24" t="str">
        <f>基本登録!$A$20</f>
        <v>４</v>
      </c>
      <c r="B685" s="179" t="str">
        <f>IF(AC685="","",VLOOKUP(AC685,都総体!$B:$G,4,FALSE))</f>
        <v/>
      </c>
      <c r="C685" s="180"/>
      <c r="D685" s="180"/>
      <c r="E685" s="180"/>
      <c r="F685" s="181"/>
      <c r="G685" s="26" t="str">
        <f>IF(AC685="","",VLOOKUP(AC685,都総体!$B:$G,5,FALSE))</f>
        <v/>
      </c>
      <c r="H685" s="31"/>
      <c r="I685" s="31"/>
      <c r="J685" s="31"/>
      <c r="K685" s="21"/>
      <c r="L685" s="34"/>
      <c r="M685" s="31"/>
      <c r="N685" s="31"/>
      <c r="O685" s="31"/>
      <c r="P685" s="21"/>
      <c r="Q685" s="34"/>
      <c r="R685" s="31"/>
      <c r="S685" s="31"/>
      <c r="T685" s="31"/>
      <c r="U685" s="21"/>
      <c r="V685" s="34"/>
      <c r="W685" s="31"/>
      <c r="X685" s="31"/>
      <c r="Y685" s="31"/>
      <c r="Z685" s="21"/>
      <c r="AA685" s="34"/>
      <c r="AC685" s="52"/>
      <c r="AF685" s="11"/>
    </row>
    <row r="686" spans="1:32" ht="21.75" customHeight="1">
      <c r="A686" s="24" t="str">
        <f>基本登録!$A$21</f>
        <v>５</v>
      </c>
      <c r="B686" s="179" t="str">
        <f>IF(AC686="","",VLOOKUP(AC686,都総体!$B:$G,4,FALSE))</f>
        <v/>
      </c>
      <c r="C686" s="180"/>
      <c r="D686" s="180"/>
      <c r="E686" s="180"/>
      <c r="F686" s="181"/>
      <c r="G686" s="26" t="str">
        <f>IF(AC686="","",VLOOKUP(AC686,都総体!$B:$G,5,FALSE))</f>
        <v/>
      </c>
      <c r="H686" s="31"/>
      <c r="I686" s="31"/>
      <c r="J686" s="31"/>
      <c r="K686" s="21"/>
      <c r="L686" s="34"/>
      <c r="M686" s="31"/>
      <c r="N686" s="31"/>
      <c r="O686" s="31"/>
      <c r="P686" s="21"/>
      <c r="Q686" s="34"/>
      <c r="R686" s="31"/>
      <c r="S686" s="31"/>
      <c r="T686" s="31"/>
      <c r="U686" s="21"/>
      <c r="V686" s="34"/>
      <c r="W686" s="31"/>
      <c r="X686" s="31"/>
      <c r="Y686" s="31"/>
      <c r="Z686" s="21"/>
      <c r="AA686" s="34"/>
      <c r="AC686" s="52"/>
      <c r="AF686" s="11"/>
    </row>
    <row r="687" spans="1:32" ht="21.75" customHeight="1">
      <c r="A687" s="24" t="str">
        <f>基本登録!$A$22</f>
        <v>補</v>
      </c>
      <c r="B687" s="179" t="str">
        <f>IF(AC687="","",VLOOKUP(AC687,都総体!$B:$G,4,FALSE))</f>
        <v/>
      </c>
      <c r="C687" s="180"/>
      <c r="D687" s="180"/>
      <c r="E687" s="180"/>
      <c r="F687" s="181"/>
      <c r="G687" s="26" t="str">
        <f>IF(AC687="","",VLOOKUP(AC687,都総体!$B:$G,5,FALSE))</f>
        <v/>
      </c>
      <c r="H687" s="24"/>
      <c r="I687" s="24"/>
      <c r="J687" s="24"/>
      <c r="K687" s="33"/>
      <c r="L687" s="34"/>
      <c r="M687" s="24"/>
      <c r="N687" s="24"/>
      <c r="O687" s="24"/>
      <c r="P687" s="33"/>
      <c r="Q687" s="34"/>
      <c r="R687" s="24"/>
      <c r="S687" s="24"/>
      <c r="T687" s="24"/>
      <c r="U687" s="33"/>
      <c r="V687" s="34"/>
      <c r="W687" s="24"/>
      <c r="X687" s="24"/>
      <c r="Y687" s="24"/>
      <c r="Z687" s="33"/>
      <c r="AA687" s="34"/>
      <c r="AC687" s="52"/>
      <c r="AF687" s="11"/>
    </row>
    <row r="688" spans="1:32" ht="19.5" customHeight="1">
      <c r="A688" s="169"/>
      <c r="B688" s="170"/>
      <c r="C688" s="170"/>
      <c r="D688" s="170"/>
      <c r="E688" s="170"/>
      <c r="F688" s="170"/>
      <c r="G688" s="171"/>
      <c r="H688" s="172" t="s">
        <v>132</v>
      </c>
      <c r="I688" s="173"/>
      <c r="J688" s="173"/>
      <c r="K688" s="173"/>
      <c r="L688" s="34"/>
      <c r="M688" s="172" t="s">
        <v>132</v>
      </c>
      <c r="N688" s="173"/>
      <c r="O688" s="173"/>
      <c r="P688" s="173"/>
      <c r="Q688" s="34"/>
      <c r="R688" s="172" t="s">
        <v>132</v>
      </c>
      <c r="S688" s="173"/>
      <c r="T688" s="173"/>
      <c r="U688" s="173"/>
      <c r="V688" s="34"/>
      <c r="W688" s="172" t="s">
        <v>132</v>
      </c>
      <c r="X688" s="173"/>
      <c r="Y688" s="173"/>
      <c r="Z688" s="173"/>
      <c r="AA688" s="34"/>
      <c r="AC688" s="52"/>
      <c r="AF688" s="11"/>
    </row>
    <row r="689" spans="1:32" ht="24.75" customHeight="1">
      <c r="A689" s="174"/>
      <c r="B689" s="175"/>
      <c r="C689" s="175"/>
      <c r="D689" s="175"/>
      <c r="E689" s="175"/>
      <c r="F689" s="175"/>
      <c r="G689" s="176"/>
      <c r="H689" s="169"/>
      <c r="I689" s="177"/>
      <c r="J689" s="177"/>
      <c r="K689" s="177"/>
      <c r="L689" s="178"/>
      <c r="M689" s="169"/>
      <c r="N689" s="177"/>
      <c r="O689" s="177"/>
      <c r="P689" s="177"/>
      <c r="Q689" s="178"/>
      <c r="R689" s="169"/>
      <c r="S689" s="177"/>
      <c r="T689" s="177"/>
      <c r="U689" s="177"/>
      <c r="V689" s="178"/>
      <c r="W689" s="169"/>
      <c r="X689" s="177"/>
      <c r="Y689" s="177"/>
      <c r="Z689" s="177"/>
      <c r="AA689" s="178"/>
      <c r="AC689" s="52"/>
      <c r="AF689" s="11"/>
    </row>
    <row r="690" spans="1:32" ht="4.5" customHeight="1">
      <c r="A690" s="165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AC690" s="52"/>
      <c r="AF690" s="11"/>
    </row>
    <row r="691" spans="1:32">
      <c r="A691" s="167" t="s">
        <v>136</v>
      </c>
      <c r="B691" s="167"/>
      <c r="C691" s="47" t="str">
        <f>基本登録!$A$23</f>
        <v>①（　）内の大会の個人の部は一人１枚使用すること（関東予選・総合体育大会・個人選手権大会）</v>
      </c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4"/>
      <c r="R691" s="45"/>
      <c r="S691" s="44"/>
      <c r="T691" s="44"/>
      <c r="U691" s="40"/>
      <c r="V691" s="40"/>
      <c r="W691" s="40"/>
      <c r="X691" s="40"/>
      <c r="Y691" s="40"/>
      <c r="Z691" s="40"/>
      <c r="AA691" s="40"/>
    </row>
    <row r="692" spans="1:32">
      <c r="A692" s="43"/>
      <c r="B692" s="43"/>
      <c r="C692" s="47" t="str">
        <f>基本登録!$A$24</f>
        <v>②顧問の捺印のないものは無効</v>
      </c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6"/>
      <c r="R692" s="44"/>
      <c r="S692" s="44"/>
      <c r="T692" s="44"/>
      <c r="U692" s="168" t="s">
        <v>139</v>
      </c>
      <c r="V692" s="168"/>
      <c r="W692" s="168"/>
      <c r="X692" s="168"/>
      <c r="Y692" s="168"/>
      <c r="Z692" s="168"/>
      <c r="AA692" s="168"/>
    </row>
    <row r="693" spans="1:32" s="37" customFormat="1">
      <c r="A693" s="41"/>
      <c r="B693" s="41"/>
      <c r="C693" s="42" t="str">
        <f>基本登録!$A$25</f>
        <v>③A4用紙に印刷すること（A4用紙1枚につき立順票は二部出力。切り取って使用すること）</v>
      </c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168"/>
      <c r="V693" s="168"/>
      <c r="W693" s="168"/>
      <c r="X693" s="168"/>
      <c r="Y693" s="168"/>
      <c r="Z693" s="168"/>
      <c r="AA693" s="168"/>
      <c r="AC693" s="53"/>
    </row>
    <row r="694" spans="1:32" ht="34.5" customHeight="1">
      <c r="AC694" s="52"/>
      <c r="AF694" s="11"/>
    </row>
    <row r="695" spans="1:32" ht="24.75" customHeight="1">
      <c r="A695" s="240" t="s">
        <v>119</v>
      </c>
      <c r="B695" s="240"/>
      <c r="C695" s="240"/>
      <c r="D695" s="201" t="str">
        <f ca="1">基本登録!$B$10</f>
        <v>令和8年度　都総体（全国総体都予選）個人 立順票</v>
      </c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190" t="s">
        <v>120</v>
      </c>
      <c r="Y695" s="191"/>
      <c r="Z695" s="191"/>
      <c r="AA695" s="192"/>
      <c r="AC695" s="52"/>
      <c r="AF695" s="11"/>
    </row>
    <row r="696" spans="1:32" ht="26.25" customHeight="1">
      <c r="A696" s="241"/>
      <c r="B696" s="241"/>
      <c r="C696" s="24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2" t="str">
        <f>IF(VLOOKUP(AC703,都総体!$B:$G,2,FALSE)="","",VLOOKUP(AC703,都総体!$B:$G,2,FALSE))</f>
        <v/>
      </c>
      <c r="Y696" s="203"/>
      <c r="Z696" s="203"/>
      <c r="AA696" s="204"/>
      <c r="AC696" s="52"/>
      <c r="AF696" s="11"/>
    </row>
    <row r="697" spans="1:32" ht="27" customHeight="1">
      <c r="A697" s="169" t="s">
        <v>121</v>
      </c>
      <c r="B697" s="177"/>
      <c r="C697" s="178"/>
      <c r="D697" s="208"/>
      <c r="E697" s="30" t="s">
        <v>122</v>
      </c>
      <c r="F697" s="208"/>
      <c r="G697" s="190" t="s">
        <v>123</v>
      </c>
      <c r="H697" s="191"/>
      <c r="I697" s="192"/>
      <c r="J697" s="213" t="str">
        <f>基本登録!$B$2</f>
        <v>基本登録シートの学校番号に入力して下さい</v>
      </c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X697" s="205"/>
      <c r="Y697" s="206"/>
      <c r="Z697" s="206"/>
      <c r="AA697" s="207"/>
      <c r="AC697" s="52"/>
      <c r="AF697" s="11"/>
    </row>
    <row r="698" spans="1:32" ht="9.75" customHeight="1">
      <c r="A698" s="214">
        <f>基本登録!$B$1</f>
        <v>0</v>
      </c>
      <c r="B698" s="215"/>
      <c r="C698" s="216"/>
      <c r="D698" s="209"/>
      <c r="E698" s="223" t="s">
        <v>108</v>
      </c>
      <c r="F698" s="211"/>
      <c r="G698" s="226" t="s">
        <v>124</v>
      </c>
      <c r="H698" s="227"/>
      <c r="I698" s="228"/>
      <c r="J698" s="213">
        <f>基本登録!$B$3</f>
        <v>0</v>
      </c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36"/>
      <c r="X698" s="36"/>
      <c r="AC698" s="52"/>
      <c r="AF698" s="11"/>
    </row>
    <row r="699" spans="1:32" ht="16.5" customHeight="1">
      <c r="A699" s="217"/>
      <c r="B699" s="218"/>
      <c r="C699" s="219"/>
      <c r="D699" s="209"/>
      <c r="E699" s="224"/>
      <c r="F699" s="211"/>
      <c r="G699" s="229"/>
      <c r="H699" s="230"/>
      <c r="I699" s="231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X699" s="182" t="s">
        <v>125</v>
      </c>
      <c r="Y699" s="184" t="s">
        <v>126</v>
      </c>
      <c r="Z699" s="185"/>
      <c r="AA699" s="186"/>
      <c r="AC699" s="52"/>
      <c r="AF699" s="11"/>
    </row>
    <row r="700" spans="1:32" ht="27" customHeight="1">
      <c r="A700" s="220"/>
      <c r="B700" s="221"/>
      <c r="C700" s="222"/>
      <c r="D700" s="210"/>
      <c r="E700" s="225"/>
      <c r="F700" s="212"/>
      <c r="G700" s="190" t="s">
        <v>127</v>
      </c>
      <c r="H700" s="191"/>
      <c r="I700" s="192"/>
      <c r="J700" s="28"/>
      <c r="K700" s="29"/>
      <c r="L700" s="29"/>
      <c r="M700" s="29"/>
      <c r="N700" s="29"/>
      <c r="O700" s="29"/>
      <c r="P700" s="22"/>
      <c r="Q700" s="22"/>
      <c r="R700" s="22" t="s">
        <v>128</v>
      </c>
      <c r="S700" s="193" t="str">
        <f t="shared" ref="S700" si="25">AC703</f>
        <v/>
      </c>
      <c r="T700" s="194"/>
      <c r="U700" s="194"/>
      <c r="V700" s="23" t="s">
        <v>129</v>
      </c>
      <c r="X700" s="183"/>
      <c r="Y700" s="187"/>
      <c r="Z700" s="188"/>
      <c r="AA700" s="189"/>
      <c r="AC700" s="52"/>
      <c r="AF700" s="11"/>
    </row>
    <row r="701" spans="1:32" ht="4.5" customHeight="1">
      <c r="AC701" s="52"/>
      <c r="AF701" s="11"/>
    </row>
    <row r="702" spans="1:32" ht="21.75" customHeight="1">
      <c r="A702" s="24" t="s">
        <v>130</v>
      </c>
      <c r="B702" s="174" t="s">
        <v>131</v>
      </c>
      <c r="C702" s="195"/>
      <c r="D702" s="195"/>
      <c r="E702" s="195"/>
      <c r="F702" s="176"/>
      <c r="G702" s="32" t="s">
        <v>102</v>
      </c>
      <c r="H702" s="196" t="str">
        <f ca="1">IFERROR(VLOOKUP(D695,基本登録!$B$8:$I$14,5,FALSE),"")</f>
        <v>個人準決勝</v>
      </c>
      <c r="I702" s="197"/>
      <c r="J702" s="197"/>
      <c r="K702" s="197"/>
      <c r="L702" s="198"/>
      <c r="M702" s="196" t="str">
        <f ca="1">IFERROR(VLOOKUP(D695,基本登録!$B$8:$I$14,6,FALSE),"")</f>
        <v>個人決勝</v>
      </c>
      <c r="N702" s="197"/>
      <c r="O702" s="197"/>
      <c r="P702" s="197"/>
      <c r="Q702" s="198"/>
      <c r="R702" s="196" t="str">
        <f ca="1">IFERROR(IF(VLOOKUP(D695,基本登録!$B$8:$I$14,7,FALSE)="","",VLOOKUP(D695,基本登録!$B$8:$I$14,7,FALSE)),"")</f>
        <v/>
      </c>
      <c r="S702" s="197"/>
      <c r="T702" s="197"/>
      <c r="U702" s="197"/>
      <c r="V702" s="198"/>
      <c r="W702" s="196" t="str">
        <f ca="1">IFERROR(IF(VLOOKUP(D695,基本登録!$B$8:$I$14,8,FALSE)="","",VLOOKUP(D695,基本登録!$B$8:$I$14,8,FALSE)),"")</f>
        <v/>
      </c>
      <c r="X702" s="197"/>
      <c r="Y702" s="197"/>
      <c r="Z702" s="197"/>
      <c r="AA702" s="198"/>
      <c r="AC702" s="52"/>
      <c r="AF702" s="11"/>
    </row>
    <row r="703" spans="1:32" ht="21.75" customHeight="1">
      <c r="A703" s="25" t="str">
        <f>基本登録!$A$17</f>
        <v>１</v>
      </c>
      <c r="B703" s="179" t="str">
        <f>IF(AC703="","",VLOOKUP(AC703,都総体!$B:$G,4,FALSE))</f>
        <v/>
      </c>
      <c r="C703" s="180"/>
      <c r="D703" s="180"/>
      <c r="E703" s="180"/>
      <c r="F703" s="181"/>
      <c r="G703" s="26" t="str">
        <f>IF(AC703="","",VLOOKUP(AC703,都総体!$B:$G,5,FALSE))</f>
        <v/>
      </c>
      <c r="H703" s="31"/>
      <c r="I703" s="31"/>
      <c r="J703" s="31"/>
      <c r="K703" s="21"/>
      <c r="L703" s="34"/>
      <c r="M703" s="31"/>
      <c r="N703" s="31"/>
      <c r="O703" s="31"/>
      <c r="P703" s="21"/>
      <c r="Q703" s="34"/>
      <c r="R703" s="31"/>
      <c r="S703" s="31"/>
      <c r="T703" s="31"/>
      <c r="U703" s="21"/>
      <c r="V703" s="34"/>
      <c r="W703" s="31"/>
      <c r="X703" s="31"/>
      <c r="Y703" s="31"/>
      <c r="Z703" s="21"/>
      <c r="AA703" s="34"/>
      <c r="AC703" s="52" t="str">
        <f>都総体!B$41</f>
        <v/>
      </c>
      <c r="AF703" s="11"/>
    </row>
    <row r="704" spans="1:32" ht="21.75" customHeight="1">
      <c r="A704" s="24" t="str">
        <f>基本登録!$A$18</f>
        <v>２</v>
      </c>
      <c r="B704" s="179" t="str">
        <f>IF(AC704="","",VLOOKUP(AC704,都総体!$B:$G,4,FALSE))</f>
        <v/>
      </c>
      <c r="C704" s="180"/>
      <c r="D704" s="180"/>
      <c r="E704" s="180"/>
      <c r="F704" s="181"/>
      <c r="G704" s="26" t="str">
        <f>IF(AC704="","",VLOOKUP(AC704,都総体!$B:$G,5,FALSE))</f>
        <v/>
      </c>
      <c r="H704" s="31"/>
      <c r="I704" s="31"/>
      <c r="J704" s="31"/>
      <c r="K704" s="21"/>
      <c r="L704" s="34"/>
      <c r="M704" s="31"/>
      <c r="N704" s="31"/>
      <c r="O704" s="31"/>
      <c r="P704" s="21"/>
      <c r="Q704" s="34"/>
      <c r="R704" s="31"/>
      <c r="S704" s="31"/>
      <c r="T704" s="31"/>
      <c r="U704" s="21"/>
      <c r="V704" s="34"/>
      <c r="W704" s="31"/>
      <c r="X704" s="31"/>
      <c r="Y704" s="31"/>
      <c r="Z704" s="21"/>
      <c r="AA704" s="34"/>
      <c r="AC704" s="52"/>
      <c r="AF704" s="11"/>
    </row>
    <row r="705" spans="1:32" ht="21.75" customHeight="1">
      <c r="A705" s="24" t="str">
        <f>基本登録!$A$19</f>
        <v>３</v>
      </c>
      <c r="B705" s="179" t="str">
        <f>IF(AC705="","",VLOOKUP(AC705,都総体!$B:$G,4,FALSE))</f>
        <v/>
      </c>
      <c r="C705" s="180"/>
      <c r="D705" s="180"/>
      <c r="E705" s="180"/>
      <c r="F705" s="181"/>
      <c r="G705" s="26" t="str">
        <f>IF(AC705="","",VLOOKUP(AC705,都総体!$B:$G,5,FALSE))</f>
        <v/>
      </c>
      <c r="H705" s="31"/>
      <c r="I705" s="31"/>
      <c r="J705" s="31"/>
      <c r="K705" s="21"/>
      <c r="L705" s="34"/>
      <c r="M705" s="31"/>
      <c r="N705" s="31"/>
      <c r="O705" s="31"/>
      <c r="P705" s="21"/>
      <c r="Q705" s="34"/>
      <c r="R705" s="31"/>
      <c r="S705" s="31"/>
      <c r="T705" s="31"/>
      <c r="U705" s="21"/>
      <c r="V705" s="34"/>
      <c r="W705" s="31"/>
      <c r="X705" s="31"/>
      <c r="Y705" s="31"/>
      <c r="Z705" s="21"/>
      <c r="AA705" s="34"/>
      <c r="AC705" s="52"/>
      <c r="AF705" s="11"/>
    </row>
    <row r="706" spans="1:32" ht="21.75" customHeight="1">
      <c r="A706" s="24" t="str">
        <f>基本登録!$A$20</f>
        <v>４</v>
      </c>
      <c r="B706" s="179" t="str">
        <f>IF(AC706="","",VLOOKUP(AC706,都総体!$B:$G,4,FALSE))</f>
        <v/>
      </c>
      <c r="C706" s="180"/>
      <c r="D706" s="180"/>
      <c r="E706" s="180"/>
      <c r="F706" s="181"/>
      <c r="G706" s="26" t="str">
        <f>IF(AC706="","",VLOOKUP(AC706,都総体!$B:$G,5,FALSE))</f>
        <v/>
      </c>
      <c r="H706" s="31"/>
      <c r="I706" s="31"/>
      <c r="J706" s="31"/>
      <c r="K706" s="21"/>
      <c r="L706" s="34"/>
      <c r="M706" s="31"/>
      <c r="N706" s="31"/>
      <c r="O706" s="31"/>
      <c r="P706" s="21"/>
      <c r="Q706" s="34"/>
      <c r="R706" s="31"/>
      <c r="S706" s="31"/>
      <c r="T706" s="31"/>
      <c r="U706" s="21"/>
      <c r="V706" s="34"/>
      <c r="W706" s="31"/>
      <c r="X706" s="31"/>
      <c r="Y706" s="31"/>
      <c r="Z706" s="21"/>
      <c r="AA706" s="34"/>
      <c r="AC706" s="52"/>
      <c r="AF706" s="11"/>
    </row>
    <row r="707" spans="1:32" ht="21.75" customHeight="1">
      <c r="A707" s="24" t="str">
        <f>基本登録!$A$21</f>
        <v>５</v>
      </c>
      <c r="B707" s="179" t="str">
        <f>IF(AC707="","",VLOOKUP(AC707,都総体!$B:$G,4,FALSE))</f>
        <v/>
      </c>
      <c r="C707" s="180"/>
      <c r="D707" s="180"/>
      <c r="E707" s="180"/>
      <c r="F707" s="181"/>
      <c r="G707" s="26" t="str">
        <f>IF(AC707="","",VLOOKUP(AC707,都総体!$B:$G,5,FALSE))</f>
        <v/>
      </c>
      <c r="H707" s="31"/>
      <c r="I707" s="31"/>
      <c r="J707" s="31"/>
      <c r="K707" s="21"/>
      <c r="L707" s="34"/>
      <c r="M707" s="31"/>
      <c r="N707" s="31"/>
      <c r="O707" s="31"/>
      <c r="P707" s="21"/>
      <c r="Q707" s="34"/>
      <c r="R707" s="31"/>
      <c r="S707" s="31"/>
      <c r="T707" s="31"/>
      <c r="U707" s="21"/>
      <c r="V707" s="34"/>
      <c r="W707" s="31"/>
      <c r="X707" s="31"/>
      <c r="Y707" s="31"/>
      <c r="Z707" s="21"/>
      <c r="AA707" s="34"/>
      <c r="AC707" s="52"/>
      <c r="AF707" s="11"/>
    </row>
    <row r="708" spans="1:32" ht="21.75" customHeight="1">
      <c r="A708" s="24" t="str">
        <f>基本登録!$A$22</f>
        <v>補</v>
      </c>
      <c r="B708" s="179" t="str">
        <f>IF(AC708="","",VLOOKUP(AC708,都総体!$B:$G,4,FALSE))</f>
        <v/>
      </c>
      <c r="C708" s="180"/>
      <c r="D708" s="180"/>
      <c r="E708" s="180"/>
      <c r="F708" s="181"/>
      <c r="G708" s="26" t="str">
        <f>IF(AC708="","",VLOOKUP(AC708,都総体!$B:$G,5,FALSE))</f>
        <v/>
      </c>
      <c r="H708" s="24"/>
      <c r="I708" s="24"/>
      <c r="J708" s="24"/>
      <c r="K708" s="33"/>
      <c r="L708" s="34"/>
      <c r="M708" s="24"/>
      <c r="N708" s="24"/>
      <c r="O708" s="24"/>
      <c r="P708" s="33"/>
      <c r="Q708" s="34"/>
      <c r="R708" s="24"/>
      <c r="S708" s="24"/>
      <c r="T708" s="24"/>
      <c r="U708" s="33"/>
      <c r="V708" s="34"/>
      <c r="W708" s="24"/>
      <c r="X708" s="24"/>
      <c r="Y708" s="24"/>
      <c r="Z708" s="33"/>
      <c r="AA708" s="34"/>
      <c r="AC708" s="52"/>
      <c r="AF708" s="11"/>
    </row>
    <row r="709" spans="1:32" ht="19.5" customHeight="1">
      <c r="A709" s="169"/>
      <c r="B709" s="170"/>
      <c r="C709" s="170"/>
      <c r="D709" s="170"/>
      <c r="E709" s="170"/>
      <c r="F709" s="170"/>
      <c r="G709" s="171"/>
      <c r="H709" s="172" t="s">
        <v>132</v>
      </c>
      <c r="I709" s="173"/>
      <c r="J709" s="173"/>
      <c r="K709" s="173"/>
      <c r="L709" s="34"/>
      <c r="M709" s="172" t="s">
        <v>132</v>
      </c>
      <c r="N709" s="173"/>
      <c r="O709" s="173"/>
      <c r="P709" s="173"/>
      <c r="Q709" s="34"/>
      <c r="R709" s="172" t="s">
        <v>132</v>
      </c>
      <c r="S709" s="173"/>
      <c r="T709" s="173"/>
      <c r="U709" s="173"/>
      <c r="V709" s="34"/>
      <c r="W709" s="172" t="s">
        <v>132</v>
      </c>
      <c r="X709" s="173"/>
      <c r="Y709" s="173"/>
      <c r="Z709" s="173"/>
      <c r="AA709" s="34"/>
      <c r="AC709" s="52"/>
      <c r="AF709" s="11"/>
    </row>
    <row r="710" spans="1:32" ht="24.75" customHeight="1">
      <c r="A710" s="174"/>
      <c r="B710" s="175"/>
      <c r="C710" s="175"/>
      <c r="D710" s="175"/>
      <c r="E710" s="175"/>
      <c r="F710" s="175"/>
      <c r="G710" s="176"/>
      <c r="H710" s="169"/>
      <c r="I710" s="177"/>
      <c r="J710" s="177"/>
      <c r="K710" s="177"/>
      <c r="L710" s="178"/>
      <c r="M710" s="169"/>
      <c r="N710" s="177"/>
      <c r="O710" s="177"/>
      <c r="P710" s="177"/>
      <c r="Q710" s="178"/>
      <c r="R710" s="169"/>
      <c r="S710" s="177"/>
      <c r="T710" s="177"/>
      <c r="U710" s="177"/>
      <c r="V710" s="178"/>
      <c r="W710" s="169"/>
      <c r="X710" s="177"/>
      <c r="Y710" s="177"/>
      <c r="Z710" s="177"/>
      <c r="AA710" s="178"/>
      <c r="AC710" s="52"/>
      <c r="AF710" s="11"/>
    </row>
    <row r="711" spans="1:32" ht="4.5" customHeight="1">
      <c r="A711" s="165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AC711" s="52"/>
      <c r="AF711" s="11"/>
    </row>
    <row r="712" spans="1:32">
      <c r="A712" s="167" t="s">
        <v>136</v>
      </c>
      <c r="B712" s="167"/>
      <c r="C712" s="47" t="str">
        <f>基本登録!$A$23</f>
        <v>①（　）内の大会の個人の部は一人１枚使用すること（関東予選・総合体育大会・個人選手権大会）</v>
      </c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4"/>
      <c r="R712" s="45"/>
      <c r="S712" s="44"/>
      <c r="T712" s="44"/>
      <c r="U712" s="40"/>
      <c r="V712" s="40"/>
      <c r="W712" s="40"/>
      <c r="X712" s="40"/>
      <c r="Y712" s="40"/>
      <c r="Z712" s="40"/>
      <c r="AA712" s="40"/>
    </row>
    <row r="713" spans="1:32">
      <c r="A713" s="43"/>
      <c r="B713" s="43"/>
      <c r="C713" s="47" t="str">
        <f>基本登録!$A$24</f>
        <v>②顧問の捺印のないものは無効</v>
      </c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6"/>
      <c r="R713" s="44"/>
      <c r="S713" s="44"/>
      <c r="T713" s="44"/>
      <c r="U713" s="168" t="s">
        <v>139</v>
      </c>
      <c r="V713" s="168"/>
      <c r="W713" s="168"/>
      <c r="X713" s="168"/>
      <c r="Y713" s="168"/>
      <c r="Z713" s="168"/>
      <c r="AA713" s="168"/>
    </row>
    <row r="714" spans="1:32" s="37" customFormat="1">
      <c r="A714" s="41"/>
      <c r="B714" s="41"/>
      <c r="C714" s="42" t="str">
        <f>基本登録!$A$25</f>
        <v>③A4用紙に印刷すること（A4用紙1枚につき立順票は二部出力。切り取って使用すること）</v>
      </c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168"/>
      <c r="V714" s="168"/>
      <c r="W714" s="168"/>
      <c r="X714" s="168"/>
      <c r="Y714" s="168"/>
      <c r="Z714" s="168"/>
      <c r="AA714" s="168"/>
      <c r="AC714" s="53"/>
    </row>
    <row r="715" spans="1:32" ht="34.5" customHeight="1">
      <c r="AC715" s="52"/>
      <c r="AF715" s="11"/>
    </row>
    <row r="716" spans="1:32" ht="24.75" customHeight="1">
      <c r="A716" s="240" t="s">
        <v>119</v>
      </c>
      <c r="B716" s="240"/>
      <c r="C716" s="240"/>
      <c r="D716" s="201" t="str">
        <f ca="1">基本登録!$B$10</f>
        <v>令和8年度　都総体（全国総体都予選）個人 立順票</v>
      </c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190" t="s">
        <v>120</v>
      </c>
      <c r="Y716" s="191"/>
      <c r="Z716" s="191"/>
      <c r="AA716" s="192"/>
      <c r="AC716" s="52"/>
      <c r="AF716" s="11"/>
    </row>
    <row r="717" spans="1:32" ht="26.25" customHeight="1">
      <c r="A717" s="241"/>
      <c r="B717" s="241"/>
      <c r="C717" s="24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2" t="str">
        <f>IF(VLOOKUP(AC724,都総体!$B:$G,2,FALSE)="","",VLOOKUP(AC724,都総体!$B:$G,2,FALSE))</f>
        <v/>
      </c>
      <c r="Y717" s="203"/>
      <c r="Z717" s="203"/>
      <c r="AA717" s="204"/>
      <c r="AC717" s="52"/>
      <c r="AF717" s="11"/>
    </row>
    <row r="718" spans="1:32" ht="27" customHeight="1">
      <c r="A718" s="169" t="s">
        <v>121</v>
      </c>
      <c r="B718" s="177"/>
      <c r="C718" s="178"/>
      <c r="D718" s="208"/>
      <c r="E718" s="30" t="s">
        <v>122</v>
      </c>
      <c r="F718" s="208"/>
      <c r="G718" s="190" t="s">
        <v>123</v>
      </c>
      <c r="H718" s="191"/>
      <c r="I718" s="192"/>
      <c r="J718" s="213" t="str">
        <f>基本登録!$B$2</f>
        <v>基本登録シートの学校番号に入力して下さい</v>
      </c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X718" s="205"/>
      <c r="Y718" s="206"/>
      <c r="Z718" s="206"/>
      <c r="AA718" s="207"/>
      <c r="AC718" s="52"/>
      <c r="AF718" s="11"/>
    </row>
    <row r="719" spans="1:32" ht="9.75" customHeight="1">
      <c r="A719" s="214">
        <f>基本登録!$B$1</f>
        <v>0</v>
      </c>
      <c r="B719" s="215"/>
      <c r="C719" s="216"/>
      <c r="D719" s="209"/>
      <c r="E719" s="223" t="s">
        <v>108</v>
      </c>
      <c r="F719" s="211"/>
      <c r="G719" s="226" t="s">
        <v>124</v>
      </c>
      <c r="H719" s="227"/>
      <c r="I719" s="228"/>
      <c r="J719" s="213">
        <f>基本登録!$B$3</f>
        <v>0</v>
      </c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36"/>
      <c r="X719" s="36"/>
      <c r="AC719" s="52"/>
      <c r="AF719" s="11"/>
    </row>
    <row r="720" spans="1:32" ht="16.5" customHeight="1">
      <c r="A720" s="217"/>
      <c r="B720" s="218"/>
      <c r="C720" s="219"/>
      <c r="D720" s="209"/>
      <c r="E720" s="224"/>
      <c r="F720" s="211"/>
      <c r="G720" s="229"/>
      <c r="H720" s="230"/>
      <c r="I720" s="231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X720" s="182" t="s">
        <v>125</v>
      </c>
      <c r="Y720" s="184" t="s">
        <v>126</v>
      </c>
      <c r="Z720" s="185"/>
      <c r="AA720" s="186"/>
      <c r="AC720" s="52"/>
      <c r="AF720" s="11"/>
    </row>
    <row r="721" spans="1:32" ht="27" customHeight="1">
      <c r="A721" s="220"/>
      <c r="B721" s="221"/>
      <c r="C721" s="222"/>
      <c r="D721" s="210"/>
      <c r="E721" s="225"/>
      <c r="F721" s="212"/>
      <c r="G721" s="190" t="s">
        <v>127</v>
      </c>
      <c r="H721" s="191"/>
      <c r="I721" s="192"/>
      <c r="J721" s="28"/>
      <c r="K721" s="29"/>
      <c r="L721" s="29"/>
      <c r="M721" s="29"/>
      <c r="N721" s="29"/>
      <c r="O721" s="29"/>
      <c r="P721" s="22"/>
      <c r="Q721" s="22"/>
      <c r="R721" s="22" t="s">
        <v>128</v>
      </c>
      <c r="S721" s="193" t="str">
        <f t="shared" ref="S721" si="26">AC724</f>
        <v/>
      </c>
      <c r="T721" s="194"/>
      <c r="U721" s="194"/>
      <c r="V721" s="23" t="s">
        <v>129</v>
      </c>
      <c r="X721" s="183"/>
      <c r="Y721" s="187"/>
      <c r="Z721" s="188"/>
      <c r="AA721" s="189"/>
      <c r="AC721" s="52"/>
      <c r="AF721" s="11"/>
    </row>
    <row r="722" spans="1:32" ht="4.5" customHeight="1">
      <c r="AC722" s="52"/>
      <c r="AF722" s="11"/>
    </row>
    <row r="723" spans="1:32" ht="21.75" customHeight="1">
      <c r="A723" s="24" t="s">
        <v>130</v>
      </c>
      <c r="B723" s="174" t="s">
        <v>131</v>
      </c>
      <c r="C723" s="195"/>
      <c r="D723" s="195"/>
      <c r="E723" s="195"/>
      <c r="F723" s="176"/>
      <c r="G723" s="32" t="s">
        <v>102</v>
      </c>
      <c r="H723" s="196" t="str">
        <f ca="1">IFERROR(VLOOKUP(D716,基本登録!$B$8:$I$14,5,FALSE),"")</f>
        <v>個人準決勝</v>
      </c>
      <c r="I723" s="197"/>
      <c r="J723" s="197"/>
      <c r="K723" s="197"/>
      <c r="L723" s="198"/>
      <c r="M723" s="196" t="str">
        <f ca="1">IFERROR(VLOOKUP(D716,基本登録!$B$8:$I$14,6,FALSE),"")</f>
        <v>個人決勝</v>
      </c>
      <c r="N723" s="197"/>
      <c r="O723" s="197"/>
      <c r="P723" s="197"/>
      <c r="Q723" s="198"/>
      <c r="R723" s="196" t="str">
        <f ca="1">IFERROR(IF(VLOOKUP(D716,基本登録!$B$8:$I$14,7,FALSE)="","",VLOOKUP(D716,基本登録!$B$8:$I$14,7,FALSE)),"")</f>
        <v/>
      </c>
      <c r="S723" s="197"/>
      <c r="T723" s="197"/>
      <c r="U723" s="197"/>
      <c r="V723" s="198"/>
      <c r="W723" s="196" t="str">
        <f ca="1">IFERROR(IF(VLOOKUP(D716,基本登録!$B$8:$I$14,8,FALSE)="","",VLOOKUP(D716,基本登録!$B$8:$I$14,8,FALSE)),"")</f>
        <v/>
      </c>
      <c r="X723" s="197"/>
      <c r="Y723" s="197"/>
      <c r="Z723" s="197"/>
      <c r="AA723" s="198"/>
      <c r="AC723" s="52"/>
      <c r="AF723" s="11"/>
    </row>
    <row r="724" spans="1:32" ht="21.75" customHeight="1">
      <c r="A724" s="25" t="str">
        <f>基本登録!$A$17</f>
        <v>１</v>
      </c>
      <c r="B724" s="179" t="str">
        <f>IF(AC724="","",VLOOKUP(AC724,都総体!$B:$G,4,FALSE))</f>
        <v/>
      </c>
      <c r="C724" s="180"/>
      <c r="D724" s="180"/>
      <c r="E724" s="180"/>
      <c r="F724" s="181"/>
      <c r="G724" s="26" t="str">
        <f>IF(AC724="","",VLOOKUP(AC724,都総体!$B:$G,5,FALSE))</f>
        <v/>
      </c>
      <c r="H724" s="31"/>
      <c r="I724" s="31"/>
      <c r="J724" s="31"/>
      <c r="K724" s="21"/>
      <c r="L724" s="34"/>
      <c r="M724" s="31"/>
      <c r="N724" s="31"/>
      <c r="O724" s="31"/>
      <c r="P724" s="21"/>
      <c r="Q724" s="34"/>
      <c r="R724" s="31"/>
      <c r="S724" s="31"/>
      <c r="T724" s="31"/>
      <c r="U724" s="21"/>
      <c r="V724" s="34"/>
      <c r="W724" s="31"/>
      <c r="X724" s="31"/>
      <c r="Y724" s="31"/>
      <c r="Z724" s="21"/>
      <c r="AA724" s="34"/>
      <c r="AC724" s="52" t="str">
        <f>都総体!B$42</f>
        <v/>
      </c>
      <c r="AF724" s="11"/>
    </row>
    <row r="725" spans="1:32" ht="21.75" customHeight="1">
      <c r="A725" s="24" t="str">
        <f>基本登録!$A$18</f>
        <v>２</v>
      </c>
      <c r="B725" s="179" t="str">
        <f>IF(AC725="","",VLOOKUP(AC725,都総体!$B:$G,4,FALSE))</f>
        <v/>
      </c>
      <c r="C725" s="180"/>
      <c r="D725" s="180"/>
      <c r="E725" s="180"/>
      <c r="F725" s="181"/>
      <c r="G725" s="26" t="str">
        <f>IF(AC725="","",VLOOKUP(AC725,都総体!$B:$G,5,FALSE))</f>
        <v/>
      </c>
      <c r="H725" s="31"/>
      <c r="I725" s="31"/>
      <c r="J725" s="31"/>
      <c r="K725" s="21"/>
      <c r="L725" s="34"/>
      <c r="M725" s="31"/>
      <c r="N725" s="31"/>
      <c r="O725" s="31"/>
      <c r="P725" s="21"/>
      <c r="Q725" s="34"/>
      <c r="R725" s="31"/>
      <c r="S725" s="31"/>
      <c r="T725" s="31"/>
      <c r="U725" s="21"/>
      <c r="V725" s="34"/>
      <c r="W725" s="31"/>
      <c r="X725" s="31"/>
      <c r="Y725" s="31"/>
      <c r="Z725" s="21"/>
      <c r="AA725" s="34"/>
      <c r="AC725" s="52"/>
      <c r="AF725" s="11"/>
    </row>
    <row r="726" spans="1:32" ht="21.75" customHeight="1">
      <c r="A726" s="24" t="str">
        <f>基本登録!$A$19</f>
        <v>３</v>
      </c>
      <c r="B726" s="179" t="str">
        <f>IF(AC726="","",VLOOKUP(AC726,都総体!$B:$G,4,FALSE))</f>
        <v/>
      </c>
      <c r="C726" s="180"/>
      <c r="D726" s="180"/>
      <c r="E726" s="180"/>
      <c r="F726" s="181"/>
      <c r="G726" s="26" t="str">
        <f>IF(AC726="","",VLOOKUP(AC726,都総体!$B:$G,5,FALSE))</f>
        <v/>
      </c>
      <c r="H726" s="31"/>
      <c r="I726" s="31"/>
      <c r="J726" s="31"/>
      <c r="K726" s="21"/>
      <c r="L726" s="34"/>
      <c r="M726" s="31"/>
      <c r="N726" s="31"/>
      <c r="O726" s="31"/>
      <c r="P726" s="21"/>
      <c r="Q726" s="34"/>
      <c r="R726" s="31"/>
      <c r="S726" s="31"/>
      <c r="T726" s="31"/>
      <c r="U726" s="21"/>
      <c r="V726" s="34"/>
      <c r="W726" s="31"/>
      <c r="X726" s="31"/>
      <c r="Y726" s="31"/>
      <c r="Z726" s="21"/>
      <c r="AA726" s="34"/>
      <c r="AC726" s="52"/>
      <c r="AF726" s="11"/>
    </row>
    <row r="727" spans="1:32" ht="21.75" customHeight="1">
      <c r="A727" s="24" t="str">
        <f>基本登録!$A$20</f>
        <v>４</v>
      </c>
      <c r="B727" s="179" t="str">
        <f>IF(AC727="","",VLOOKUP(AC727,都総体!$B:$G,4,FALSE))</f>
        <v/>
      </c>
      <c r="C727" s="180"/>
      <c r="D727" s="180"/>
      <c r="E727" s="180"/>
      <c r="F727" s="181"/>
      <c r="G727" s="26" t="str">
        <f>IF(AC727="","",VLOOKUP(AC727,都総体!$B:$G,5,FALSE))</f>
        <v/>
      </c>
      <c r="H727" s="31"/>
      <c r="I727" s="31"/>
      <c r="J727" s="31"/>
      <c r="K727" s="21"/>
      <c r="L727" s="34"/>
      <c r="M727" s="31"/>
      <c r="N727" s="31"/>
      <c r="O727" s="31"/>
      <c r="P727" s="21"/>
      <c r="Q727" s="34"/>
      <c r="R727" s="31"/>
      <c r="S727" s="31"/>
      <c r="T727" s="31"/>
      <c r="U727" s="21"/>
      <c r="V727" s="34"/>
      <c r="W727" s="31"/>
      <c r="X727" s="31"/>
      <c r="Y727" s="31"/>
      <c r="Z727" s="21"/>
      <c r="AA727" s="34"/>
      <c r="AC727" s="52"/>
      <c r="AF727" s="11"/>
    </row>
    <row r="728" spans="1:32" ht="21.75" customHeight="1">
      <c r="A728" s="24" t="str">
        <f>基本登録!$A$21</f>
        <v>５</v>
      </c>
      <c r="B728" s="179" t="str">
        <f>IF(AC728="","",VLOOKUP(AC728,都総体!$B:$G,4,FALSE))</f>
        <v/>
      </c>
      <c r="C728" s="180"/>
      <c r="D728" s="180"/>
      <c r="E728" s="180"/>
      <c r="F728" s="181"/>
      <c r="G728" s="26" t="str">
        <f>IF(AC728="","",VLOOKUP(AC728,都総体!$B:$G,5,FALSE))</f>
        <v/>
      </c>
      <c r="H728" s="31"/>
      <c r="I728" s="31"/>
      <c r="J728" s="31"/>
      <c r="K728" s="21"/>
      <c r="L728" s="34"/>
      <c r="M728" s="31"/>
      <c r="N728" s="31"/>
      <c r="O728" s="31"/>
      <c r="P728" s="21"/>
      <c r="Q728" s="34"/>
      <c r="R728" s="31"/>
      <c r="S728" s="31"/>
      <c r="T728" s="31"/>
      <c r="U728" s="21"/>
      <c r="V728" s="34"/>
      <c r="W728" s="31"/>
      <c r="X728" s="31"/>
      <c r="Y728" s="31"/>
      <c r="Z728" s="21"/>
      <c r="AA728" s="34"/>
      <c r="AC728" s="52"/>
      <c r="AF728" s="11"/>
    </row>
    <row r="729" spans="1:32" ht="21.75" customHeight="1">
      <c r="A729" s="24" t="str">
        <f>基本登録!$A$22</f>
        <v>補</v>
      </c>
      <c r="B729" s="179" t="str">
        <f>IF(AC729="","",VLOOKUP(AC729,都総体!$B:$G,4,FALSE))</f>
        <v/>
      </c>
      <c r="C729" s="180"/>
      <c r="D729" s="180"/>
      <c r="E729" s="180"/>
      <c r="F729" s="181"/>
      <c r="G729" s="26" t="str">
        <f>IF(AC729="","",VLOOKUP(AC729,都総体!$B:$G,5,FALSE))</f>
        <v/>
      </c>
      <c r="H729" s="24"/>
      <c r="I729" s="24"/>
      <c r="J729" s="24"/>
      <c r="K729" s="33"/>
      <c r="L729" s="34"/>
      <c r="M729" s="24"/>
      <c r="N729" s="24"/>
      <c r="O729" s="24"/>
      <c r="P729" s="33"/>
      <c r="Q729" s="34"/>
      <c r="R729" s="24"/>
      <c r="S729" s="24"/>
      <c r="T729" s="24"/>
      <c r="U729" s="33"/>
      <c r="V729" s="34"/>
      <c r="W729" s="24"/>
      <c r="X729" s="24"/>
      <c r="Y729" s="24"/>
      <c r="Z729" s="33"/>
      <c r="AA729" s="34"/>
      <c r="AC729" s="52"/>
      <c r="AF729" s="11"/>
    </row>
    <row r="730" spans="1:32" ht="19.5" customHeight="1">
      <c r="A730" s="169"/>
      <c r="B730" s="170"/>
      <c r="C730" s="170"/>
      <c r="D730" s="170"/>
      <c r="E730" s="170"/>
      <c r="F730" s="170"/>
      <c r="G730" s="171"/>
      <c r="H730" s="172" t="s">
        <v>132</v>
      </c>
      <c r="I730" s="173"/>
      <c r="J730" s="173"/>
      <c r="K730" s="173"/>
      <c r="L730" s="34"/>
      <c r="M730" s="172" t="s">
        <v>132</v>
      </c>
      <c r="N730" s="173"/>
      <c r="O730" s="173"/>
      <c r="P730" s="173"/>
      <c r="Q730" s="34"/>
      <c r="R730" s="172" t="s">
        <v>132</v>
      </c>
      <c r="S730" s="173"/>
      <c r="T730" s="173"/>
      <c r="U730" s="173"/>
      <c r="V730" s="34"/>
      <c r="W730" s="172" t="s">
        <v>132</v>
      </c>
      <c r="X730" s="173"/>
      <c r="Y730" s="173"/>
      <c r="Z730" s="173"/>
      <c r="AA730" s="34"/>
      <c r="AC730" s="52"/>
      <c r="AF730" s="11"/>
    </row>
    <row r="731" spans="1:32" ht="24.75" customHeight="1">
      <c r="A731" s="174"/>
      <c r="B731" s="175"/>
      <c r="C731" s="175"/>
      <c r="D731" s="175"/>
      <c r="E731" s="175"/>
      <c r="F731" s="175"/>
      <c r="G731" s="176"/>
      <c r="H731" s="169"/>
      <c r="I731" s="177"/>
      <c r="J731" s="177"/>
      <c r="K731" s="177"/>
      <c r="L731" s="178"/>
      <c r="M731" s="169"/>
      <c r="N731" s="177"/>
      <c r="O731" s="177"/>
      <c r="P731" s="177"/>
      <c r="Q731" s="178"/>
      <c r="R731" s="169"/>
      <c r="S731" s="177"/>
      <c r="T731" s="177"/>
      <c r="U731" s="177"/>
      <c r="V731" s="178"/>
      <c r="W731" s="169"/>
      <c r="X731" s="177"/>
      <c r="Y731" s="177"/>
      <c r="Z731" s="177"/>
      <c r="AA731" s="178"/>
      <c r="AC731" s="52"/>
      <c r="AF731" s="11"/>
    </row>
    <row r="732" spans="1:32" ht="4.5" customHeight="1">
      <c r="A732" s="165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AC732" s="52"/>
      <c r="AF732" s="11"/>
    </row>
    <row r="733" spans="1:32">
      <c r="A733" s="167" t="s">
        <v>136</v>
      </c>
      <c r="B733" s="167"/>
      <c r="C733" s="47" t="str">
        <f>基本登録!$A$23</f>
        <v>①（　）内の大会の個人の部は一人１枚使用すること（関東予選・総合体育大会・個人選手権大会）</v>
      </c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4"/>
      <c r="R733" s="45"/>
      <c r="S733" s="44"/>
      <c r="T733" s="44"/>
      <c r="U733" s="40"/>
      <c r="V733" s="40"/>
      <c r="W733" s="40"/>
      <c r="X733" s="40"/>
      <c r="Y733" s="40"/>
      <c r="Z733" s="40"/>
      <c r="AA733" s="40"/>
    </row>
    <row r="734" spans="1:32">
      <c r="A734" s="43"/>
      <c r="B734" s="43"/>
      <c r="C734" s="47" t="str">
        <f>基本登録!$A$24</f>
        <v>②顧問の捺印のないものは無効</v>
      </c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6"/>
      <c r="R734" s="44"/>
      <c r="S734" s="44"/>
      <c r="T734" s="44"/>
      <c r="U734" s="168" t="s">
        <v>139</v>
      </c>
      <c r="V734" s="168"/>
      <c r="W734" s="168"/>
      <c r="X734" s="168"/>
      <c r="Y734" s="168"/>
      <c r="Z734" s="168"/>
      <c r="AA734" s="168"/>
    </row>
    <row r="735" spans="1:32" s="37" customFormat="1">
      <c r="A735" s="41"/>
      <c r="B735" s="41"/>
      <c r="C735" s="42" t="str">
        <f>基本登録!$A$25</f>
        <v>③A4用紙に印刷すること（A4用紙1枚につき立順票は二部出力。切り取って使用すること）</v>
      </c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168"/>
      <c r="V735" s="168"/>
      <c r="W735" s="168"/>
      <c r="X735" s="168"/>
      <c r="Y735" s="168"/>
      <c r="Z735" s="168"/>
      <c r="AA735" s="168"/>
      <c r="AC735" s="53"/>
    </row>
    <row r="736" spans="1:32" ht="34.5" customHeight="1">
      <c r="AC736" s="52"/>
      <c r="AF736" s="11"/>
    </row>
    <row r="737" spans="1:32" ht="24.75" customHeight="1">
      <c r="A737" s="240" t="s">
        <v>119</v>
      </c>
      <c r="B737" s="240"/>
      <c r="C737" s="240"/>
      <c r="D737" s="201" t="str">
        <f ca="1">基本登録!$B$10</f>
        <v>令和8年度　都総体（全国総体都予選）個人 立順票</v>
      </c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190" t="s">
        <v>120</v>
      </c>
      <c r="Y737" s="191"/>
      <c r="Z737" s="191"/>
      <c r="AA737" s="192"/>
      <c r="AC737" s="52"/>
      <c r="AF737" s="11"/>
    </row>
    <row r="738" spans="1:32" ht="26.25" customHeight="1">
      <c r="A738" s="241"/>
      <c r="B738" s="241"/>
      <c r="C738" s="24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2" t="str">
        <f>IF(VLOOKUP(AC745,都総体!$B:$G,2,FALSE)="","",VLOOKUP(AC745,都総体!$B:$G,2,FALSE))</f>
        <v/>
      </c>
      <c r="Y738" s="203"/>
      <c r="Z738" s="203"/>
      <c r="AA738" s="204"/>
      <c r="AC738" s="52"/>
      <c r="AF738" s="11"/>
    </row>
    <row r="739" spans="1:32" ht="27" customHeight="1">
      <c r="A739" s="169" t="s">
        <v>121</v>
      </c>
      <c r="B739" s="177"/>
      <c r="C739" s="178"/>
      <c r="D739" s="208"/>
      <c r="E739" s="30" t="s">
        <v>122</v>
      </c>
      <c r="F739" s="208"/>
      <c r="G739" s="190" t="s">
        <v>123</v>
      </c>
      <c r="H739" s="191"/>
      <c r="I739" s="192"/>
      <c r="J739" s="213" t="str">
        <f>基本登録!$B$2</f>
        <v>基本登録シートの学校番号に入力して下さい</v>
      </c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X739" s="205"/>
      <c r="Y739" s="206"/>
      <c r="Z739" s="206"/>
      <c r="AA739" s="207"/>
      <c r="AC739" s="52"/>
      <c r="AF739" s="11"/>
    </row>
    <row r="740" spans="1:32" ht="9.75" customHeight="1">
      <c r="A740" s="214">
        <f>基本登録!$B$1</f>
        <v>0</v>
      </c>
      <c r="B740" s="215"/>
      <c r="C740" s="216"/>
      <c r="D740" s="209"/>
      <c r="E740" s="223" t="s">
        <v>108</v>
      </c>
      <c r="F740" s="211"/>
      <c r="G740" s="226" t="s">
        <v>124</v>
      </c>
      <c r="H740" s="227"/>
      <c r="I740" s="228"/>
      <c r="J740" s="213">
        <f>基本登録!$B$3</f>
        <v>0</v>
      </c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36"/>
      <c r="X740" s="36"/>
      <c r="AC740" s="52"/>
      <c r="AF740" s="11"/>
    </row>
    <row r="741" spans="1:32" ht="16.5" customHeight="1">
      <c r="A741" s="217"/>
      <c r="B741" s="218"/>
      <c r="C741" s="219"/>
      <c r="D741" s="209"/>
      <c r="E741" s="224"/>
      <c r="F741" s="211"/>
      <c r="G741" s="229"/>
      <c r="H741" s="230"/>
      <c r="I741" s="231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X741" s="182" t="s">
        <v>125</v>
      </c>
      <c r="Y741" s="184" t="s">
        <v>126</v>
      </c>
      <c r="Z741" s="185"/>
      <c r="AA741" s="186"/>
      <c r="AC741" s="52"/>
      <c r="AF741" s="11"/>
    </row>
    <row r="742" spans="1:32" ht="27" customHeight="1">
      <c r="A742" s="220"/>
      <c r="B742" s="221"/>
      <c r="C742" s="222"/>
      <c r="D742" s="210"/>
      <c r="E742" s="225"/>
      <c r="F742" s="212"/>
      <c r="G742" s="190" t="s">
        <v>127</v>
      </c>
      <c r="H742" s="191"/>
      <c r="I742" s="192"/>
      <c r="J742" s="28"/>
      <c r="K742" s="29"/>
      <c r="L742" s="29"/>
      <c r="M742" s="29"/>
      <c r="N742" s="29"/>
      <c r="O742" s="29"/>
      <c r="P742" s="22"/>
      <c r="Q742" s="22"/>
      <c r="R742" s="22" t="s">
        <v>128</v>
      </c>
      <c r="S742" s="193" t="str">
        <f t="shared" ref="S742" si="27">AC745</f>
        <v/>
      </c>
      <c r="T742" s="194"/>
      <c r="U742" s="194"/>
      <c r="V742" s="23" t="s">
        <v>129</v>
      </c>
      <c r="X742" s="183"/>
      <c r="Y742" s="187"/>
      <c r="Z742" s="188"/>
      <c r="AA742" s="189"/>
      <c r="AC742" s="52"/>
      <c r="AF742" s="11"/>
    </row>
    <row r="743" spans="1:32" ht="4.5" customHeight="1">
      <c r="AC743" s="52"/>
      <c r="AF743" s="11"/>
    </row>
    <row r="744" spans="1:32" ht="21.75" customHeight="1">
      <c r="A744" s="24" t="s">
        <v>130</v>
      </c>
      <c r="B744" s="174" t="s">
        <v>131</v>
      </c>
      <c r="C744" s="195"/>
      <c r="D744" s="195"/>
      <c r="E744" s="195"/>
      <c r="F744" s="176"/>
      <c r="G744" s="32" t="s">
        <v>102</v>
      </c>
      <c r="H744" s="196" t="str">
        <f ca="1">IFERROR(VLOOKUP(D737,基本登録!$B$8:$I$14,5,FALSE),"")</f>
        <v>個人準決勝</v>
      </c>
      <c r="I744" s="197"/>
      <c r="J744" s="197"/>
      <c r="K744" s="197"/>
      <c r="L744" s="198"/>
      <c r="M744" s="196" t="str">
        <f ca="1">IFERROR(VLOOKUP(D737,基本登録!$B$8:$I$14,6,FALSE),"")</f>
        <v>個人決勝</v>
      </c>
      <c r="N744" s="197"/>
      <c r="O744" s="197"/>
      <c r="P744" s="197"/>
      <c r="Q744" s="198"/>
      <c r="R744" s="196" t="str">
        <f ca="1">IFERROR(IF(VLOOKUP(D737,基本登録!$B$8:$I$14,7,FALSE)="","",VLOOKUP(D737,基本登録!$B$8:$I$14,7,FALSE)),"")</f>
        <v/>
      </c>
      <c r="S744" s="197"/>
      <c r="T744" s="197"/>
      <c r="U744" s="197"/>
      <c r="V744" s="198"/>
      <c r="W744" s="196" t="str">
        <f ca="1">IFERROR(IF(VLOOKUP(D737,基本登録!$B$8:$I$14,8,FALSE)="","",VLOOKUP(D737,基本登録!$B$8:$I$14,8,FALSE)),"")</f>
        <v/>
      </c>
      <c r="X744" s="197"/>
      <c r="Y744" s="197"/>
      <c r="Z744" s="197"/>
      <c r="AA744" s="198"/>
      <c r="AC744" s="52"/>
      <c r="AF744" s="11"/>
    </row>
    <row r="745" spans="1:32" ht="21.75" customHeight="1">
      <c r="A745" s="25" t="str">
        <f>基本登録!$A$17</f>
        <v>１</v>
      </c>
      <c r="B745" s="179" t="str">
        <f>IF(AC745="","",VLOOKUP(AC745,都総体!$B:$G,4,FALSE))</f>
        <v/>
      </c>
      <c r="C745" s="180"/>
      <c r="D745" s="180"/>
      <c r="E745" s="180"/>
      <c r="F745" s="181"/>
      <c r="G745" s="26" t="str">
        <f>IF(AC745="","",VLOOKUP(AC745,都総体!$B:$G,5,FALSE))</f>
        <v/>
      </c>
      <c r="H745" s="31"/>
      <c r="I745" s="31"/>
      <c r="J745" s="31"/>
      <c r="K745" s="21"/>
      <c r="L745" s="34"/>
      <c r="M745" s="31"/>
      <c r="N745" s="31"/>
      <c r="O745" s="31"/>
      <c r="P745" s="21"/>
      <c r="Q745" s="34"/>
      <c r="R745" s="31"/>
      <c r="S745" s="31"/>
      <c r="T745" s="31"/>
      <c r="U745" s="21"/>
      <c r="V745" s="34"/>
      <c r="W745" s="31"/>
      <c r="X745" s="31"/>
      <c r="Y745" s="31"/>
      <c r="Z745" s="21"/>
      <c r="AA745" s="34"/>
      <c r="AC745" s="52" t="str">
        <f>都総体!B$43</f>
        <v/>
      </c>
      <c r="AF745" s="11"/>
    </row>
    <row r="746" spans="1:32" ht="21.75" customHeight="1">
      <c r="A746" s="24" t="str">
        <f>基本登録!$A$18</f>
        <v>２</v>
      </c>
      <c r="B746" s="179" t="str">
        <f>IF(AC746="","",VLOOKUP(AC746,都総体!$B:$G,4,FALSE))</f>
        <v/>
      </c>
      <c r="C746" s="180"/>
      <c r="D746" s="180"/>
      <c r="E746" s="180"/>
      <c r="F746" s="181"/>
      <c r="G746" s="26" t="str">
        <f>IF(AC746="","",VLOOKUP(AC746,都総体!$B:$G,5,FALSE))</f>
        <v/>
      </c>
      <c r="H746" s="31"/>
      <c r="I746" s="31"/>
      <c r="J746" s="31"/>
      <c r="K746" s="21"/>
      <c r="L746" s="34"/>
      <c r="M746" s="31"/>
      <c r="N746" s="31"/>
      <c r="O746" s="31"/>
      <c r="P746" s="21"/>
      <c r="Q746" s="34"/>
      <c r="R746" s="31"/>
      <c r="S746" s="31"/>
      <c r="T746" s="31"/>
      <c r="U746" s="21"/>
      <c r="V746" s="34"/>
      <c r="W746" s="31"/>
      <c r="X746" s="31"/>
      <c r="Y746" s="31"/>
      <c r="Z746" s="21"/>
      <c r="AA746" s="34"/>
      <c r="AC746" s="52"/>
      <c r="AF746" s="11"/>
    </row>
    <row r="747" spans="1:32" ht="21.75" customHeight="1">
      <c r="A747" s="24" t="str">
        <f>基本登録!$A$19</f>
        <v>３</v>
      </c>
      <c r="B747" s="179" t="str">
        <f>IF(AC747="","",VLOOKUP(AC747,都総体!$B:$G,4,FALSE))</f>
        <v/>
      </c>
      <c r="C747" s="180"/>
      <c r="D747" s="180"/>
      <c r="E747" s="180"/>
      <c r="F747" s="181"/>
      <c r="G747" s="26" t="str">
        <f>IF(AC747="","",VLOOKUP(AC747,都総体!$B:$G,5,FALSE))</f>
        <v/>
      </c>
      <c r="H747" s="31"/>
      <c r="I747" s="31"/>
      <c r="J747" s="31"/>
      <c r="K747" s="21"/>
      <c r="L747" s="34"/>
      <c r="M747" s="31"/>
      <c r="N747" s="31"/>
      <c r="O747" s="31"/>
      <c r="P747" s="21"/>
      <c r="Q747" s="34"/>
      <c r="R747" s="31"/>
      <c r="S747" s="31"/>
      <c r="T747" s="31"/>
      <c r="U747" s="21"/>
      <c r="V747" s="34"/>
      <c r="W747" s="31"/>
      <c r="X747" s="31"/>
      <c r="Y747" s="31"/>
      <c r="Z747" s="21"/>
      <c r="AA747" s="34"/>
      <c r="AC747" s="52"/>
      <c r="AF747" s="11"/>
    </row>
    <row r="748" spans="1:32" ht="21.75" customHeight="1">
      <c r="A748" s="24" t="str">
        <f>基本登録!$A$20</f>
        <v>４</v>
      </c>
      <c r="B748" s="179" t="str">
        <f>IF(AC748="","",VLOOKUP(AC748,都総体!$B:$G,4,FALSE))</f>
        <v/>
      </c>
      <c r="C748" s="180"/>
      <c r="D748" s="180"/>
      <c r="E748" s="180"/>
      <c r="F748" s="181"/>
      <c r="G748" s="26" t="str">
        <f>IF(AC748="","",VLOOKUP(AC748,都総体!$B:$G,5,FALSE))</f>
        <v/>
      </c>
      <c r="H748" s="31"/>
      <c r="I748" s="31"/>
      <c r="J748" s="31"/>
      <c r="K748" s="21"/>
      <c r="L748" s="34"/>
      <c r="M748" s="31"/>
      <c r="N748" s="31"/>
      <c r="O748" s="31"/>
      <c r="P748" s="21"/>
      <c r="Q748" s="34"/>
      <c r="R748" s="31"/>
      <c r="S748" s="31"/>
      <c r="T748" s="31"/>
      <c r="U748" s="21"/>
      <c r="V748" s="34"/>
      <c r="W748" s="31"/>
      <c r="X748" s="31"/>
      <c r="Y748" s="31"/>
      <c r="Z748" s="21"/>
      <c r="AA748" s="34"/>
      <c r="AC748" s="52"/>
      <c r="AF748" s="11"/>
    </row>
    <row r="749" spans="1:32" ht="21.75" customHeight="1">
      <c r="A749" s="24" t="str">
        <f>基本登録!$A$21</f>
        <v>５</v>
      </c>
      <c r="B749" s="179" t="str">
        <f>IF(AC749="","",VLOOKUP(AC749,都総体!$B:$G,4,FALSE))</f>
        <v/>
      </c>
      <c r="C749" s="180"/>
      <c r="D749" s="180"/>
      <c r="E749" s="180"/>
      <c r="F749" s="181"/>
      <c r="G749" s="26" t="str">
        <f>IF(AC749="","",VLOOKUP(AC749,都総体!$B:$G,5,FALSE))</f>
        <v/>
      </c>
      <c r="H749" s="31"/>
      <c r="I749" s="31"/>
      <c r="J749" s="31"/>
      <c r="K749" s="21"/>
      <c r="L749" s="34"/>
      <c r="M749" s="31"/>
      <c r="N749" s="31"/>
      <c r="O749" s="31"/>
      <c r="P749" s="21"/>
      <c r="Q749" s="34"/>
      <c r="R749" s="31"/>
      <c r="S749" s="31"/>
      <c r="T749" s="31"/>
      <c r="U749" s="21"/>
      <c r="V749" s="34"/>
      <c r="W749" s="31"/>
      <c r="X749" s="31"/>
      <c r="Y749" s="31"/>
      <c r="Z749" s="21"/>
      <c r="AA749" s="34"/>
      <c r="AC749" s="52"/>
      <c r="AF749" s="11"/>
    </row>
    <row r="750" spans="1:32" ht="21.75" customHeight="1">
      <c r="A750" s="24" t="str">
        <f>基本登録!$A$22</f>
        <v>補</v>
      </c>
      <c r="B750" s="179" t="str">
        <f>IF(AC750="","",VLOOKUP(AC750,都総体!$B:$G,4,FALSE))</f>
        <v/>
      </c>
      <c r="C750" s="180"/>
      <c r="D750" s="180"/>
      <c r="E750" s="180"/>
      <c r="F750" s="181"/>
      <c r="G750" s="26" t="str">
        <f>IF(AC750="","",VLOOKUP(AC750,都総体!$B:$G,5,FALSE))</f>
        <v/>
      </c>
      <c r="H750" s="24"/>
      <c r="I750" s="24"/>
      <c r="J750" s="24"/>
      <c r="K750" s="33"/>
      <c r="L750" s="34"/>
      <c r="M750" s="24"/>
      <c r="N750" s="24"/>
      <c r="O750" s="24"/>
      <c r="P750" s="33"/>
      <c r="Q750" s="34"/>
      <c r="R750" s="24"/>
      <c r="S750" s="24"/>
      <c r="T750" s="24"/>
      <c r="U750" s="33"/>
      <c r="V750" s="34"/>
      <c r="W750" s="24"/>
      <c r="X750" s="24"/>
      <c r="Y750" s="24"/>
      <c r="Z750" s="33"/>
      <c r="AA750" s="34"/>
      <c r="AC750" s="52"/>
      <c r="AF750" s="11"/>
    </row>
    <row r="751" spans="1:32" ht="19.5" customHeight="1">
      <c r="A751" s="169"/>
      <c r="B751" s="170"/>
      <c r="C751" s="170"/>
      <c r="D751" s="170"/>
      <c r="E751" s="170"/>
      <c r="F751" s="170"/>
      <c r="G751" s="171"/>
      <c r="H751" s="172" t="s">
        <v>132</v>
      </c>
      <c r="I751" s="173"/>
      <c r="J751" s="173"/>
      <c r="K751" s="173"/>
      <c r="L751" s="34"/>
      <c r="M751" s="172" t="s">
        <v>132</v>
      </c>
      <c r="N751" s="173"/>
      <c r="O751" s="173"/>
      <c r="P751" s="173"/>
      <c r="Q751" s="34"/>
      <c r="R751" s="172" t="s">
        <v>132</v>
      </c>
      <c r="S751" s="173"/>
      <c r="T751" s="173"/>
      <c r="U751" s="173"/>
      <c r="V751" s="34"/>
      <c r="W751" s="172" t="s">
        <v>132</v>
      </c>
      <c r="X751" s="173"/>
      <c r="Y751" s="173"/>
      <c r="Z751" s="173"/>
      <c r="AA751" s="34"/>
      <c r="AC751" s="52"/>
      <c r="AF751" s="11"/>
    </row>
    <row r="752" spans="1:32" ht="24.75" customHeight="1">
      <c r="A752" s="174"/>
      <c r="B752" s="175"/>
      <c r="C752" s="175"/>
      <c r="D752" s="175"/>
      <c r="E752" s="175"/>
      <c r="F752" s="175"/>
      <c r="G752" s="176"/>
      <c r="H752" s="169"/>
      <c r="I752" s="177"/>
      <c r="J752" s="177"/>
      <c r="K752" s="177"/>
      <c r="L752" s="178"/>
      <c r="M752" s="169"/>
      <c r="N752" s="177"/>
      <c r="O752" s="177"/>
      <c r="P752" s="177"/>
      <c r="Q752" s="178"/>
      <c r="R752" s="169"/>
      <c r="S752" s="177"/>
      <c r="T752" s="177"/>
      <c r="U752" s="177"/>
      <c r="V752" s="178"/>
      <c r="W752" s="169"/>
      <c r="X752" s="177"/>
      <c r="Y752" s="177"/>
      <c r="Z752" s="177"/>
      <c r="AA752" s="178"/>
      <c r="AC752" s="52"/>
      <c r="AF752" s="11"/>
    </row>
    <row r="753" spans="1:32" ht="4.5" customHeight="1">
      <c r="A753" s="165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AC753" s="52"/>
      <c r="AF753" s="11"/>
    </row>
    <row r="754" spans="1:32">
      <c r="A754" s="167" t="s">
        <v>136</v>
      </c>
      <c r="B754" s="167"/>
      <c r="C754" s="47" t="str">
        <f>基本登録!$A$23</f>
        <v>①（　）内の大会の個人の部は一人１枚使用すること（関東予選・総合体育大会・個人選手権大会）</v>
      </c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4"/>
      <c r="R754" s="45"/>
      <c r="S754" s="44"/>
      <c r="T754" s="44"/>
      <c r="U754" s="40"/>
      <c r="V754" s="40"/>
      <c r="W754" s="40"/>
      <c r="X754" s="40"/>
      <c r="Y754" s="40"/>
      <c r="Z754" s="40"/>
      <c r="AA754" s="40"/>
    </row>
    <row r="755" spans="1:32">
      <c r="A755" s="43"/>
      <c r="B755" s="43"/>
      <c r="C755" s="47" t="str">
        <f>基本登録!$A$24</f>
        <v>②顧問の捺印のないものは無効</v>
      </c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6"/>
      <c r="R755" s="44"/>
      <c r="S755" s="44"/>
      <c r="T755" s="44"/>
      <c r="U755" s="168" t="s">
        <v>139</v>
      </c>
      <c r="V755" s="168"/>
      <c r="W755" s="168"/>
      <c r="X755" s="168"/>
      <c r="Y755" s="168"/>
      <c r="Z755" s="168"/>
      <c r="AA755" s="168"/>
    </row>
    <row r="756" spans="1:32" s="37" customFormat="1">
      <c r="A756" s="41"/>
      <c r="B756" s="41"/>
      <c r="C756" s="42" t="str">
        <f>基本登録!$A$25</f>
        <v>③A4用紙に印刷すること（A4用紙1枚につき立順票は二部出力。切り取って使用すること）</v>
      </c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168"/>
      <c r="V756" s="168"/>
      <c r="W756" s="168"/>
      <c r="X756" s="168"/>
      <c r="Y756" s="168"/>
      <c r="Z756" s="168"/>
      <c r="AA756" s="168"/>
      <c r="AC756" s="53"/>
    </row>
    <row r="757" spans="1:32" ht="34.5" customHeight="1">
      <c r="AC757" s="52"/>
      <c r="AF757" s="11"/>
    </row>
    <row r="758" spans="1:32" ht="24.75" customHeight="1">
      <c r="A758" s="240" t="s">
        <v>119</v>
      </c>
      <c r="B758" s="240"/>
      <c r="C758" s="240"/>
      <c r="D758" s="201" t="str">
        <f ca="1">基本登録!$B$10</f>
        <v>令和8年度　都総体（全国総体都予選）個人 立順票</v>
      </c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190" t="s">
        <v>120</v>
      </c>
      <c r="Y758" s="191"/>
      <c r="Z758" s="191"/>
      <c r="AA758" s="192"/>
      <c r="AC758" s="52"/>
      <c r="AF758" s="11"/>
    </row>
    <row r="759" spans="1:32" ht="26.25" customHeight="1">
      <c r="A759" s="241"/>
      <c r="B759" s="241"/>
      <c r="C759" s="24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2" t="str">
        <f>IF(VLOOKUP(AC766,都総体!$B:$G,2,FALSE)="","",VLOOKUP(AC766,都総体!$B:$G,2,FALSE))</f>
        <v/>
      </c>
      <c r="Y759" s="203"/>
      <c r="Z759" s="203"/>
      <c r="AA759" s="204"/>
      <c r="AC759" s="52"/>
      <c r="AF759" s="11"/>
    </row>
    <row r="760" spans="1:32" ht="27" customHeight="1">
      <c r="A760" s="169" t="s">
        <v>121</v>
      </c>
      <c r="B760" s="177"/>
      <c r="C760" s="178"/>
      <c r="D760" s="208"/>
      <c r="E760" s="30" t="s">
        <v>122</v>
      </c>
      <c r="F760" s="208"/>
      <c r="G760" s="190" t="s">
        <v>123</v>
      </c>
      <c r="H760" s="191"/>
      <c r="I760" s="192"/>
      <c r="J760" s="213" t="str">
        <f>基本登録!$B$2</f>
        <v>基本登録シートの学校番号に入力して下さい</v>
      </c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X760" s="205"/>
      <c r="Y760" s="206"/>
      <c r="Z760" s="206"/>
      <c r="AA760" s="207"/>
      <c r="AC760" s="52"/>
      <c r="AF760" s="11"/>
    </row>
    <row r="761" spans="1:32" ht="9.75" customHeight="1">
      <c r="A761" s="214">
        <f>基本登録!$B$1</f>
        <v>0</v>
      </c>
      <c r="B761" s="215"/>
      <c r="C761" s="216"/>
      <c r="D761" s="209"/>
      <c r="E761" s="223" t="s">
        <v>108</v>
      </c>
      <c r="F761" s="211"/>
      <c r="G761" s="226" t="s">
        <v>124</v>
      </c>
      <c r="H761" s="227"/>
      <c r="I761" s="228"/>
      <c r="J761" s="213">
        <f>基本登録!$B$3</f>
        <v>0</v>
      </c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36"/>
      <c r="X761" s="36"/>
      <c r="AC761" s="52"/>
      <c r="AF761" s="11"/>
    </row>
    <row r="762" spans="1:32" ht="16.5" customHeight="1">
      <c r="A762" s="217"/>
      <c r="B762" s="218"/>
      <c r="C762" s="219"/>
      <c r="D762" s="209"/>
      <c r="E762" s="224"/>
      <c r="F762" s="211"/>
      <c r="G762" s="229"/>
      <c r="H762" s="230"/>
      <c r="I762" s="231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X762" s="182" t="s">
        <v>125</v>
      </c>
      <c r="Y762" s="184" t="s">
        <v>126</v>
      </c>
      <c r="Z762" s="185"/>
      <c r="AA762" s="186"/>
      <c r="AC762" s="52"/>
      <c r="AF762" s="11"/>
    </row>
    <row r="763" spans="1:32" ht="27" customHeight="1">
      <c r="A763" s="220"/>
      <c r="B763" s="221"/>
      <c r="C763" s="222"/>
      <c r="D763" s="210"/>
      <c r="E763" s="225"/>
      <c r="F763" s="212"/>
      <c r="G763" s="190" t="s">
        <v>127</v>
      </c>
      <c r="H763" s="191"/>
      <c r="I763" s="192"/>
      <c r="J763" s="28"/>
      <c r="K763" s="29"/>
      <c r="L763" s="29"/>
      <c r="M763" s="29"/>
      <c r="N763" s="29"/>
      <c r="O763" s="29"/>
      <c r="P763" s="22"/>
      <c r="Q763" s="22"/>
      <c r="R763" s="22" t="s">
        <v>128</v>
      </c>
      <c r="S763" s="193" t="str">
        <f t="shared" ref="S763" si="28">AC766</f>
        <v/>
      </c>
      <c r="T763" s="194"/>
      <c r="U763" s="194"/>
      <c r="V763" s="23" t="s">
        <v>129</v>
      </c>
      <c r="X763" s="183"/>
      <c r="Y763" s="187"/>
      <c r="Z763" s="188"/>
      <c r="AA763" s="189"/>
      <c r="AC763" s="52"/>
      <c r="AF763" s="11"/>
    </row>
    <row r="764" spans="1:32" ht="4.5" customHeight="1">
      <c r="AC764" s="52"/>
      <c r="AF764" s="11"/>
    </row>
    <row r="765" spans="1:32" ht="21.75" customHeight="1">
      <c r="A765" s="24" t="s">
        <v>130</v>
      </c>
      <c r="B765" s="174" t="s">
        <v>131</v>
      </c>
      <c r="C765" s="195"/>
      <c r="D765" s="195"/>
      <c r="E765" s="195"/>
      <c r="F765" s="176"/>
      <c r="G765" s="32" t="s">
        <v>102</v>
      </c>
      <c r="H765" s="196" t="str">
        <f ca="1">IFERROR(VLOOKUP(D758,基本登録!$B$8:$I$14,5,FALSE),"")</f>
        <v>個人準決勝</v>
      </c>
      <c r="I765" s="197"/>
      <c r="J765" s="197"/>
      <c r="K765" s="197"/>
      <c r="L765" s="198"/>
      <c r="M765" s="196" t="str">
        <f ca="1">IFERROR(VLOOKUP(D758,基本登録!$B$8:$I$14,6,FALSE),"")</f>
        <v>個人決勝</v>
      </c>
      <c r="N765" s="197"/>
      <c r="O765" s="197"/>
      <c r="P765" s="197"/>
      <c r="Q765" s="198"/>
      <c r="R765" s="196" t="str">
        <f ca="1">IFERROR(IF(VLOOKUP(D758,基本登録!$B$8:$I$14,7,FALSE)="","",VLOOKUP(D758,基本登録!$B$8:$I$14,7,FALSE)),"")</f>
        <v/>
      </c>
      <c r="S765" s="197"/>
      <c r="T765" s="197"/>
      <c r="U765" s="197"/>
      <c r="V765" s="198"/>
      <c r="W765" s="196" t="str">
        <f ca="1">IFERROR(IF(VLOOKUP(D758,基本登録!$B$8:$I$14,8,FALSE)="","",VLOOKUP(D758,基本登録!$B$8:$I$14,8,FALSE)),"")</f>
        <v/>
      </c>
      <c r="X765" s="197"/>
      <c r="Y765" s="197"/>
      <c r="Z765" s="197"/>
      <c r="AA765" s="198"/>
      <c r="AC765" s="52"/>
      <c r="AF765" s="11"/>
    </row>
    <row r="766" spans="1:32" ht="21.75" customHeight="1">
      <c r="A766" s="25" t="str">
        <f>基本登録!$A$17</f>
        <v>１</v>
      </c>
      <c r="B766" s="179" t="str">
        <f>IF(AC766="","",VLOOKUP(AC766,都総体!$B:$G,4,FALSE))</f>
        <v/>
      </c>
      <c r="C766" s="180"/>
      <c r="D766" s="180"/>
      <c r="E766" s="180"/>
      <c r="F766" s="181"/>
      <c r="G766" s="26" t="str">
        <f>IF(AC766="","",VLOOKUP(AC766,都総体!$B:$G,5,FALSE))</f>
        <v/>
      </c>
      <c r="H766" s="31"/>
      <c r="I766" s="31"/>
      <c r="J766" s="31"/>
      <c r="K766" s="21"/>
      <c r="L766" s="34"/>
      <c r="M766" s="31"/>
      <c r="N766" s="31"/>
      <c r="O766" s="31"/>
      <c r="P766" s="21"/>
      <c r="Q766" s="34"/>
      <c r="R766" s="31"/>
      <c r="S766" s="31"/>
      <c r="T766" s="31"/>
      <c r="U766" s="21"/>
      <c r="V766" s="34"/>
      <c r="W766" s="31"/>
      <c r="X766" s="31"/>
      <c r="Y766" s="31"/>
      <c r="Z766" s="21"/>
      <c r="AA766" s="34"/>
      <c r="AC766" s="52" t="str">
        <f>都総体!B$44</f>
        <v/>
      </c>
      <c r="AF766" s="11"/>
    </row>
    <row r="767" spans="1:32" ht="21.75" customHeight="1">
      <c r="A767" s="24" t="str">
        <f>基本登録!$A$18</f>
        <v>２</v>
      </c>
      <c r="B767" s="179" t="str">
        <f>IF(AC767="","",VLOOKUP(AC767,都総体!$B:$G,4,FALSE))</f>
        <v/>
      </c>
      <c r="C767" s="180"/>
      <c r="D767" s="180"/>
      <c r="E767" s="180"/>
      <c r="F767" s="181"/>
      <c r="G767" s="26" t="str">
        <f>IF(AC767="","",VLOOKUP(AC767,都総体!$B:$G,5,FALSE))</f>
        <v/>
      </c>
      <c r="H767" s="31"/>
      <c r="I767" s="31"/>
      <c r="J767" s="31"/>
      <c r="K767" s="21"/>
      <c r="L767" s="34"/>
      <c r="M767" s="31"/>
      <c r="N767" s="31"/>
      <c r="O767" s="31"/>
      <c r="P767" s="21"/>
      <c r="Q767" s="34"/>
      <c r="R767" s="31"/>
      <c r="S767" s="31"/>
      <c r="T767" s="31"/>
      <c r="U767" s="21"/>
      <c r="V767" s="34"/>
      <c r="W767" s="31"/>
      <c r="X767" s="31"/>
      <c r="Y767" s="31"/>
      <c r="Z767" s="21"/>
      <c r="AA767" s="34"/>
      <c r="AC767" s="52"/>
      <c r="AF767" s="11"/>
    </row>
    <row r="768" spans="1:32" ht="21.75" customHeight="1">
      <c r="A768" s="24" t="str">
        <f>基本登録!$A$19</f>
        <v>３</v>
      </c>
      <c r="B768" s="179" t="str">
        <f>IF(AC768="","",VLOOKUP(AC768,都総体!$B:$G,4,FALSE))</f>
        <v/>
      </c>
      <c r="C768" s="180"/>
      <c r="D768" s="180"/>
      <c r="E768" s="180"/>
      <c r="F768" s="181"/>
      <c r="G768" s="26" t="str">
        <f>IF(AC768="","",VLOOKUP(AC768,都総体!$B:$G,5,FALSE))</f>
        <v/>
      </c>
      <c r="H768" s="31"/>
      <c r="I768" s="31"/>
      <c r="J768" s="31"/>
      <c r="K768" s="21"/>
      <c r="L768" s="34"/>
      <c r="M768" s="31"/>
      <c r="N768" s="31"/>
      <c r="O768" s="31"/>
      <c r="P768" s="21"/>
      <c r="Q768" s="34"/>
      <c r="R768" s="31"/>
      <c r="S768" s="31"/>
      <c r="T768" s="31"/>
      <c r="U768" s="21"/>
      <c r="V768" s="34"/>
      <c r="W768" s="31"/>
      <c r="X768" s="31"/>
      <c r="Y768" s="31"/>
      <c r="Z768" s="21"/>
      <c r="AA768" s="34"/>
      <c r="AC768" s="52"/>
      <c r="AF768" s="11"/>
    </row>
    <row r="769" spans="1:32" ht="21.75" customHeight="1">
      <c r="A769" s="24" t="str">
        <f>基本登録!$A$20</f>
        <v>４</v>
      </c>
      <c r="B769" s="179" t="str">
        <f>IF(AC769="","",VLOOKUP(AC769,都総体!$B:$G,4,FALSE))</f>
        <v/>
      </c>
      <c r="C769" s="180"/>
      <c r="D769" s="180"/>
      <c r="E769" s="180"/>
      <c r="F769" s="181"/>
      <c r="G769" s="26" t="str">
        <f>IF(AC769="","",VLOOKUP(AC769,都総体!$B:$G,5,FALSE))</f>
        <v/>
      </c>
      <c r="H769" s="31"/>
      <c r="I769" s="31"/>
      <c r="J769" s="31"/>
      <c r="K769" s="21"/>
      <c r="L769" s="34"/>
      <c r="M769" s="31"/>
      <c r="N769" s="31"/>
      <c r="O769" s="31"/>
      <c r="P769" s="21"/>
      <c r="Q769" s="34"/>
      <c r="R769" s="31"/>
      <c r="S769" s="31"/>
      <c r="T769" s="31"/>
      <c r="U769" s="21"/>
      <c r="V769" s="34"/>
      <c r="W769" s="31"/>
      <c r="X769" s="31"/>
      <c r="Y769" s="31"/>
      <c r="Z769" s="21"/>
      <c r="AA769" s="34"/>
      <c r="AC769" s="52"/>
      <c r="AF769" s="11"/>
    </row>
    <row r="770" spans="1:32" ht="21.75" customHeight="1">
      <c r="A770" s="24" t="str">
        <f>基本登録!$A$21</f>
        <v>５</v>
      </c>
      <c r="B770" s="179" t="str">
        <f>IF(AC770="","",VLOOKUP(AC770,都総体!$B:$G,4,FALSE))</f>
        <v/>
      </c>
      <c r="C770" s="180"/>
      <c r="D770" s="180"/>
      <c r="E770" s="180"/>
      <c r="F770" s="181"/>
      <c r="G770" s="26" t="str">
        <f>IF(AC770="","",VLOOKUP(AC770,都総体!$B:$G,5,FALSE))</f>
        <v/>
      </c>
      <c r="H770" s="31"/>
      <c r="I770" s="31"/>
      <c r="J770" s="31"/>
      <c r="K770" s="21"/>
      <c r="L770" s="34"/>
      <c r="M770" s="31"/>
      <c r="N770" s="31"/>
      <c r="O770" s="31"/>
      <c r="P770" s="21"/>
      <c r="Q770" s="34"/>
      <c r="R770" s="31"/>
      <c r="S770" s="31"/>
      <c r="T770" s="31"/>
      <c r="U770" s="21"/>
      <c r="V770" s="34"/>
      <c r="W770" s="31"/>
      <c r="X770" s="31"/>
      <c r="Y770" s="31"/>
      <c r="Z770" s="21"/>
      <c r="AA770" s="34"/>
      <c r="AC770" s="52"/>
      <c r="AF770" s="11"/>
    </row>
    <row r="771" spans="1:32" ht="21.75" customHeight="1">
      <c r="A771" s="24" t="str">
        <f>基本登録!$A$22</f>
        <v>補</v>
      </c>
      <c r="B771" s="179" t="str">
        <f>IF(AC771="","",VLOOKUP(AC771,都総体!$B:$G,4,FALSE))</f>
        <v/>
      </c>
      <c r="C771" s="180"/>
      <c r="D771" s="180"/>
      <c r="E771" s="180"/>
      <c r="F771" s="181"/>
      <c r="G771" s="26" t="str">
        <f>IF(AC771="","",VLOOKUP(AC771,都総体!$B:$G,5,FALSE))</f>
        <v/>
      </c>
      <c r="H771" s="24"/>
      <c r="I771" s="24"/>
      <c r="J771" s="24"/>
      <c r="K771" s="33"/>
      <c r="L771" s="34"/>
      <c r="M771" s="24"/>
      <c r="N771" s="24"/>
      <c r="O771" s="24"/>
      <c r="P771" s="33"/>
      <c r="Q771" s="34"/>
      <c r="R771" s="24"/>
      <c r="S771" s="24"/>
      <c r="T771" s="24"/>
      <c r="U771" s="33"/>
      <c r="V771" s="34"/>
      <c r="W771" s="24"/>
      <c r="X771" s="24"/>
      <c r="Y771" s="24"/>
      <c r="Z771" s="33"/>
      <c r="AA771" s="34"/>
      <c r="AC771" s="52"/>
      <c r="AF771" s="11"/>
    </row>
    <row r="772" spans="1:32" ht="19.5" customHeight="1">
      <c r="A772" s="169"/>
      <c r="B772" s="170"/>
      <c r="C772" s="170"/>
      <c r="D772" s="170"/>
      <c r="E772" s="170"/>
      <c r="F772" s="170"/>
      <c r="G772" s="171"/>
      <c r="H772" s="172" t="s">
        <v>132</v>
      </c>
      <c r="I772" s="173"/>
      <c r="J772" s="173"/>
      <c r="K772" s="173"/>
      <c r="L772" s="34"/>
      <c r="M772" s="172" t="s">
        <v>132</v>
      </c>
      <c r="N772" s="173"/>
      <c r="O772" s="173"/>
      <c r="P772" s="173"/>
      <c r="Q772" s="34"/>
      <c r="R772" s="172" t="s">
        <v>132</v>
      </c>
      <c r="S772" s="173"/>
      <c r="T772" s="173"/>
      <c r="U772" s="173"/>
      <c r="V772" s="34"/>
      <c r="W772" s="172" t="s">
        <v>132</v>
      </c>
      <c r="X772" s="173"/>
      <c r="Y772" s="173"/>
      <c r="Z772" s="173"/>
      <c r="AA772" s="34"/>
      <c r="AC772" s="52"/>
      <c r="AF772" s="11"/>
    </row>
    <row r="773" spans="1:32" ht="24.75" customHeight="1">
      <c r="A773" s="174"/>
      <c r="B773" s="175"/>
      <c r="C773" s="175"/>
      <c r="D773" s="175"/>
      <c r="E773" s="175"/>
      <c r="F773" s="175"/>
      <c r="G773" s="176"/>
      <c r="H773" s="169"/>
      <c r="I773" s="177"/>
      <c r="J773" s="177"/>
      <c r="K773" s="177"/>
      <c r="L773" s="178"/>
      <c r="M773" s="169"/>
      <c r="N773" s="177"/>
      <c r="O773" s="177"/>
      <c r="P773" s="177"/>
      <c r="Q773" s="178"/>
      <c r="R773" s="169"/>
      <c r="S773" s="177"/>
      <c r="T773" s="177"/>
      <c r="U773" s="177"/>
      <c r="V773" s="178"/>
      <c r="W773" s="169"/>
      <c r="X773" s="177"/>
      <c r="Y773" s="177"/>
      <c r="Z773" s="177"/>
      <c r="AA773" s="178"/>
      <c r="AC773" s="52"/>
      <c r="AF773" s="11"/>
    </row>
    <row r="774" spans="1:32" ht="4.5" customHeight="1">
      <c r="A774" s="165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AC774" s="52"/>
      <c r="AF774" s="11"/>
    </row>
    <row r="775" spans="1:32">
      <c r="A775" s="167" t="s">
        <v>136</v>
      </c>
      <c r="B775" s="167"/>
      <c r="C775" s="47" t="str">
        <f>基本登録!$A$23</f>
        <v>①（　）内の大会の個人の部は一人１枚使用すること（関東予選・総合体育大会・個人選手権大会）</v>
      </c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4"/>
      <c r="R775" s="45"/>
      <c r="S775" s="44"/>
      <c r="T775" s="44"/>
      <c r="U775" s="40"/>
      <c r="V775" s="40"/>
      <c r="W775" s="40"/>
      <c r="X775" s="40"/>
      <c r="Y775" s="40"/>
      <c r="Z775" s="40"/>
      <c r="AA775" s="40"/>
    </row>
    <row r="776" spans="1:32">
      <c r="A776" s="43"/>
      <c r="B776" s="43"/>
      <c r="C776" s="47" t="str">
        <f>基本登録!$A$24</f>
        <v>②顧問の捺印のないものは無効</v>
      </c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6"/>
      <c r="R776" s="44"/>
      <c r="S776" s="44"/>
      <c r="T776" s="44"/>
      <c r="U776" s="168" t="s">
        <v>139</v>
      </c>
      <c r="V776" s="168"/>
      <c r="W776" s="168"/>
      <c r="X776" s="168"/>
      <c r="Y776" s="168"/>
      <c r="Z776" s="168"/>
      <c r="AA776" s="168"/>
    </row>
    <row r="777" spans="1:32" s="37" customFormat="1">
      <c r="A777" s="41"/>
      <c r="B777" s="41"/>
      <c r="C777" s="42" t="str">
        <f>基本登録!$A$25</f>
        <v>③A4用紙に印刷すること（A4用紙1枚につき立順票は二部出力。切り取って使用すること）</v>
      </c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168"/>
      <c r="V777" s="168"/>
      <c r="W777" s="168"/>
      <c r="X777" s="168"/>
      <c r="Y777" s="168"/>
      <c r="Z777" s="168"/>
      <c r="AA777" s="168"/>
      <c r="AC777" s="53"/>
    </row>
    <row r="778" spans="1:32" ht="34.5" customHeight="1">
      <c r="AC778" s="52"/>
      <c r="AF778" s="11"/>
    </row>
    <row r="779" spans="1:32" ht="24.75" customHeight="1">
      <c r="A779" s="240" t="s">
        <v>119</v>
      </c>
      <c r="B779" s="240"/>
      <c r="C779" s="240"/>
      <c r="D779" s="201" t="str">
        <f ca="1">基本登録!$B$10</f>
        <v>令和8年度　都総体（全国総体都予選）個人 立順票</v>
      </c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190" t="s">
        <v>120</v>
      </c>
      <c r="Y779" s="191"/>
      <c r="Z779" s="191"/>
      <c r="AA779" s="192"/>
      <c r="AC779" s="52"/>
      <c r="AF779" s="11"/>
    </row>
    <row r="780" spans="1:32" ht="26.25" customHeight="1">
      <c r="A780" s="241"/>
      <c r="B780" s="241"/>
      <c r="C780" s="24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2" t="str">
        <f>IF(VLOOKUP(AC787,都総体!$B:$G,2,FALSE)="","",VLOOKUP(AC787,都総体!$B:$G,2,FALSE))</f>
        <v/>
      </c>
      <c r="Y780" s="203"/>
      <c r="Z780" s="203"/>
      <c r="AA780" s="204"/>
      <c r="AC780" s="52"/>
      <c r="AF780" s="11"/>
    </row>
    <row r="781" spans="1:32" ht="27" customHeight="1">
      <c r="A781" s="169" t="s">
        <v>121</v>
      </c>
      <c r="B781" s="177"/>
      <c r="C781" s="178"/>
      <c r="D781" s="208"/>
      <c r="E781" s="30" t="s">
        <v>122</v>
      </c>
      <c r="F781" s="208"/>
      <c r="G781" s="190" t="s">
        <v>123</v>
      </c>
      <c r="H781" s="191"/>
      <c r="I781" s="192"/>
      <c r="J781" s="213" t="str">
        <f>基本登録!$B$2</f>
        <v>基本登録シートの学校番号に入力して下さい</v>
      </c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X781" s="205"/>
      <c r="Y781" s="206"/>
      <c r="Z781" s="206"/>
      <c r="AA781" s="207"/>
      <c r="AC781" s="52"/>
      <c r="AF781" s="11"/>
    </row>
    <row r="782" spans="1:32" ht="9.75" customHeight="1">
      <c r="A782" s="214">
        <f>基本登録!$B$1</f>
        <v>0</v>
      </c>
      <c r="B782" s="215"/>
      <c r="C782" s="216"/>
      <c r="D782" s="209"/>
      <c r="E782" s="223" t="s">
        <v>108</v>
      </c>
      <c r="F782" s="211"/>
      <c r="G782" s="226" t="s">
        <v>124</v>
      </c>
      <c r="H782" s="227"/>
      <c r="I782" s="228"/>
      <c r="J782" s="213">
        <f>基本登録!$B$3</f>
        <v>0</v>
      </c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36"/>
      <c r="X782" s="36"/>
      <c r="AC782" s="52"/>
      <c r="AF782" s="11"/>
    </row>
    <row r="783" spans="1:32" ht="16.5" customHeight="1">
      <c r="A783" s="217"/>
      <c r="B783" s="218"/>
      <c r="C783" s="219"/>
      <c r="D783" s="209"/>
      <c r="E783" s="224"/>
      <c r="F783" s="211"/>
      <c r="G783" s="229"/>
      <c r="H783" s="230"/>
      <c r="I783" s="231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X783" s="182" t="s">
        <v>125</v>
      </c>
      <c r="Y783" s="184" t="s">
        <v>126</v>
      </c>
      <c r="Z783" s="185"/>
      <c r="AA783" s="186"/>
      <c r="AC783" s="52"/>
      <c r="AF783" s="11"/>
    </row>
    <row r="784" spans="1:32" ht="27" customHeight="1">
      <c r="A784" s="220"/>
      <c r="B784" s="221"/>
      <c r="C784" s="222"/>
      <c r="D784" s="210"/>
      <c r="E784" s="225"/>
      <c r="F784" s="212"/>
      <c r="G784" s="190" t="s">
        <v>127</v>
      </c>
      <c r="H784" s="191"/>
      <c r="I784" s="192"/>
      <c r="J784" s="28"/>
      <c r="K784" s="29"/>
      <c r="L784" s="29"/>
      <c r="M784" s="29"/>
      <c r="N784" s="29"/>
      <c r="O784" s="29"/>
      <c r="P784" s="22"/>
      <c r="Q784" s="22"/>
      <c r="R784" s="22" t="s">
        <v>128</v>
      </c>
      <c r="S784" s="193" t="str">
        <f t="shared" ref="S784" si="29">AC787</f>
        <v/>
      </c>
      <c r="T784" s="194"/>
      <c r="U784" s="194"/>
      <c r="V784" s="23" t="s">
        <v>129</v>
      </c>
      <c r="X784" s="183"/>
      <c r="Y784" s="187"/>
      <c r="Z784" s="188"/>
      <c r="AA784" s="189"/>
      <c r="AC784" s="52"/>
      <c r="AF784" s="11"/>
    </row>
    <row r="785" spans="1:32" ht="4.5" customHeight="1">
      <c r="AC785" s="52"/>
      <c r="AF785" s="11"/>
    </row>
    <row r="786" spans="1:32" ht="21.75" customHeight="1">
      <c r="A786" s="24" t="s">
        <v>130</v>
      </c>
      <c r="B786" s="174" t="s">
        <v>131</v>
      </c>
      <c r="C786" s="195"/>
      <c r="D786" s="195"/>
      <c r="E786" s="195"/>
      <c r="F786" s="176"/>
      <c r="G786" s="32" t="s">
        <v>102</v>
      </c>
      <c r="H786" s="196" t="str">
        <f ca="1">IFERROR(VLOOKUP(D779,基本登録!$B$8:$I$14,5,FALSE),"")</f>
        <v>個人準決勝</v>
      </c>
      <c r="I786" s="197"/>
      <c r="J786" s="197"/>
      <c r="K786" s="197"/>
      <c r="L786" s="198"/>
      <c r="M786" s="196" t="str">
        <f ca="1">IFERROR(VLOOKUP(D779,基本登録!$B$8:$I$14,6,FALSE),"")</f>
        <v>個人決勝</v>
      </c>
      <c r="N786" s="197"/>
      <c r="O786" s="197"/>
      <c r="P786" s="197"/>
      <c r="Q786" s="198"/>
      <c r="R786" s="196" t="str">
        <f ca="1">IFERROR(IF(VLOOKUP(D779,基本登録!$B$8:$I$14,7,FALSE)="","",VLOOKUP(D779,基本登録!$B$8:$I$14,7,FALSE)),"")</f>
        <v/>
      </c>
      <c r="S786" s="197"/>
      <c r="T786" s="197"/>
      <c r="U786" s="197"/>
      <c r="V786" s="198"/>
      <c r="W786" s="196" t="str">
        <f ca="1">IFERROR(IF(VLOOKUP(D779,基本登録!$B$8:$I$14,8,FALSE)="","",VLOOKUP(D779,基本登録!$B$8:$I$14,8,FALSE)),"")</f>
        <v/>
      </c>
      <c r="X786" s="197"/>
      <c r="Y786" s="197"/>
      <c r="Z786" s="197"/>
      <c r="AA786" s="198"/>
      <c r="AC786" s="52"/>
      <c r="AF786" s="11"/>
    </row>
    <row r="787" spans="1:32" ht="21.75" customHeight="1">
      <c r="A787" s="25" t="str">
        <f>基本登録!$A$17</f>
        <v>１</v>
      </c>
      <c r="B787" s="179" t="str">
        <f>IF(AC787="","",VLOOKUP(AC787,都総体!$B:$G,4,FALSE))</f>
        <v/>
      </c>
      <c r="C787" s="180"/>
      <c r="D787" s="180"/>
      <c r="E787" s="180"/>
      <c r="F787" s="181"/>
      <c r="G787" s="26" t="str">
        <f>IF(AC787="","",VLOOKUP(AC787,都総体!$B:$G,5,FALSE))</f>
        <v/>
      </c>
      <c r="H787" s="31"/>
      <c r="I787" s="31"/>
      <c r="J787" s="31"/>
      <c r="K787" s="21"/>
      <c r="L787" s="34"/>
      <c r="M787" s="31"/>
      <c r="N787" s="31"/>
      <c r="O787" s="31"/>
      <c r="P787" s="21"/>
      <c r="Q787" s="34"/>
      <c r="R787" s="31"/>
      <c r="S787" s="31"/>
      <c r="T787" s="31"/>
      <c r="U787" s="21"/>
      <c r="V787" s="34"/>
      <c r="W787" s="31"/>
      <c r="X787" s="31"/>
      <c r="Y787" s="31"/>
      <c r="Z787" s="21"/>
      <c r="AA787" s="34"/>
      <c r="AC787" s="52" t="str">
        <f>都総体!B$45</f>
        <v/>
      </c>
      <c r="AF787" s="11"/>
    </row>
    <row r="788" spans="1:32" ht="21.75" customHeight="1">
      <c r="A788" s="24" t="str">
        <f>基本登録!$A$18</f>
        <v>２</v>
      </c>
      <c r="B788" s="179" t="str">
        <f>IF(AC788="","",VLOOKUP(AC788,都総体!$B:$G,4,FALSE))</f>
        <v/>
      </c>
      <c r="C788" s="180"/>
      <c r="D788" s="180"/>
      <c r="E788" s="180"/>
      <c r="F788" s="181"/>
      <c r="G788" s="26" t="str">
        <f>IF(AC788="","",VLOOKUP(AC788,都総体!$B:$G,5,FALSE))</f>
        <v/>
      </c>
      <c r="H788" s="31"/>
      <c r="I788" s="31"/>
      <c r="J788" s="31"/>
      <c r="K788" s="21"/>
      <c r="L788" s="34"/>
      <c r="M788" s="31"/>
      <c r="N788" s="31"/>
      <c r="O788" s="31"/>
      <c r="P788" s="21"/>
      <c r="Q788" s="34"/>
      <c r="R788" s="31"/>
      <c r="S788" s="31"/>
      <c r="T788" s="31"/>
      <c r="U788" s="21"/>
      <c r="V788" s="34"/>
      <c r="W788" s="31"/>
      <c r="X788" s="31"/>
      <c r="Y788" s="31"/>
      <c r="Z788" s="21"/>
      <c r="AA788" s="34"/>
      <c r="AC788" s="52"/>
      <c r="AF788" s="11"/>
    </row>
    <row r="789" spans="1:32" ht="21.75" customHeight="1">
      <c r="A789" s="24" t="str">
        <f>基本登録!$A$19</f>
        <v>３</v>
      </c>
      <c r="B789" s="179" t="str">
        <f>IF(AC789="","",VLOOKUP(AC789,都総体!$B:$G,4,FALSE))</f>
        <v/>
      </c>
      <c r="C789" s="180"/>
      <c r="D789" s="180"/>
      <c r="E789" s="180"/>
      <c r="F789" s="181"/>
      <c r="G789" s="26" t="str">
        <f>IF(AC789="","",VLOOKUP(AC789,都総体!$B:$G,5,FALSE))</f>
        <v/>
      </c>
      <c r="H789" s="31"/>
      <c r="I789" s="31"/>
      <c r="J789" s="31"/>
      <c r="K789" s="21"/>
      <c r="L789" s="34"/>
      <c r="M789" s="31"/>
      <c r="N789" s="31"/>
      <c r="O789" s="31"/>
      <c r="P789" s="21"/>
      <c r="Q789" s="34"/>
      <c r="R789" s="31"/>
      <c r="S789" s="31"/>
      <c r="T789" s="31"/>
      <c r="U789" s="21"/>
      <c r="V789" s="34"/>
      <c r="W789" s="31"/>
      <c r="X789" s="31"/>
      <c r="Y789" s="31"/>
      <c r="Z789" s="21"/>
      <c r="AA789" s="34"/>
      <c r="AC789" s="52"/>
      <c r="AF789" s="11"/>
    </row>
    <row r="790" spans="1:32" ht="21.75" customHeight="1">
      <c r="A790" s="24" t="str">
        <f>基本登録!$A$20</f>
        <v>４</v>
      </c>
      <c r="B790" s="179" t="str">
        <f>IF(AC790="","",VLOOKUP(AC790,都総体!$B:$G,4,FALSE))</f>
        <v/>
      </c>
      <c r="C790" s="180"/>
      <c r="D790" s="180"/>
      <c r="E790" s="180"/>
      <c r="F790" s="181"/>
      <c r="G790" s="26" t="str">
        <f>IF(AC790="","",VLOOKUP(AC790,都総体!$B:$G,5,FALSE))</f>
        <v/>
      </c>
      <c r="H790" s="31"/>
      <c r="I790" s="31"/>
      <c r="J790" s="31"/>
      <c r="K790" s="21"/>
      <c r="L790" s="34"/>
      <c r="M790" s="31"/>
      <c r="N790" s="31"/>
      <c r="O790" s="31"/>
      <c r="P790" s="21"/>
      <c r="Q790" s="34"/>
      <c r="R790" s="31"/>
      <c r="S790" s="31"/>
      <c r="T790" s="31"/>
      <c r="U790" s="21"/>
      <c r="V790" s="34"/>
      <c r="W790" s="31"/>
      <c r="X790" s="31"/>
      <c r="Y790" s="31"/>
      <c r="Z790" s="21"/>
      <c r="AA790" s="34"/>
      <c r="AC790" s="52"/>
      <c r="AF790" s="11"/>
    </row>
    <row r="791" spans="1:32" ht="21.75" customHeight="1">
      <c r="A791" s="24" t="str">
        <f>基本登録!$A$21</f>
        <v>５</v>
      </c>
      <c r="B791" s="179" t="str">
        <f>IF(AC791="","",VLOOKUP(AC791,都総体!$B:$G,4,FALSE))</f>
        <v/>
      </c>
      <c r="C791" s="180"/>
      <c r="D791" s="180"/>
      <c r="E791" s="180"/>
      <c r="F791" s="181"/>
      <c r="G791" s="26" t="str">
        <f>IF(AC791="","",VLOOKUP(AC791,都総体!$B:$G,5,FALSE))</f>
        <v/>
      </c>
      <c r="H791" s="31"/>
      <c r="I791" s="31"/>
      <c r="J791" s="31"/>
      <c r="K791" s="21"/>
      <c r="L791" s="34"/>
      <c r="M791" s="31"/>
      <c r="N791" s="31"/>
      <c r="O791" s="31"/>
      <c r="P791" s="21"/>
      <c r="Q791" s="34"/>
      <c r="R791" s="31"/>
      <c r="S791" s="31"/>
      <c r="T791" s="31"/>
      <c r="U791" s="21"/>
      <c r="V791" s="34"/>
      <c r="W791" s="31"/>
      <c r="X791" s="31"/>
      <c r="Y791" s="31"/>
      <c r="Z791" s="21"/>
      <c r="AA791" s="34"/>
      <c r="AC791" s="52"/>
      <c r="AF791" s="11"/>
    </row>
    <row r="792" spans="1:32" ht="21.75" customHeight="1">
      <c r="A792" s="24" t="str">
        <f>基本登録!$A$22</f>
        <v>補</v>
      </c>
      <c r="B792" s="179" t="str">
        <f>IF(AC792="","",VLOOKUP(AC792,都総体!$B:$G,4,FALSE))</f>
        <v/>
      </c>
      <c r="C792" s="180"/>
      <c r="D792" s="180"/>
      <c r="E792" s="180"/>
      <c r="F792" s="181"/>
      <c r="G792" s="26" t="str">
        <f>IF(AC792="","",VLOOKUP(AC792,都総体!$B:$G,5,FALSE))</f>
        <v/>
      </c>
      <c r="H792" s="24"/>
      <c r="I792" s="24"/>
      <c r="J792" s="24"/>
      <c r="K792" s="33"/>
      <c r="L792" s="34"/>
      <c r="M792" s="24"/>
      <c r="N792" s="24"/>
      <c r="O792" s="24"/>
      <c r="P792" s="33"/>
      <c r="Q792" s="34"/>
      <c r="R792" s="24"/>
      <c r="S792" s="24"/>
      <c r="T792" s="24"/>
      <c r="U792" s="33"/>
      <c r="V792" s="34"/>
      <c r="W792" s="24"/>
      <c r="X792" s="24"/>
      <c r="Y792" s="24"/>
      <c r="Z792" s="33"/>
      <c r="AA792" s="34"/>
      <c r="AC792" s="52"/>
      <c r="AF792" s="11"/>
    </row>
    <row r="793" spans="1:32" ht="19.5" customHeight="1">
      <c r="A793" s="169"/>
      <c r="B793" s="170"/>
      <c r="C793" s="170"/>
      <c r="D793" s="170"/>
      <c r="E793" s="170"/>
      <c r="F793" s="170"/>
      <c r="G793" s="171"/>
      <c r="H793" s="172" t="s">
        <v>132</v>
      </c>
      <c r="I793" s="173"/>
      <c r="J793" s="173"/>
      <c r="K793" s="173"/>
      <c r="L793" s="34"/>
      <c r="M793" s="172" t="s">
        <v>132</v>
      </c>
      <c r="N793" s="173"/>
      <c r="O793" s="173"/>
      <c r="P793" s="173"/>
      <c r="Q793" s="34"/>
      <c r="R793" s="172" t="s">
        <v>132</v>
      </c>
      <c r="S793" s="173"/>
      <c r="T793" s="173"/>
      <c r="U793" s="173"/>
      <c r="V793" s="34"/>
      <c r="W793" s="172" t="s">
        <v>132</v>
      </c>
      <c r="X793" s="173"/>
      <c r="Y793" s="173"/>
      <c r="Z793" s="173"/>
      <c r="AA793" s="34"/>
      <c r="AC793" s="52"/>
      <c r="AF793" s="11"/>
    </row>
    <row r="794" spans="1:32" ht="24.75" customHeight="1">
      <c r="A794" s="174"/>
      <c r="B794" s="175"/>
      <c r="C794" s="175"/>
      <c r="D794" s="175"/>
      <c r="E794" s="175"/>
      <c r="F794" s="175"/>
      <c r="G794" s="176"/>
      <c r="H794" s="169"/>
      <c r="I794" s="177"/>
      <c r="J794" s="177"/>
      <c r="K794" s="177"/>
      <c r="L794" s="178"/>
      <c r="M794" s="169"/>
      <c r="N794" s="177"/>
      <c r="O794" s="177"/>
      <c r="P794" s="177"/>
      <c r="Q794" s="178"/>
      <c r="R794" s="169"/>
      <c r="S794" s="177"/>
      <c r="T794" s="177"/>
      <c r="U794" s="177"/>
      <c r="V794" s="178"/>
      <c r="W794" s="169"/>
      <c r="X794" s="177"/>
      <c r="Y794" s="177"/>
      <c r="Z794" s="177"/>
      <c r="AA794" s="178"/>
      <c r="AC794" s="52"/>
      <c r="AF794" s="11"/>
    </row>
    <row r="795" spans="1:32" ht="4.5" customHeight="1">
      <c r="A795" s="165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AC795" s="52"/>
      <c r="AF795" s="11"/>
    </row>
    <row r="796" spans="1:32">
      <c r="A796" s="167" t="s">
        <v>136</v>
      </c>
      <c r="B796" s="167"/>
      <c r="C796" s="47" t="str">
        <f>基本登録!$A$23</f>
        <v>①（　）内の大会の個人の部は一人１枚使用すること（関東予選・総合体育大会・個人選手権大会）</v>
      </c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4"/>
      <c r="R796" s="45"/>
      <c r="S796" s="44"/>
      <c r="T796" s="44"/>
      <c r="U796" s="40"/>
      <c r="V796" s="40"/>
      <c r="W796" s="40"/>
      <c r="X796" s="40"/>
      <c r="Y796" s="40"/>
      <c r="Z796" s="40"/>
      <c r="AA796" s="40"/>
    </row>
    <row r="797" spans="1:32">
      <c r="A797" s="43"/>
      <c r="B797" s="43"/>
      <c r="C797" s="47" t="str">
        <f>基本登録!$A$24</f>
        <v>②顧問の捺印のないものは無効</v>
      </c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6"/>
      <c r="R797" s="44"/>
      <c r="S797" s="44"/>
      <c r="T797" s="44"/>
      <c r="U797" s="168" t="s">
        <v>139</v>
      </c>
      <c r="V797" s="168"/>
      <c r="W797" s="168"/>
      <c r="X797" s="168"/>
      <c r="Y797" s="168"/>
      <c r="Z797" s="168"/>
      <c r="AA797" s="168"/>
    </row>
    <row r="798" spans="1:32" s="37" customFormat="1">
      <c r="A798" s="41"/>
      <c r="B798" s="41"/>
      <c r="C798" s="42" t="str">
        <f>基本登録!$A$25</f>
        <v>③A4用紙に印刷すること（A4用紙1枚につき立順票は二部出力。切り取って使用すること）</v>
      </c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168"/>
      <c r="V798" s="168"/>
      <c r="W798" s="168"/>
      <c r="X798" s="168"/>
      <c r="Y798" s="168"/>
      <c r="Z798" s="168"/>
      <c r="AA798" s="168"/>
      <c r="AC798" s="53"/>
    </row>
    <row r="799" spans="1:32" ht="34.5" customHeight="1">
      <c r="AC799" s="52"/>
      <c r="AF799" s="11"/>
    </row>
    <row r="800" spans="1:32" ht="24.75" customHeight="1">
      <c r="A800" s="240" t="s">
        <v>119</v>
      </c>
      <c r="B800" s="240"/>
      <c r="C800" s="240"/>
      <c r="D800" s="201" t="str">
        <f ca="1">基本登録!$B$10</f>
        <v>令和8年度　都総体（全国総体都予選）個人 立順票</v>
      </c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190" t="s">
        <v>120</v>
      </c>
      <c r="Y800" s="191"/>
      <c r="Z800" s="191"/>
      <c r="AA800" s="192"/>
      <c r="AC800" s="52"/>
      <c r="AF800" s="11"/>
    </row>
    <row r="801" spans="1:32" ht="26.25" customHeight="1">
      <c r="A801" s="241"/>
      <c r="B801" s="241"/>
      <c r="C801" s="24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2" t="str">
        <f>IF(VLOOKUP(AC808,都総体!$B:$G,2,FALSE)="","",VLOOKUP(AC808,都総体!$B:$G,2,FALSE))</f>
        <v/>
      </c>
      <c r="Y801" s="203"/>
      <c r="Z801" s="203"/>
      <c r="AA801" s="204"/>
      <c r="AC801" s="52"/>
      <c r="AF801" s="11"/>
    </row>
    <row r="802" spans="1:32" ht="27" customHeight="1">
      <c r="A802" s="169" t="s">
        <v>121</v>
      </c>
      <c r="B802" s="177"/>
      <c r="C802" s="178"/>
      <c r="D802" s="208"/>
      <c r="E802" s="30" t="s">
        <v>122</v>
      </c>
      <c r="F802" s="208"/>
      <c r="G802" s="190" t="s">
        <v>123</v>
      </c>
      <c r="H802" s="191"/>
      <c r="I802" s="192"/>
      <c r="J802" s="213" t="str">
        <f>基本登録!$B$2</f>
        <v>基本登録シートの学校番号に入力して下さい</v>
      </c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X802" s="205"/>
      <c r="Y802" s="206"/>
      <c r="Z802" s="206"/>
      <c r="AA802" s="207"/>
      <c r="AC802" s="52"/>
      <c r="AF802" s="11"/>
    </row>
    <row r="803" spans="1:32" ht="9.75" customHeight="1">
      <c r="A803" s="214">
        <f>基本登録!$B$1</f>
        <v>0</v>
      </c>
      <c r="B803" s="215"/>
      <c r="C803" s="216"/>
      <c r="D803" s="209"/>
      <c r="E803" s="223" t="s">
        <v>108</v>
      </c>
      <c r="F803" s="211"/>
      <c r="G803" s="226" t="s">
        <v>124</v>
      </c>
      <c r="H803" s="227"/>
      <c r="I803" s="228"/>
      <c r="J803" s="213">
        <f>基本登録!$B$3</f>
        <v>0</v>
      </c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36"/>
      <c r="X803" s="36"/>
      <c r="AC803" s="52"/>
      <c r="AF803" s="11"/>
    </row>
    <row r="804" spans="1:32" ht="16.5" customHeight="1">
      <c r="A804" s="217"/>
      <c r="B804" s="218"/>
      <c r="C804" s="219"/>
      <c r="D804" s="209"/>
      <c r="E804" s="224"/>
      <c r="F804" s="211"/>
      <c r="G804" s="229"/>
      <c r="H804" s="230"/>
      <c r="I804" s="231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X804" s="182" t="s">
        <v>125</v>
      </c>
      <c r="Y804" s="184" t="s">
        <v>126</v>
      </c>
      <c r="Z804" s="185"/>
      <c r="AA804" s="186"/>
      <c r="AC804" s="52"/>
      <c r="AF804" s="11"/>
    </row>
    <row r="805" spans="1:32" ht="27" customHeight="1">
      <c r="A805" s="220"/>
      <c r="B805" s="221"/>
      <c r="C805" s="222"/>
      <c r="D805" s="210"/>
      <c r="E805" s="225"/>
      <c r="F805" s="212"/>
      <c r="G805" s="190" t="s">
        <v>127</v>
      </c>
      <c r="H805" s="191"/>
      <c r="I805" s="192"/>
      <c r="J805" s="28"/>
      <c r="K805" s="29"/>
      <c r="L805" s="29"/>
      <c r="M805" s="29"/>
      <c r="N805" s="29"/>
      <c r="O805" s="29"/>
      <c r="P805" s="22"/>
      <c r="Q805" s="22"/>
      <c r="R805" s="22" t="s">
        <v>128</v>
      </c>
      <c r="S805" s="193" t="str">
        <f t="shared" ref="S805" si="30">AC808</f>
        <v/>
      </c>
      <c r="T805" s="194"/>
      <c r="U805" s="194"/>
      <c r="V805" s="23" t="s">
        <v>129</v>
      </c>
      <c r="X805" s="183"/>
      <c r="Y805" s="187"/>
      <c r="Z805" s="188"/>
      <c r="AA805" s="189"/>
      <c r="AC805" s="52"/>
      <c r="AF805" s="11"/>
    </row>
    <row r="806" spans="1:32" ht="4.5" customHeight="1">
      <c r="AC806" s="52"/>
      <c r="AF806" s="11"/>
    </row>
    <row r="807" spans="1:32" ht="21.75" customHeight="1">
      <c r="A807" s="24" t="s">
        <v>130</v>
      </c>
      <c r="B807" s="174" t="s">
        <v>131</v>
      </c>
      <c r="C807" s="195"/>
      <c r="D807" s="195"/>
      <c r="E807" s="195"/>
      <c r="F807" s="176"/>
      <c r="G807" s="32" t="s">
        <v>102</v>
      </c>
      <c r="H807" s="196" t="str">
        <f ca="1">IFERROR(VLOOKUP(D800,基本登録!$B$8:$I$14,5,FALSE),"")</f>
        <v>個人準決勝</v>
      </c>
      <c r="I807" s="197"/>
      <c r="J807" s="197"/>
      <c r="K807" s="197"/>
      <c r="L807" s="198"/>
      <c r="M807" s="196" t="str">
        <f ca="1">IFERROR(VLOOKUP(D800,基本登録!$B$8:$I$14,6,FALSE),"")</f>
        <v>個人決勝</v>
      </c>
      <c r="N807" s="197"/>
      <c r="O807" s="197"/>
      <c r="P807" s="197"/>
      <c r="Q807" s="198"/>
      <c r="R807" s="196" t="str">
        <f ca="1">IFERROR(IF(VLOOKUP(D800,基本登録!$B$8:$I$14,7,FALSE)="","",VLOOKUP(D800,基本登録!$B$8:$I$14,7,FALSE)),"")</f>
        <v/>
      </c>
      <c r="S807" s="197"/>
      <c r="T807" s="197"/>
      <c r="U807" s="197"/>
      <c r="V807" s="198"/>
      <c r="W807" s="196" t="str">
        <f ca="1">IFERROR(IF(VLOOKUP(D800,基本登録!$B$8:$I$14,8,FALSE)="","",VLOOKUP(D800,基本登録!$B$8:$I$14,8,FALSE)),"")</f>
        <v/>
      </c>
      <c r="X807" s="197"/>
      <c r="Y807" s="197"/>
      <c r="Z807" s="197"/>
      <c r="AA807" s="198"/>
      <c r="AC807" s="52"/>
      <c r="AF807" s="11"/>
    </row>
    <row r="808" spans="1:32" ht="21.75" customHeight="1">
      <c r="A808" s="25" t="str">
        <f>基本登録!$A$17</f>
        <v>１</v>
      </c>
      <c r="B808" s="179" t="str">
        <f>IF(AC808="","",VLOOKUP(AC808,都総体!$B:$G,4,FALSE))</f>
        <v/>
      </c>
      <c r="C808" s="180"/>
      <c r="D808" s="180"/>
      <c r="E808" s="180"/>
      <c r="F808" s="181"/>
      <c r="G808" s="26" t="str">
        <f>IF(AC808="","",VLOOKUP(AC808,都総体!$B:$G,5,FALSE))</f>
        <v/>
      </c>
      <c r="H808" s="31"/>
      <c r="I808" s="31"/>
      <c r="J808" s="31"/>
      <c r="K808" s="21"/>
      <c r="L808" s="34"/>
      <c r="M808" s="31"/>
      <c r="N808" s="31"/>
      <c r="O808" s="31"/>
      <c r="P808" s="21"/>
      <c r="Q808" s="34"/>
      <c r="R808" s="31"/>
      <c r="S808" s="31"/>
      <c r="T808" s="31"/>
      <c r="U808" s="21"/>
      <c r="V808" s="34"/>
      <c r="W808" s="31"/>
      <c r="X808" s="31"/>
      <c r="Y808" s="31"/>
      <c r="Z808" s="21"/>
      <c r="AA808" s="34"/>
      <c r="AC808" s="52" t="str">
        <f>都総体!B$46</f>
        <v/>
      </c>
      <c r="AF808" s="11"/>
    </row>
    <row r="809" spans="1:32" ht="21.75" customHeight="1">
      <c r="A809" s="24" t="str">
        <f>基本登録!$A$18</f>
        <v>２</v>
      </c>
      <c r="B809" s="179" t="str">
        <f>IF(AC809="","",VLOOKUP(AC809,都総体!$B:$G,4,FALSE))</f>
        <v/>
      </c>
      <c r="C809" s="180"/>
      <c r="D809" s="180"/>
      <c r="E809" s="180"/>
      <c r="F809" s="181"/>
      <c r="G809" s="26" t="str">
        <f>IF(AC809="","",VLOOKUP(AC809,都総体!$B:$G,5,FALSE))</f>
        <v/>
      </c>
      <c r="H809" s="31"/>
      <c r="I809" s="31"/>
      <c r="J809" s="31"/>
      <c r="K809" s="21"/>
      <c r="L809" s="34"/>
      <c r="M809" s="31"/>
      <c r="N809" s="31"/>
      <c r="O809" s="31"/>
      <c r="P809" s="21"/>
      <c r="Q809" s="34"/>
      <c r="R809" s="31"/>
      <c r="S809" s="31"/>
      <c r="T809" s="31"/>
      <c r="U809" s="21"/>
      <c r="V809" s="34"/>
      <c r="W809" s="31"/>
      <c r="X809" s="31"/>
      <c r="Y809" s="31"/>
      <c r="Z809" s="21"/>
      <c r="AA809" s="34"/>
      <c r="AC809" s="52"/>
      <c r="AF809" s="11"/>
    </row>
    <row r="810" spans="1:32" ht="21.75" customHeight="1">
      <c r="A810" s="24" t="str">
        <f>基本登録!$A$19</f>
        <v>３</v>
      </c>
      <c r="B810" s="179" t="str">
        <f>IF(AC810="","",VLOOKUP(AC810,都総体!$B:$G,4,FALSE))</f>
        <v/>
      </c>
      <c r="C810" s="180"/>
      <c r="D810" s="180"/>
      <c r="E810" s="180"/>
      <c r="F810" s="181"/>
      <c r="G810" s="26" t="str">
        <f>IF(AC810="","",VLOOKUP(AC810,都総体!$B:$G,5,FALSE))</f>
        <v/>
      </c>
      <c r="H810" s="31"/>
      <c r="I810" s="31"/>
      <c r="J810" s="31"/>
      <c r="K810" s="21"/>
      <c r="L810" s="34"/>
      <c r="M810" s="31"/>
      <c r="N810" s="31"/>
      <c r="O810" s="31"/>
      <c r="P810" s="21"/>
      <c r="Q810" s="34"/>
      <c r="R810" s="31"/>
      <c r="S810" s="31"/>
      <c r="T810" s="31"/>
      <c r="U810" s="21"/>
      <c r="V810" s="34"/>
      <c r="W810" s="31"/>
      <c r="X810" s="31"/>
      <c r="Y810" s="31"/>
      <c r="Z810" s="21"/>
      <c r="AA810" s="34"/>
      <c r="AC810" s="52"/>
      <c r="AF810" s="11"/>
    </row>
    <row r="811" spans="1:32" ht="21.75" customHeight="1">
      <c r="A811" s="24" t="str">
        <f>基本登録!$A$20</f>
        <v>４</v>
      </c>
      <c r="B811" s="179" t="str">
        <f>IF(AC811="","",VLOOKUP(AC811,都総体!$B:$G,4,FALSE))</f>
        <v/>
      </c>
      <c r="C811" s="180"/>
      <c r="D811" s="180"/>
      <c r="E811" s="180"/>
      <c r="F811" s="181"/>
      <c r="G811" s="26" t="str">
        <f>IF(AC811="","",VLOOKUP(AC811,都総体!$B:$G,5,FALSE))</f>
        <v/>
      </c>
      <c r="H811" s="31"/>
      <c r="I811" s="31"/>
      <c r="J811" s="31"/>
      <c r="K811" s="21"/>
      <c r="L811" s="34"/>
      <c r="M811" s="31"/>
      <c r="N811" s="31"/>
      <c r="O811" s="31"/>
      <c r="P811" s="21"/>
      <c r="Q811" s="34"/>
      <c r="R811" s="31"/>
      <c r="S811" s="31"/>
      <c r="T811" s="31"/>
      <c r="U811" s="21"/>
      <c r="V811" s="34"/>
      <c r="W811" s="31"/>
      <c r="X811" s="31"/>
      <c r="Y811" s="31"/>
      <c r="Z811" s="21"/>
      <c r="AA811" s="34"/>
      <c r="AC811" s="52"/>
      <c r="AF811" s="11"/>
    </row>
    <row r="812" spans="1:32" ht="21.75" customHeight="1">
      <c r="A812" s="24" t="str">
        <f>基本登録!$A$21</f>
        <v>５</v>
      </c>
      <c r="B812" s="179" t="str">
        <f>IF(AC812="","",VLOOKUP(AC812,都総体!$B:$G,4,FALSE))</f>
        <v/>
      </c>
      <c r="C812" s="180"/>
      <c r="D812" s="180"/>
      <c r="E812" s="180"/>
      <c r="F812" s="181"/>
      <c r="G812" s="26" t="str">
        <f>IF(AC812="","",VLOOKUP(AC812,都総体!$B:$G,5,FALSE))</f>
        <v/>
      </c>
      <c r="H812" s="31"/>
      <c r="I812" s="31"/>
      <c r="J812" s="31"/>
      <c r="K812" s="21"/>
      <c r="L812" s="34"/>
      <c r="M812" s="31"/>
      <c r="N812" s="31"/>
      <c r="O812" s="31"/>
      <c r="P812" s="21"/>
      <c r="Q812" s="34"/>
      <c r="R812" s="31"/>
      <c r="S812" s="31"/>
      <c r="T812" s="31"/>
      <c r="U812" s="21"/>
      <c r="V812" s="34"/>
      <c r="W812" s="31"/>
      <c r="X812" s="31"/>
      <c r="Y812" s="31"/>
      <c r="Z812" s="21"/>
      <c r="AA812" s="34"/>
      <c r="AC812" s="52"/>
      <c r="AF812" s="11"/>
    </row>
    <row r="813" spans="1:32" ht="21.75" customHeight="1">
      <c r="A813" s="24" t="str">
        <f>基本登録!$A$22</f>
        <v>補</v>
      </c>
      <c r="B813" s="179" t="str">
        <f>IF(AC813="","",VLOOKUP(AC813,都総体!$B:$G,4,FALSE))</f>
        <v/>
      </c>
      <c r="C813" s="180"/>
      <c r="D813" s="180"/>
      <c r="E813" s="180"/>
      <c r="F813" s="181"/>
      <c r="G813" s="26" t="str">
        <f>IF(AC813="","",VLOOKUP(AC813,都総体!$B:$G,5,FALSE))</f>
        <v/>
      </c>
      <c r="H813" s="24"/>
      <c r="I813" s="24"/>
      <c r="J813" s="24"/>
      <c r="K813" s="33"/>
      <c r="L813" s="34"/>
      <c r="M813" s="24"/>
      <c r="N813" s="24"/>
      <c r="O813" s="24"/>
      <c r="P813" s="33"/>
      <c r="Q813" s="34"/>
      <c r="R813" s="24"/>
      <c r="S813" s="24"/>
      <c r="T813" s="24"/>
      <c r="U813" s="33"/>
      <c r="V813" s="34"/>
      <c r="W813" s="24"/>
      <c r="X813" s="24"/>
      <c r="Y813" s="24"/>
      <c r="Z813" s="33"/>
      <c r="AA813" s="34"/>
      <c r="AC813" s="52"/>
      <c r="AF813" s="11"/>
    </row>
    <row r="814" spans="1:32" ht="19.5" customHeight="1">
      <c r="A814" s="169"/>
      <c r="B814" s="170"/>
      <c r="C814" s="170"/>
      <c r="D814" s="170"/>
      <c r="E814" s="170"/>
      <c r="F814" s="170"/>
      <c r="G814" s="171"/>
      <c r="H814" s="172" t="s">
        <v>132</v>
      </c>
      <c r="I814" s="173"/>
      <c r="J814" s="173"/>
      <c r="K814" s="173"/>
      <c r="L814" s="34"/>
      <c r="M814" s="172" t="s">
        <v>132</v>
      </c>
      <c r="N814" s="173"/>
      <c r="O814" s="173"/>
      <c r="P814" s="173"/>
      <c r="Q814" s="34"/>
      <c r="R814" s="172" t="s">
        <v>132</v>
      </c>
      <c r="S814" s="173"/>
      <c r="T814" s="173"/>
      <c r="U814" s="173"/>
      <c r="V814" s="34"/>
      <c r="W814" s="172" t="s">
        <v>132</v>
      </c>
      <c r="X814" s="173"/>
      <c r="Y814" s="173"/>
      <c r="Z814" s="173"/>
      <c r="AA814" s="34"/>
      <c r="AC814" s="52"/>
      <c r="AF814" s="11"/>
    </row>
    <row r="815" spans="1:32" ht="24.75" customHeight="1">
      <c r="A815" s="174"/>
      <c r="B815" s="175"/>
      <c r="C815" s="175"/>
      <c r="D815" s="175"/>
      <c r="E815" s="175"/>
      <c r="F815" s="175"/>
      <c r="G815" s="176"/>
      <c r="H815" s="169"/>
      <c r="I815" s="177"/>
      <c r="J815" s="177"/>
      <c r="K815" s="177"/>
      <c r="L815" s="178"/>
      <c r="M815" s="169"/>
      <c r="N815" s="177"/>
      <c r="O815" s="177"/>
      <c r="P815" s="177"/>
      <c r="Q815" s="178"/>
      <c r="R815" s="169"/>
      <c r="S815" s="177"/>
      <c r="T815" s="177"/>
      <c r="U815" s="177"/>
      <c r="V815" s="178"/>
      <c r="W815" s="169"/>
      <c r="X815" s="177"/>
      <c r="Y815" s="177"/>
      <c r="Z815" s="177"/>
      <c r="AA815" s="178"/>
      <c r="AC815" s="52"/>
      <c r="AF815" s="11"/>
    </row>
    <row r="816" spans="1:32" ht="4.5" customHeight="1">
      <c r="A816" s="165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AC816" s="52"/>
      <c r="AF816" s="11"/>
    </row>
    <row r="817" spans="1:32">
      <c r="A817" s="167" t="s">
        <v>136</v>
      </c>
      <c r="B817" s="167"/>
      <c r="C817" s="47" t="str">
        <f>基本登録!$A$23</f>
        <v>①（　）内の大会の個人の部は一人１枚使用すること（関東予選・総合体育大会・個人選手権大会）</v>
      </c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4"/>
      <c r="R817" s="45"/>
      <c r="S817" s="44"/>
      <c r="T817" s="44"/>
      <c r="U817" s="40"/>
      <c r="V817" s="40"/>
      <c r="W817" s="40"/>
      <c r="X817" s="40"/>
      <c r="Y817" s="40"/>
      <c r="Z817" s="40"/>
      <c r="AA817" s="40"/>
    </row>
    <row r="818" spans="1:32">
      <c r="A818" s="43"/>
      <c r="B818" s="43"/>
      <c r="C818" s="47" t="str">
        <f>基本登録!$A$24</f>
        <v>②顧問の捺印のないものは無効</v>
      </c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6"/>
      <c r="R818" s="44"/>
      <c r="S818" s="44"/>
      <c r="T818" s="44"/>
      <c r="U818" s="168" t="s">
        <v>139</v>
      </c>
      <c r="V818" s="168"/>
      <c r="W818" s="168"/>
      <c r="X818" s="168"/>
      <c r="Y818" s="168"/>
      <c r="Z818" s="168"/>
      <c r="AA818" s="168"/>
    </row>
    <row r="819" spans="1:32" s="37" customFormat="1">
      <c r="A819" s="41"/>
      <c r="B819" s="41"/>
      <c r="C819" s="42" t="str">
        <f>基本登録!$A$25</f>
        <v>③A4用紙に印刷すること（A4用紙1枚につき立順票は二部出力。切り取って使用すること）</v>
      </c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168"/>
      <c r="V819" s="168"/>
      <c r="W819" s="168"/>
      <c r="X819" s="168"/>
      <c r="Y819" s="168"/>
      <c r="Z819" s="168"/>
      <c r="AA819" s="168"/>
      <c r="AC819" s="53"/>
    </row>
    <row r="820" spans="1:32" ht="34.5" customHeight="1">
      <c r="AC820" s="52"/>
      <c r="AF820" s="11"/>
    </row>
    <row r="821" spans="1:32" ht="24.75" customHeight="1">
      <c r="A821" s="240" t="s">
        <v>119</v>
      </c>
      <c r="B821" s="240"/>
      <c r="C821" s="240"/>
      <c r="D821" s="201" t="str">
        <f ca="1">基本登録!$B$10</f>
        <v>令和8年度　都総体（全国総体都予選）個人 立順票</v>
      </c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190" t="s">
        <v>120</v>
      </c>
      <c r="Y821" s="191"/>
      <c r="Z821" s="191"/>
      <c r="AA821" s="192"/>
      <c r="AC821" s="52"/>
      <c r="AF821" s="11"/>
    </row>
    <row r="822" spans="1:32" ht="26.25" customHeight="1">
      <c r="A822" s="241"/>
      <c r="B822" s="241"/>
      <c r="C822" s="24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2" t="str">
        <f>IF(VLOOKUP(AC829,都総体!$B:$G,2,FALSE)="","",VLOOKUP(AC829,都総体!$B:$G,2,FALSE))</f>
        <v/>
      </c>
      <c r="Y822" s="203"/>
      <c r="Z822" s="203"/>
      <c r="AA822" s="204"/>
      <c r="AC822" s="52"/>
      <c r="AF822" s="11"/>
    </row>
    <row r="823" spans="1:32" ht="27" customHeight="1">
      <c r="A823" s="169" t="s">
        <v>121</v>
      </c>
      <c r="B823" s="177"/>
      <c r="C823" s="178"/>
      <c r="D823" s="208"/>
      <c r="E823" s="30" t="s">
        <v>122</v>
      </c>
      <c r="F823" s="208"/>
      <c r="G823" s="190" t="s">
        <v>123</v>
      </c>
      <c r="H823" s="191"/>
      <c r="I823" s="192"/>
      <c r="J823" s="213" t="str">
        <f>基本登録!$B$2</f>
        <v>基本登録シートの学校番号に入力して下さい</v>
      </c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X823" s="205"/>
      <c r="Y823" s="206"/>
      <c r="Z823" s="206"/>
      <c r="AA823" s="207"/>
      <c r="AC823" s="52"/>
      <c r="AF823" s="11"/>
    </row>
    <row r="824" spans="1:32" ht="9.75" customHeight="1">
      <c r="A824" s="214">
        <f>基本登録!$B$1</f>
        <v>0</v>
      </c>
      <c r="B824" s="215"/>
      <c r="C824" s="216"/>
      <c r="D824" s="209"/>
      <c r="E824" s="223" t="s">
        <v>108</v>
      </c>
      <c r="F824" s="211"/>
      <c r="G824" s="226" t="s">
        <v>124</v>
      </c>
      <c r="H824" s="227"/>
      <c r="I824" s="228"/>
      <c r="J824" s="213">
        <f>基本登録!$B$3</f>
        <v>0</v>
      </c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36"/>
      <c r="X824" s="36"/>
      <c r="AC824" s="52"/>
      <c r="AF824" s="11"/>
    </row>
    <row r="825" spans="1:32" ht="16.5" customHeight="1">
      <c r="A825" s="217"/>
      <c r="B825" s="218"/>
      <c r="C825" s="219"/>
      <c r="D825" s="209"/>
      <c r="E825" s="224"/>
      <c r="F825" s="211"/>
      <c r="G825" s="229"/>
      <c r="H825" s="230"/>
      <c r="I825" s="231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X825" s="182" t="s">
        <v>125</v>
      </c>
      <c r="Y825" s="184" t="s">
        <v>126</v>
      </c>
      <c r="Z825" s="185"/>
      <c r="AA825" s="186"/>
      <c r="AC825" s="52"/>
      <c r="AF825" s="11"/>
    </row>
    <row r="826" spans="1:32" ht="27" customHeight="1">
      <c r="A826" s="220"/>
      <c r="B826" s="221"/>
      <c r="C826" s="222"/>
      <c r="D826" s="210"/>
      <c r="E826" s="225"/>
      <c r="F826" s="212"/>
      <c r="G826" s="190" t="s">
        <v>127</v>
      </c>
      <c r="H826" s="191"/>
      <c r="I826" s="192"/>
      <c r="J826" s="28"/>
      <c r="K826" s="29"/>
      <c r="L826" s="29"/>
      <c r="M826" s="29"/>
      <c r="N826" s="29"/>
      <c r="O826" s="29"/>
      <c r="P826" s="22"/>
      <c r="Q826" s="22"/>
      <c r="R826" s="22" t="s">
        <v>128</v>
      </c>
      <c r="S826" s="193" t="str">
        <f t="shared" ref="S826" si="31">AC829</f>
        <v/>
      </c>
      <c r="T826" s="194"/>
      <c r="U826" s="194"/>
      <c r="V826" s="23" t="s">
        <v>129</v>
      </c>
      <c r="X826" s="183"/>
      <c r="Y826" s="187"/>
      <c r="Z826" s="188"/>
      <c r="AA826" s="189"/>
      <c r="AC826" s="52"/>
      <c r="AF826" s="11"/>
    </row>
    <row r="827" spans="1:32" ht="4.5" customHeight="1">
      <c r="AC827" s="52"/>
      <c r="AF827" s="11"/>
    </row>
    <row r="828" spans="1:32" ht="21.75" customHeight="1">
      <c r="A828" s="24" t="s">
        <v>130</v>
      </c>
      <c r="B828" s="174" t="s">
        <v>131</v>
      </c>
      <c r="C828" s="195"/>
      <c r="D828" s="195"/>
      <c r="E828" s="195"/>
      <c r="F828" s="176"/>
      <c r="G828" s="32" t="s">
        <v>102</v>
      </c>
      <c r="H828" s="196" t="str">
        <f ca="1">IFERROR(VLOOKUP(D821,基本登録!$B$8:$I$14,5,FALSE),"")</f>
        <v>個人準決勝</v>
      </c>
      <c r="I828" s="197"/>
      <c r="J828" s="197"/>
      <c r="K828" s="197"/>
      <c r="L828" s="198"/>
      <c r="M828" s="196" t="str">
        <f ca="1">IFERROR(VLOOKUP(D821,基本登録!$B$8:$I$14,6,FALSE),"")</f>
        <v>個人決勝</v>
      </c>
      <c r="N828" s="197"/>
      <c r="O828" s="197"/>
      <c r="P828" s="197"/>
      <c r="Q828" s="198"/>
      <c r="R828" s="196" t="str">
        <f ca="1">IFERROR(IF(VLOOKUP(D821,基本登録!$B$8:$I$14,7,FALSE)="","",VLOOKUP(D821,基本登録!$B$8:$I$14,7,FALSE)),"")</f>
        <v/>
      </c>
      <c r="S828" s="197"/>
      <c r="T828" s="197"/>
      <c r="U828" s="197"/>
      <c r="V828" s="198"/>
      <c r="W828" s="196" t="str">
        <f ca="1">IFERROR(IF(VLOOKUP(D821,基本登録!$B$8:$I$14,8,FALSE)="","",VLOOKUP(D821,基本登録!$B$8:$I$14,8,FALSE)),"")</f>
        <v/>
      </c>
      <c r="X828" s="197"/>
      <c r="Y828" s="197"/>
      <c r="Z828" s="197"/>
      <c r="AA828" s="198"/>
      <c r="AC828" s="52"/>
      <c r="AF828" s="11"/>
    </row>
    <row r="829" spans="1:32" ht="21.75" customHeight="1">
      <c r="A829" s="25" t="str">
        <f>基本登録!$A$17</f>
        <v>１</v>
      </c>
      <c r="B829" s="179" t="str">
        <f>IF(AC829="","",VLOOKUP(AC829,都総体!$B:$G,4,FALSE))</f>
        <v/>
      </c>
      <c r="C829" s="180"/>
      <c r="D829" s="180"/>
      <c r="E829" s="180"/>
      <c r="F829" s="181"/>
      <c r="G829" s="26" t="str">
        <f>IF(AC829="","",VLOOKUP(AC829,都総体!$B:$G,5,FALSE))</f>
        <v/>
      </c>
      <c r="H829" s="31"/>
      <c r="I829" s="31"/>
      <c r="J829" s="31"/>
      <c r="K829" s="21"/>
      <c r="L829" s="34"/>
      <c r="M829" s="31"/>
      <c r="N829" s="31"/>
      <c r="O829" s="31"/>
      <c r="P829" s="21"/>
      <c r="Q829" s="34"/>
      <c r="R829" s="31"/>
      <c r="S829" s="31"/>
      <c r="T829" s="31"/>
      <c r="U829" s="21"/>
      <c r="V829" s="34"/>
      <c r="W829" s="31"/>
      <c r="X829" s="31"/>
      <c r="Y829" s="31"/>
      <c r="Z829" s="21"/>
      <c r="AA829" s="34"/>
      <c r="AC829" s="52" t="str">
        <f>都総体!B$47</f>
        <v/>
      </c>
      <c r="AF829" s="11"/>
    </row>
    <row r="830" spans="1:32" ht="21.75" customHeight="1">
      <c r="A830" s="24" t="str">
        <f>基本登録!$A$18</f>
        <v>２</v>
      </c>
      <c r="B830" s="179" t="str">
        <f>IF(AC830="","",VLOOKUP(AC830,都総体!$B:$G,4,FALSE))</f>
        <v/>
      </c>
      <c r="C830" s="180"/>
      <c r="D830" s="180"/>
      <c r="E830" s="180"/>
      <c r="F830" s="181"/>
      <c r="G830" s="26" t="str">
        <f>IF(AC830="","",VLOOKUP(AC830,都総体!$B:$G,5,FALSE))</f>
        <v/>
      </c>
      <c r="H830" s="31"/>
      <c r="I830" s="31"/>
      <c r="J830" s="31"/>
      <c r="K830" s="21"/>
      <c r="L830" s="34"/>
      <c r="M830" s="31"/>
      <c r="N830" s="31"/>
      <c r="O830" s="31"/>
      <c r="P830" s="21"/>
      <c r="Q830" s="34"/>
      <c r="R830" s="31"/>
      <c r="S830" s="31"/>
      <c r="T830" s="31"/>
      <c r="U830" s="21"/>
      <c r="V830" s="34"/>
      <c r="W830" s="31"/>
      <c r="X830" s="31"/>
      <c r="Y830" s="31"/>
      <c r="Z830" s="21"/>
      <c r="AA830" s="34"/>
      <c r="AC830" s="52"/>
      <c r="AF830" s="11"/>
    </row>
    <row r="831" spans="1:32" ht="21.75" customHeight="1">
      <c r="A831" s="24" t="str">
        <f>基本登録!$A$19</f>
        <v>３</v>
      </c>
      <c r="B831" s="179" t="str">
        <f>IF(AC831="","",VLOOKUP(AC831,都総体!$B:$G,4,FALSE))</f>
        <v/>
      </c>
      <c r="C831" s="180"/>
      <c r="D831" s="180"/>
      <c r="E831" s="180"/>
      <c r="F831" s="181"/>
      <c r="G831" s="26" t="str">
        <f>IF(AC831="","",VLOOKUP(AC831,都総体!$B:$G,5,FALSE))</f>
        <v/>
      </c>
      <c r="H831" s="31"/>
      <c r="I831" s="31"/>
      <c r="J831" s="31"/>
      <c r="K831" s="21"/>
      <c r="L831" s="34"/>
      <c r="M831" s="31"/>
      <c r="N831" s="31"/>
      <c r="O831" s="31"/>
      <c r="P831" s="21"/>
      <c r="Q831" s="34"/>
      <c r="R831" s="31"/>
      <c r="S831" s="31"/>
      <c r="T831" s="31"/>
      <c r="U831" s="21"/>
      <c r="V831" s="34"/>
      <c r="W831" s="31"/>
      <c r="X831" s="31"/>
      <c r="Y831" s="31"/>
      <c r="Z831" s="21"/>
      <c r="AA831" s="34"/>
      <c r="AC831" s="52"/>
      <c r="AF831" s="11"/>
    </row>
    <row r="832" spans="1:32" ht="21.75" customHeight="1">
      <c r="A832" s="24" t="str">
        <f>基本登録!$A$20</f>
        <v>４</v>
      </c>
      <c r="B832" s="179" t="str">
        <f>IF(AC832="","",VLOOKUP(AC832,都総体!$B:$G,4,FALSE))</f>
        <v/>
      </c>
      <c r="C832" s="180"/>
      <c r="D832" s="180"/>
      <c r="E832" s="180"/>
      <c r="F832" s="181"/>
      <c r="G832" s="26" t="str">
        <f>IF(AC832="","",VLOOKUP(AC832,都総体!$B:$G,5,FALSE))</f>
        <v/>
      </c>
      <c r="H832" s="31"/>
      <c r="I832" s="31"/>
      <c r="J832" s="31"/>
      <c r="K832" s="21"/>
      <c r="L832" s="34"/>
      <c r="M832" s="31"/>
      <c r="N832" s="31"/>
      <c r="O832" s="31"/>
      <c r="P832" s="21"/>
      <c r="Q832" s="34"/>
      <c r="R832" s="31"/>
      <c r="S832" s="31"/>
      <c r="T832" s="31"/>
      <c r="U832" s="21"/>
      <c r="V832" s="34"/>
      <c r="W832" s="31"/>
      <c r="X832" s="31"/>
      <c r="Y832" s="31"/>
      <c r="Z832" s="21"/>
      <c r="AA832" s="34"/>
      <c r="AC832" s="52"/>
      <c r="AF832" s="11"/>
    </row>
    <row r="833" spans="1:32" ht="21.75" customHeight="1">
      <c r="A833" s="24" t="str">
        <f>基本登録!$A$21</f>
        <v>５</v>
      </c>
      <c r="B833" s="179" t="str">
        <f>IF(AC833="","",VLOOKUP(AC833,都総体!$B:$G,4,FALSE))</f>
        <v/>
      </c>
      <c r="C833" s="180"/>
      <c r="D833" s="180"/>
      <c r="E833" s="180"/>
      <c r="F833" s="181"/>
      <c r="G833" s="26" t="str">
        <f>IF(AC833="","",VLOOKUP(AC833,都総体!$B:$G,5,FALSE))</f>
        <v/>
      </c>
      <c r="H833" s="31"/>
      <c r="I833" s="31"/>
      <c r="J833" s="31"/>
      <c r="K833" s="21"/>
      <c r="L833" s="34"/>
      <c r="M833" s="31"/>
      <c r="N833" s="31"/>
      <c r="O833" s="31"/>
      <c r="P833" s="21"/>
      <c r="Q833" s="34"/>
      <c r="R833" s="31"/>
      <c r="S833" s="31"/>
      <c r="T833" s="31"/>
      <c r="U833" s="21"/>
      <c r="V833" s="34"/>
      <c r="W833" s="31"/>
      <c r="X833" s="31"/>
      <c r="Y833" s="31"/>
      <c r="Z833" s="21"/>
      <c r="AA833" s="34"/>
      <c r="AC833" s="52"/>
      <c r="AF833" s="11"/>
    </row>
    <row r="834" spans="1:32" ht="21.75" customHeight="1">
      <c r="A834" s="24" t="str">
        <f>基本登録!$A$22</f>
        <v>補</v>
      </c>
      <c r="B834" s="179" t="str">
        <f>IF(AC834="","",VLOOKUP(AC834,都総体!$B:$G,4,FALSE))</f>
        <v/>
      </c>
      <c r="C834" s="180"/>
      <c r="D834" s="180"/>
      <c r="E834" s="180"/>
      <c r="F834" s="181"/>
      <c r="G834" s="26" t="str">
        <f>IF(AC834="","",VLOOKUP(AC834,都総体!$B:$G,5,FALSE))</f>
        <v/>
      </c>
      <c r="H834" s="24"/>
      <c r="I834" s="24"/>
      <c r="J834" s="24"/>
      <c r="K834" s="33"/>
      <c r="L834" s="34"/>
      <c r="M834" s="24"/>
      <c r="N834" s="24"/>
      <c r="O834" s="24"/>
      <c r="P834" s="33"/>
      <c r="Q834" s="34"/>
      <c r="R834" s="24"/>
      <c r="S834" s="24"/>
      <c r="T834" s="24"/>
      <c r="U834" s="33"/>
      <c r="V834" s="34"/>
      <c r="W834" s="24"/>
      <c r="X834" s="24"/>
      <c r="Y834" s="24"/>
      <c r="Z834" s="33"/>
      <c r="AA834" s="34"/>
      <c r="AC834" s="52"/>
      <c r="AF834" s="11"/>
    </row>
    <row r="835" spans="1:32" ht="19.5" customHeight="1">
      <c r="A835" s="169"/>
      <c r="B835" s="170"/>
      <c r="C835" s="170"/>
      <c r="D835" s="170"/>
      <c r="E835" s="170"/>
      <c r="F835" s="170"/>
      <c r="G835" s="171"/>
      <c r="H835" s="172" t="s">
        <v>132</v>
      </c>
      <c r="I835" s="173"/>
      <c r="J835" s="173"/>
      <c r="K835" s="173"/>
      <c r="L835" s="34"/>
      <c r="M835" s="172" t="s">
        <v>132</v>
      </c>
      <c r="N835" s="173"/>
      <c r="O835" s="173"/>
      <c r="P835" s="173"/>
      <c r="Q835" s="34"/>
      <c r="R835" s="172" t="s">
        <v>132</v>
      </c>
      <c r="S835" s="173"/>
      <c r="T835" s="173"/>
      <c r="U835" s="173"/>
      <c r="V835" s="34"/>
      <c r="W835" s="172" t="s">
        <v>132</v>
      </c>
      <c r="X835" s="173"/>
      <c r="Y835" s="173"/>
      <c r="Z835" s="173"/>
      <c r="AA835" s="34"/>
      <c r="AC835" s="52"/>
      <c r="AF835" s="11"/>
    </row>
    <row r="836" spans="1:32" ht="24.75" customHeight="1">
      <c r="A836" s="174"/>
      <c r="B836" s="175"/>
      <c r="C836" s="175"/>
      <c r="D836" s="175"/>
      <c r="E836" s="175"/>
      <c r="F836" s="175"/>
      <c r="G836" s="176"/>
      <c r="H836" s="169"/>
      <c r="I836" s="177"/>
      <c r="J836" s="177"/>
      <c r="K836" s="177"/>
      <c r="L836" s="178"/>
      <c r="M836" s="169"/>
      <c r="N836" s="177"/>
      <c r="O836" s="177"/>
      <c r="P836" s="177"/>
      <c r="Q836" s="178"/>
      <c r="R836" s="169"/>
      <c r="S836" s="177"/>
      <c r="T836" s="177"/>
      <c r="U836" s="177"/>
      <c r="V836" s="178"/>
      <c r="W836" s="169"/>
      <c r="X836" s="177"/>
      <c r="Y836" s="177"/>
      <c r="Z836" s="177"/>
      <c r="AA836" s="178"/>
      <c r="AC836" s="52"/>
      <c r="AF836" s="11"/>
    </row>
    <row r="837" spans="1:32" ht="4.5" customHeight="1">
      <c r="A837" s="165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AC837" s="52"/>
      <c r="AF837" s="11"/>
    </row>
    <row r="838" spans="1:32">
      <c r="A838" s="167" t="s">
        <v>136</v>
      </c>
      <c r="B838" s="167"/>
      <c r="C838" s="47" t="str">
        <f>基本登録!$A$23</f>
        <v>①（　）内の大会の個人の部は一人１枚使用すること（関東予選・総合体育大会・個人選手権大会）</v>
      </c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4"/>
      <c r="R838" s="45"/>
      <c r="S838" s="44"/>
      <c r="T838" s="44"/>
      <c r="U838" s="40"/>
      <c r="V838" s="40"/>
      <c r="W838" s="40"/>
      <c r="X838" s="40"/>
      <c r="Y838" s="40"/>
      <c r="Z838" s="40"/>
      <c r="AA838" s="40"/>
    </row>
    <row r="839" spans="1:32">
      <c r="A839" s="43"/>
      <c r="B839" s="43"/>
      <c r="C839" s="47" t="str">
        <f>基本登録!$A$24</f>
        <v>②顧問の捺印のないものは無効</v>
      </c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6"/>
      <c r="R839" s="44"/>
      <c r="S839" s="44"/>
      <c r="T839" s="44"/>
      <c r="U839" s="168" t="s">
        <v>139</v>
      </c>
      <c r="V839" s="168"/>
      <c r="W839" s="168"/>
      <c r="X839" s="168"/>
      <c r="Y839" s="168"/>
      <c r="Z839" s="168"/>
      <c r="AA839" s="168"/>
    </row>
    <row r="840" spans="1:32" s="37" customFormat="1">
      <c r="A840" s="41"/>
      <c r="B840" s="41"/>
      <c r="C840" s="42" t="str">
        <f>基本登録!$A$25</f>
        <v>③A4用紙に印刷すること（A4用紙1枚につき立順票は二部出力。切り取って使用すること）</v>
      </c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168"/>
      <c r="V840" s="168"/>
      <c r="W840" s="168"/>
      <c r="X840" s="168"/>
      <c r="Y840" s="168"/>
      <c r="Z840" s="168"/>
      <c r="AA840" s="168"/>
      <c r="AC840" s="53"/>
    </row>
    <row r="841" spans="1:32" ht="34.5" customHeight="1">
      <c r="AC841" s="52"/>
      <c r="AF841" s="11"/>
    </row>
    <row r="842" spans="1:32" ht="24.75" customHeight="1">
      <c r="A842" s="240" t="s">
        <v>119</v>
      </c>
      <c r="B842" s="240"/>
      <c r="C842" s="240"/>
      <c r="D842" s="201" t="str">
        <f ca="1">基本登録!$B$10</f>
        <v>令和8年度　都総体（全国総体都予選）個人 立順票</v>
      </c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190" t="s">
        <v>120</v>
      </c>
      <c r="Y842" s="191"/>
      <c r="Z842" s="191"/>
      <c r="AA842" s="192"/>
      <c r="AC842" s="52"/>
      <c r="AF842" s="11"/>
    </row>
    <row r="843" spans="1:32" ht="26.25" customHeight="1">
      <c r="A843" s="241"/>
      <c r="B843" s="241"/>
      <c r="C843" s="24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2" t="str">
        <f>IF(VLOOKUP(AC850,都総体!$B:$G,2,FALSE)="","",VLOOKUP(AC850,都総体!$B:$G,2,FALSE))</f>
        <v/>
      </c>
      <c r="Y843" s="203"/>
      <c r="Z843" s="203"/>
      <c r="AA843" s="204"/>
      <c r="AC843" s="52"/>
      <c r="AF843" s="11"/>
    </row>
    <row r="844" spans="1:32" ht="27" customHeight="1">
      <c r="A844" s="169" t="s">
        <v>121</v>
      </c>
      <c r="B844" s="177"/>
      <c r="C844" s="178"/>
      <c r="D844" s="208"/>
      <c r="E844" s="30" t="s">
        <v>122</v>
      </c>
      <c r="F844" s="208"/>
      <c r="G844" s="190" t="s">
        <v>123</v>
      </c>
      <c r="H844" s="191"/>
      <c r="I844" s="192"/>
      <c r="J844" s="213" t="str">
        <f>基本登録!$B$2</f>
        <v>基本登録シートの学校番号に入力して下さい</v>
      </c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X844" s="205"/>
      <c r="Y844" s="206"/>
      <c r="Z844" s="206"/>
      <c r="AA844" s="207"/>
      <c r="AC844" s="52"/>
      <c r="AF844" s="11"/>
    </row>
    <row r="845" spans="1:32" ht="9.75" customHeight="1">
      <c r="A845" s="214">
        <f>基本登録!$B$1</f>
        <v>0</v>
      </c>
      <c r="B845" s="215"/>
      <c r="C845" s="216"/>
      <c r="D845" s="209"/>
      <c r="E845" s="223" t="s">
        <v>108</v>
      </c>
      <c r="F845" s="211"/>
      <c r="G845" s="226" t="s">
        <v>124</v>
      </c>
      <c r="H845" s="227"/>
      <c r="I845" s="228"/>
      <c r="J845" s="213">
        <f>基本登録!$B$3</f>
        <v>0</v>
      </c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36"/>
      <c r="X845" s="36"/>
      <c r="AC845" s="52"/>
      <c r="AF845" s="11"/>
    </row>
    <row r="846" spans="1:32" ht="16.5" customHeight="1">
      <c r="A846" s="217"/>
      <c r="B846" s="218"/>
      <c r="C846" s="219"/>
      <c r="D846" s="209"/>
      <c r="E846" s="224"/>
      <c r="F846" s="211"/>
      <c r="G846" s="229"/>
      <c r="H846" s="230"/>
      <c r="I846" s="231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X846" s="182" t="s">
        <v>125</v>
      </c>
      <c r="Y846" s="184" t="s">
        <v>126</v>
      </c>
      <c r="Z846" s="185"/>
      <c r="AA846" s="186"/>
      <c r="AC846" s="52"/>
      <c r="AF846" s="11"/>
    </row>
    <row r="847" spans="1:32" ht="27" customHeight="1">
      <c r="A847" s="220"/>
      <c r="B847" s="221"/>
      <c r="C847" s="222"/>
      <c r="D847" s="210"/>
      <c r="E847" s="225"/>
      <c r="F847" s="212"/>
      <c r="G847" s="190" t="s">
        <v>127</v>
      </c>
      <c r="H847" s="191"/>
      <c r="I847" s="192"/>
      <c r="J847" s="28"/>
      <c r="K847" s="29"/>
      <c r="L847" s="29"/>
      <c r="M847" s="29"/>
      <c r="N847" s="29"/>
      <c r="O847" s="29"/>
      <c r="P847" s="22"/>
      <c r="Q847" s="22"/>
      <c r="R847" s="22" t="s">
        <v>128</v>
      </c>
      <c r="S847" s="193" t="str">
        <f t="shared" ref="S847" si="32">AC850</f>
        <v/>
      </c>
      <c r="T847" s="194"/>
      <c r="U847" s="194"/>
      <c r="V847" s="23" t="s">
        <v>129</v>
      </c>
      <c r="X847" s="183"/>
      <c r="Y847" s="187"/>
      <c r="Z847" s="188"/>
      <c r="AA847" s="189"/>
      <c r="AC847" s="52"/>
      <c r="AF847" s="11"/>
    </row>
    <row r="848" spans="1:32" ht="4.5" customHeight="1">
      <c r="AC848" s="52"/>
      <c r="AF848" s="11"/>
    </row>
    <row r="849" spans="1:32" ht="21.75" customHeight="1">
      <c r="A849" s="24" t="s">
        <v>130</v>
      </c>
      <c r="B849" s="174" t="s">
        <v>131</v>
      </c>
      <c r="C849" s="195"/>
      <c r="D849" s="195"/>
      <c r="E849" s="195"/>
      <c r="F849" s="176"/>
      <c r="G849" s="32" t="s">
        <v>102</v>
      </c>
      <c r="H849" s="196" t="str">
        <f ca="1">IFERROR(VLOOKUP(D842,基本登録!$B$8:$I$14,5,FALSE),"")</f>
        <v>個人準決勝</v>
      </c>
      <c r="I849" s="197"/>
      <c r="J849" s="197"/>
      <c r="K849" s="197"/>
      <c r="L849" s="198"/>
      <c r="M849" s="196" t="str">
        <f ca="1">IFERROR(VLOOKUP(D842,基本登録!$B$8:$I$14,6,FALSE),"")</f>
        <v>個人決勝</v>
      </c>
      <c r="N849" s="197"/>
      <c r="O849" s="197"/>
      <c r="P849" s="197"/>
      <c r="Q849" s="198"/>
      <c r="R849" s="196" t="str">
        <f ca="1">IFERROR(IF(VLOOKUP(D842,基本登録!$B$8:$I$14,7,FALSE)="","",VLOOKUP(D842,基本登録!$B$8:$I$14,7,FALSE)),"")</f>
        <v/>
      </c>
      <c r="S849" s="197"/>
      <c r="T849" s="197"/>
      <c r="U849" s="197"/>
      <c r="V849" s="198"/>
      <c r="W849" s="196" t="str">
        <f ca="1">IFERROR(IF(VLOOKUP(D842,基本登録!$B$8:$I$14,8,FALSE)="","",VLOOKUP(D842,基本登録!$B$8:$I$14,8,FALSE)),"")</f>
        <v/>
      </c>
      <c r="X849" s="197"/>
      <c r="Y849" s="197"/>
      <c r="Z849" s="197"/>
      <c r="AA849" s="198"/>
      <c r="AC849" s="52"/>
      <c r="AF849" s="11"/>
    </row>
    <row r="850" spans="1:32" ht="21.75" customHeight="1">
      <c r="A850" s="25" t="str">
        <f>基本登録!$A$17</f>
        <v>１</v>
      </c>
      <c r="B850" s="179" t="str">
        <f>IF(AC850="","",VLOOKUP(AC850,都総体!$B:$G,4,FALSE))</f>
        <v/>
      </c>
      <c r="C850" s="180"/>
      <c r="D850" s="180"/>
      <c r="E850" s="180"/>
      <c r="F850" s="181"/>
      <c r="G850" s="26" t="str">
        <f>IF(AC850="","",VLOOKUP(AC850,都総体!$B:$G,5,FALSE))</f>
        <v/>
      </c>
      <c r="H850" s="31"/>
      <c r="I850" s="31"/>
      <c r="J850" s="31"/>
      <c r="K850" s="21"/>
      <c r="L850" s="34"/>
      <c r="M850" s="31"/>
      <c r="N850" s="31"/>
      <c r="O850" s="31"/>
      <c r="P850" s="21"/>
      <c r="Q850" s="34"/>
      <c r="R850" s="31"/>
      <c r="S850" s="31"/>
      <c r="T850" s="31"/>
      <c r="U850" s="21"/>
      <c r="V850" s="34"/>
      <c r="W850" s="31"/>
      <c r="X850" s="31"/>
      <c r="Y850" s="31"/>
      <c r="Z850" s="21"/>
      <c r="AA850" s="34"/>
      <c r="AC850" s="52" t="str">
        <f>都総体!B$48</f>
        <v/>
      </c>
      <c r="AF850" s="11"/>
    </row>
    <row r="851" spans="1:32" ht="21.75" customHeight="1">
      <c r="A851" s="24" t="str">
        <f>基本登録!$A$18</f>
        <v>２</v>
      </c>
      <c r="B851" s="179" t="str">
        <f>IF(AC851="","",VLOOKUP(AC851,都総体!$B:$G,4,FALSE))</f>
        <v/>
      </c>
      <c r="C851" s="180"/>
      <c r="D851" s="180"/>
      <c r="E851" s="180"/>
      <c r="F851" s="181"/>
      <c r="G851" s="26" t="str">
        <f>IF(AC851="","",VLOOKUP(AC851,都総体!$B:$G,5,FALSE))</f>
        <v/>
      </c>
      <c r="H851" s="31"/>
      <c r="I851" s="31"/>
      <c r="J851" s="31"/>
      <c r="K851" s="21"/>
      <c r="L851" s="34"/>
      <c r="M851" s="31"/>
      <c r="N851" s="31"/>
      <c r="O851" s="31"/>
      <c r="P851" s="21"/>
      <c r="Q851" s="34"/>
      <c r="R851" s="31"/>
      <c r="S851" s="31"/>
      <c r="T851" s="31"/>
      <c r="U851" s="21"/>
      <c r="V851" s="34"/>
      <c r="W851" s="31"/>
      <c r="X851" s="31"/>
      <c r="Y851" s="31"/>
      <c r="Z851" s="21"/>
      <c r="AA851" s="34"/>
      <c r="AC851" s="52"/>
      <c r="AF851" s="11"/>
    </row>
    <row r="852" spans="1:32" ht="21.75" customHeight="1">
      <c r="A852" s="24" t="str">
        <f>基本登録!$A$19</f>
        <v>３</v>
      </c>
      <c r="B852" s="179" t="str">
        <f>IF(AC852="","",VLOOKUP(AC852,都総体!$B:$G,4,FALSE))</f>
        <v/>
      </c>
      <c r="C852" s="180"/>
      <c r="D852" s="180"/>
      <c r="E852" s="180"/>
      <c r="F852" s="181"/>
      <c r="G852" s="26" t="str">
        <f>IF(AC852="","",VLOOKUP(AC852,都総体!$B:$G,5,FALSE))</f>
        <v/>
      </c>
      <c r="H852" s="31"/>
      <c r="I852" s="31"/>
      <c r="J852" s="31"/>
      <c r="K852" s="21"/>
      <c r="L852" s="34"/>
      <c r="M852" s="31"/>
      <c r="N852" s="31"/>
      <c r="O852" s="31"/>
      <c r="P852" s="21"/>
      <c r="Q852" s="34"/>
      <c r="R852" s="31"/>
      <c r="S852" s="31"/>
      <c r="T852" s="31"/>
      <c r="U852" s="21"/>
      <c r="V852" s="34"/>
      <c r="W852" s="31"/>
      <c r="X852" s="31"/>
      <c r="Y852" s="31"/>
      <c r="Z852" s="21"/>
      <c r="AA852" s="34"/>
      <c r="AC852" s="52"/>
      <c r="AF852" s="11"/>
    </row>
    <row r="853" spans="1:32" ht="21.75" customHeight="1">
      <c r="A853" s="24" t="str">
        <f>基本登録!$A$20</f>
        <v>４</v>
      </c>
      <c r="B853" s="179" t="str">
        <f>IF(AC853="","",VLOOKUP(AC853,都総体!$B:$G,4,FALSE))</f>
        <v/>
      </c>
      <c r="C853" s="180"/>
      <c r="D853" s="180"/>
      <c r="E853" s="180"/>
      <c r="F853" s="181"/>
      <c r="G853" s="26" t="str">
        <f>IF(AC853="","",VLOOKUP(AC853,都総体!$B:$G,5,FALSE))</f>
        <v/>
      </c>
      <c r="H853" s="31"/>
      <c r="I853" s="31"/>
      <c r="J853" s="31"/>
      <c r="K853" s="21"/>
      <c r="L853" s="34"/>
      <c r="M853" s="31"/>
      <c r="N853" s="31"/>
      <c r="O853" s="31"/>
      <c r="P853" s="21"/>
      <c r="Q853" s="34"/>
      <c r="R853" s="31"/>
      <c r="S853" s="31"/>
      <c r="T853" s="31"/>
      <c r="U853" s="21"/>
      <c r="V853" s="34"/>
      <c r="W853" s="31"/>
      <c r="X853" s="31"/>
      <c r="Y853" s="31"/>
      <c r="Z853" s="21"/>
      <c r="AA853" s="34"/>
      <c r="AC853" s="52"/>
      <c r="AF853" s="11"/>
    </row>
    <row r="854" spans="1:32" ht="21.75" customHeight="1">
      <c r="A854" s="24" t="str">
        <f>基本登録!$A$21</f>
        <v>５</v>
      </c>
      <c r="B854" s="179" t="str">
        <f>IF(AC854="","",VLOOKUP(AC854,都総体!$B:$G,4,FALSE))</f>
        <v/>
      </c>
      <c r="C854" s="180"/>
      <c r="D854" s="180"/>
      <c r="E854" s="180"/>
      <c r="F854" s="181"/>
      <c r="G854" s="26" t="str">
        <f>IF(AC854="","",VLOOKUP(AC854,都総体!$B:$G,5,FALSE))</f>
        <v/>
      </c>
      <c r="H854" s="31"/>
      <c r="I854" s="31"/>
      <c r="J854" s="31"/>
      <c r="K854" s="21"/>
      <c r="L854" s="34"/>
      <c r="M854" s="31"/>
      <c r="N854" s="31"/>
      <c r="O854" s="31"/>
      <c r="P854" s="21"/>
      <c r="Q854" s="34"/>
      <c r="R854" s="31"/>
      <c r="S854" s="31"/>
      <c r="T854" s="31"/>
      <c r="U854" s="21"/>
      <c r="V854" s="34"/>
      <c r="W854" s="31"/>
      <c r="X854" s="31"/>
      <c r="Y854" s="31"/>
      <c r="Z854" s="21"/>
      <c r="AA854" s="34"/>
      <c r="AC854" s="52"/>
      <c r="AF854" s="11"/>
    </row>
    <row r="855" spans="1:32" ht="21.75" customHeight="1">
      <c r="A855" s="24" t="str">
        <f>基本登録!$A$22</f>
        <v>補</v>
      </c>
      <c r="B855" s="179" t="str">
        <f>IF(AC855="","",VLOOKUP(AC855,都総体!$B:$G,4,FALSE))</f>
        <v/>
      </c>
      <c r="C855" s="180"/>
      <c r="D855" s="180"/>
      <c r="E855" s="180"/>
      <c r="F855" s="181"/>
      <c r="G855" s="26" t="str">
        <f>IF(AC855="","",VLOOKUP(AC855,都総体!$B:$G,5,FALSE))</f>
        <v/>
      </c>
      <c r="H855" s="24"/>
      <c r="I855" s="24"/>
      <c r="J855" s="24"/>
      <c r="K855" s="33"/>
      <c r="L855" s="34"/>
      <c r="M855" s="24"/>
      <c r="N855" s="24"/>
      <c r="O855" s="24"/>
      <c r="P855" s="33"/>
      <c r="Q855" s="34"/>
      <c r="R855" s="24"/>
      <c r="S855" s="24"/>
      <c r="T855" s="24"/>
      <c r="U855" s="33"/>
      <c r="V855" s="34"/>
      <c r="W855" s="24"/>
      <c r="X855" s="24"/>
      <c r="Y855" s="24"/>
      <c r="Z855" s="33"/>
      <c r="AA855" s="34"/>
      <c r="AC855" s="52"/>
      <c r="AF855" s="11"/>
    </row>
    <row r="856" spans="1:32" ht="19.5" customHeight="1">
      <c r="A856" s="169"/>
      <c r="B856" s="170"/>
      <c r="C856" s="170"/>
      <c r="D856" s="170"/>
      <c r="E856" s="170"/>
      <c r="F856" s="170"/>
      <c r="G856" s="171"/>
      <c r="H856" s="172" t="s">
        <v>132</v>
      </c>
      <c r="I856" s="173"/>
      <c r="J856" s="173"/>
      <c r="K856" s="173"/>
      <c r="L856" s="34"/>
      <c r="M856" s="172" t="s">
        <v>132</v>
      </c>
      <c r="N856" s="173"/>
      <c r="O856" s="173"/>
      <c r="P856" s="173"/>
      <c r="Q856" s="34"/>
      <c r="R856" s="172" t="s">
        <v>132</v>
      </c>
      <c r="S856" s="173"/>
      <c r="T856" s="173"/>
      <c r="U856" s="173"/>
      <c r="V856" s="34"/>
      <c r="W856" s="172" t="s">
        <v>132</v>
      </c>
      <c r="X856" s="173"/>
      <c r="Y856" s="173"/>
      <c r="Z856" s="173"/>
      <c r="AA856" s="34"/>
      <c r="AC856" s="52"/>
      <c r="AF856" s="11"/>
    </row>
    <row r="857" spans="1:32" ht="24.75" customHeight="1">
      <c r="A857" s="174"/>
      <c r="B857" s="175"/>
      <c r="C857" s="175"/>
      <c r="D857" s="175"/>
      <c r="E857" s="175"/>
      <c r="F857" s="175"/>
      <c r="G857" s="176"/>
      <c r="H857" s="169"/>
      <c r="I857" s="177"/>
      <c r="J857" s="177"/>
      <c r="K857" s="177"/>
      <c r="L857" s="178"/>
      <c r="M857" s="169"/>
      <c r="N857" s="177"/>
      <c r="O857" s="177"/>
      <c r="P857" s="177"/>
      <c r="Q857" s="178"/>
      <c r="R857" s="169"/>
      <c r="S857" s="177"/>
      <c r="T857" s="177"/>
      <c r="U857" s="177"/>
      <c r="V857" s="178"/>
      <c r="W857" s="169"/>
      <c r="X857" s="177"/>
      <c r="Y857" s="177"/>
      <c r="Z857" s="177"/>
      <c r="AA857" s="178"/>
      <c r="AC857" s="52"/>
      <c r="AF857" s="11"/>
    </row>
    <row r="858" spans="1:32" ht="4.5" customHeight="1">
      <c r="A858" s="165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AC858" s="52"/>
      <c r="AF858" s="11"/>
    </row>
    <row r="859" spans="1:32">
      <c r="A859" s="167" t="s">
        <v>136</v>
      </c>
      <c r="B859" s="167"/>
      <c r="C859" s="47" t="str">
        <f>基本登録!$A$23</f>
        <v>①（　）内の大会の個人の部は一人１枚使用すること（関東予選・総合体育大会・個人選手権大会）</v>
      </c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4"/>
      <c r="R859" s="45"/>
      <c r="S859" s="44"/>
      <c r="T859" s="44"/>
      <c r="U859" s="40"/>
      <c r="V859" s="40"/>
      <c r="W859" s="40"/>
      <c r="X859" s="40"/>
      <c r="Y859" s="40"/>
      <c r="Z859" s="40"/>
      <c r="AA859" s="40"/>
    </row>
    <row r="860" spans="1:32">
      <c r="A860" s="43"/>
      <c r="B860" s="43"/>
      <c r="C860" s="47" t="str">
        <f>基本登録!$A$24</f>
        <v>②顧問の捺印のないものは無効</v>
      </c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6"/>
      <c r="R860" s="44"/>
      <c r="S860" s="44"/>
      <c r="T860" s="44"/>
      <c r="U860" s="168" t="s">
        <v>139</v>
      </c>
      <c r="V860" s="168"/>
      <c r="W860" s="168"/>
      <c r="X860" s="168"/>
      <c r="Y860" s="168"/>
      <c r="Z860" s="168"/>
      <c r="AA860" s="168"/>
    </row>
    <row r="861" spans="1:32" s="37" customFormat="1">
      <c r="A861" s="41"/>
      <c r="B861" s="41"/>
      <c r="C861" s="42" t="str">
        <f>基本登録!$A$25</f>
        <v>③A4用紙に印刷すること（A4用紙1枚につき立順票は二部出力。切り取って使用すること）</v>
      </c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168"/>
      <c r="V861" s="168"/>
      <c r="W861" s="168"/>
      <c r="X861" s="168"/>
      <c r="Y861" s="168"/>
      <c r="Z861" s="168"/>
      <c r="AA861" s="168"/>
      <c r="AC861" s="53"/>
    </row>
    <row r="862" spans="1:32" ht="34.5" customHeight="1">
      <c r="AC862" s="52"/>
      <c r="AF862" s="11"/>
    </row>
    <row r="863" spans="1:32" ht="24.75" customHeight="1">
      <c r="A863" s="240" t="s">
        <v>119</v>
      </c>
      <c r="B863" s="240"/>
      <c r="C863" s="240"/>
      <c r="D863" s="201" t="str">
        <f ca="1">基本登録!$B$10</f>
        <v>令和8年度　都総体（全国総体都予選）個人 立順票</v>
      </c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190" t="s">
        <v>120</v>
      </c>
      <c r="Y863" s="191"/>
      <c r="Z863" s="191"/>
      <c r="AA863" s="192"/>
      <c r="AC863" s="52"/>
      <c r="AF863" s="11"/>
    </row>
    <row r="864" spans="1:32" ht="26.25" customHeight="1">
      <c r="A864" s="241"/>
      <c r="B864" s="241"/>
      <c r="C864" s="24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2" t="str">
        <f>IF(VLOOKUP(AC871,都総体!$B:$G,2,FALSE)="","",VLOOKUP(AC871,都総体!$B:$G,2,FALSE))</f>
        <v/>
      </c>
      <c r="Y864" s="203"/>
      <c r="Z864" s="203"/>
      <c r="AA864" s="204"/>
      <c r="AC864" s="52"/>
      <c r="AF864" s="11"/>
    </row>
    <row r="865" spans="1:32" ht="27" customHeight="1">
      <c r="A865" s="169" t="s">
        <v>121</v>
      </c>
      <c r="B865" s="177"/>
      <c r="C865" s="178"/>
      <c r="D865" s="208"/>
      <c r="E865" s="30" t="s">
        <v>122</v>
      </c>
      <c r="F865" s="208"/>
      <c r="G865" s="190" t="s">
        <v>123</v>
      </c>
      <c r="H865" s="191"/>
      <c r="I865" s="192"/>
      <c r="J865" s="213" t="str">
        <f>基本登録!$B$2</f>
        <v>基本登録シートの学校番号に入力して下さい</v>
      </c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X865" s="205"/>
      <c r="Y865" s="206"/>
      <c r="Z865" s="206"/>
      <c r="AA865" s="207"/>
      <c r="AC865" s="52"/>
      <c r="AF865" s="11"/>
    </row>
    <row r="866" spans="1:32" ht="9.75" customHeight="1">
      <c r="A866" s="214">
        <f>基本登録!$B$1</f>
        <v>0</v>
      </c>
      <c r="B866" s="215"/>
      <c r="C866" s="216"/>
      <c r="D866" s="209"/>
      <c r="E866" s="223" t="s">
        <v>108</v>
      </c>
      <c r="F866" s="211"/>
      <c r="G866" s="226" t="s">
        <v>124</v>
      </c>
      <c r="H866" s="227"/>
      <c r="I866" s="228"/>
      <c r="J866" s="213">
        <f>基本登録!$B$3</f>
        <v>0</v>
      </c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36"/>
      <c r="X866" s="36"/>
      <c r="AC866" s="52"/>
      <c r="AF866" s="11"/>
    </row>
    <row r="867" spans="1:32" ht="16.5" customHeight="1">
      <c r="A867" s="217"/>
      <c r="B867" s="218"/>
      <c r="C867" s="219"/>
      <c r="D867" s="209"/>
      <c r="E867" s="224"/>
      <c r="F867" s="211"/>
      <c r="G867" s="229"/>
      <c r="H867" s="230"/>
      <c r="I867" s="231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X867" s="182" t="s">
        <v>125</v>
      </c>
      <c r="Y867" s="184" t="s">
        <v>126</v>
      </c>
      <c r="Z867" s="185"/>
      <c r="AA867" s="186"/>
      <c r="AC867" s="52"/>
      <c r="AF867" s="11"/>
    </row>
    <row r="868" spans="1:32" ht="27" customHeight="1">
      <c r="A868" s="220"/>
      <c r="B868" s="221"/>
      <c r="C868" s="222"/>
      <c r="D868" s="210"/>
      <c r="E868" s="225"/>
      <c r="F868" s="212"/>
      <c r="G868" s="190" t="s">
        <v>127</v>
      </c>
      <c r="H868" s="191"/>
      <c r="I868" s="192"/>
      <c r="J868" s="28"/>
      <c r="K868" s="29"/>
      <c r="L868" s="29"/>
      <c r="M868" s="29"/>
      <c r="N868" s="29"/>
      <c r="O868" s="29"/>
      <c r="P868" s="22"/>
      <c r="Q868" s="22"/>
      <c r="R868" s="22" t="s">
        <v>128</v>
      </c>
      <c r="S868" s="193" t="str">
        <f t="shared" ref="S868" si="33">AC871</f>
        <v/>
      </c>
      <c r="T868" s="194"/>
      <c r="U868" s="194"/>
      <c r="V868" s="23" t="s">
        <v>129</v>
      </c>
      <c r="X868" s="183"/>
      <c r="Y868" s="187"/>
      <c r="Z868" s="188"/>
      <c r="AA868" s="189"/>
      <c r="AC868" s="52"/>
      <c r="AF868" s="11"/>
    </row>
    <row r="869" spans="1:32" ht="4.5" customHeight="1">
      <c r="AC869" s="52"/>
      <c r="AF869" s="11"/>
    </row>
    <row r="870" spans="1:32" ht="21.75" customHeight="1">
      <c r="A870" s="24" t="s">
        <v>130</v>
      </c>
      <c r="B870" s="174" t="s">
        <v>131</v>
      </c>
      <c r="C870" s="195"/>
      <c r="D870" s="195"/>
      <c r="E870" s="195"/>
      <c r="F870" s="176"/>
      <c r="G870" s="32" t="s">
        <v>102</v>
      </c>
      <c r="H870" s="196" t="str">
        <f ca="1">IFERROR(VLOOKUP(D863,基本登録!$B$8:$I$14,5,FALSE),"")</f>
        <v>個人準決勝</v>
      </c>
      <c r="I870" s="197"/>
      <c r="J870" s="197"/>
      <c r="K870" s="197"/>
      <c r="L870" s="198"/>
      <c r="M870" s="196" t="str">
        <f ca="1">IFERROR(VLOOKUP(D863,基本登録!$B$8:$I$14,6,FALSE),"")</f>
        <v>個人決勝</v>
      </c>
      <c r="N870" s="197"/>
      <c r="O870" s="197"/>
      <c r="P870" s="197"/>
      <c r="Q870" s="198"/>
      <c r="R870" s="196" t="str">
        <f ca="1">IFERROR(IF(VLOOKUP(D863,基本登録!$B$8:$I$14,7,FALSE)="","",VLOOKUP(D863,基本登録!$B$8:$I$14,7,FALSE)),"")</f>
        <v/>
      </c>
      <c r="S870" s="197"/>
      <c r="T870" s="197"/>
      <c r="U870" s="197"/>
      <c r="V870" s="198"/>
      <c r="W870" s="196" t="str">
        <f ca="1">IFERROR(IF(VLOOKUP(D863,基本登録!$B$8:$I$14,8,FALSE)="","",VLOOKUP(D863,基本登録!$B$8:$I$14,8,FALSE)),"")</f>
        <v/>
      </c>
      <c r="X870" s="197"/>
      <c r="Y870" s="197"/>
      <c r="Z870" s="197"/>
      <c r="AA870" s="198"/>
      <c r="AC870" s="52"/>
      <c r="AF870" s="11"/>
    </row>
    <row r="871" spans="1:32" ht="21.75" customHeight="1">
      <c r="A871" s="25" t="str">
        <f>基本登録!$A$17</f>
        <v>１</v>
      </c>
      <c r="B871" s="179" t="str">
        <f>IF(AC871="","",VLOOKUP(AC871,都総体!$B:$G,4,FALSE))</f>
        <v/>
      </c>
      <c r="C871" s="180"/>
      <c r="D871" s="180"/>
      <c r="E871" s="180"/>
      <c r="F871" s="181"/>
      <c r="G871" s="26" t="str">
        <f>IF(AC871="","",VLOOKUP(AC871,都総体!$B:$G,5,FALSE))</f>
        <v/>
      </c>
      <c r="H871" s="31"/>
      <c r="I871" s="31"/>
      <c r="J871" s="31"/>
      <c r="K871" s="21"/>
      <c r="L871" s="34"/>
      <c r="M871" s="31"/>
      <c r="N871" s="31"/>
      <c r="O871" s="31"/>
      <c r="P871" s="21"/>
      <c r="Q871" s="34"/>
      <c r="R871" s="31"/>
      <c r="S871" s="31"/>
      <c r="T871" s="31"/>
      <c r="U871" s="21"/>
      <c r="V871" s="34"/>
      <c r="W871" s="31"/>
      <c r="X871" s="31"/>
      <c r="Y871" s="31"/>
      <c r="Z871" s="21"/>
      <c r="AA871" s="34"/>
      <c r="AC871" s="52" t="str">
        <f>都総体!B$49</f>
        <v/>
      </c>
      <c r="AF871" s="11"/>
    </row>
    <row r="872" spans="1:32" ht="21.75" customHeight="1">
      <c r="A872" s="24" t="str">
        <f>基本登録!$A$18</f>
        <v>２</v>
      </c>
      <c r="B872" s="179" t="str">
        <f>IF(AC872="","",VLOOKUP(AC872,都総体!$B:$G,4,FALSE))</f>
        <v/>
      </c>
      <c r="C872" s="180"/>
      <c r="D872" s="180"/>
      <c r="E872" s="180"/>
      <c r="F872" s="181"/>
      <c r="G872" s="26" t="str">
        <f>IF(AC872="","",VLOOKUP(AC872,都総体!$B:$G,5,FALSE))</f>
        <v/>
      </c>
      <c r="H872" s="31"/>
      <c r="I872" s="31"/>
      <c r="J872" s="31"/>
      <c r="K872" s="21"/>
      <c r="L872" s="34"/>
      <c r="M872" s="31"/>
      <c r="N872" s="31"/>
      <c r="O872" s="31"/>
      <c r="P872" s="21"/>
      <c r="Q872" s="34"/>
      <c r="R872" s="31"/>
      <c r="S872" s="31"/>
      <c r="T872" s="31"/>
      <c r="U872" s="21"/>
      <c r="V872" s="34"/>
      <c r="W872" s="31"/>
      <c r="X872" s="31"/>
      <c r="Y872" s="31"/>
      <c r="Z872" s="21"/>
      <c r="AA872" s="34"/>
      <c r="AC872" s="52"/>
      <c r="AF872" s="11"/>
    </row>
    <row r="873" spans="1:32" ht="21.75" customHeight="1">
      <c r="A873" s="24" t="str">
        <f>基本登録!$A$19</f>
        <v>３</v>
      </c>
      <c r="B873" s="179" t="str">
        <f>IF(AC873="","",VLOOKUP(AC873,都総体!$B:$G,4,FALSE))</f>
        <v/>
      </c>
      <c r="C873" s="180"/>
      <c r="D873" s="180"/>
      <c r="E873" s="180"/>
      <c r="F873" s="181"/>
      <c r="G873" s="26" t="str">
        <f>IF(AC873="","",VLOOKUP(AC873,都総体!$B:$G,5,FALSE))</f>
        <v/>
      </c>
      <c r="H873" s="31"/>
      <c r="I873" s="31"/>
      <c r="J873" s="31"/>
      <c r="K873" s="21"/>
      <c r="L873" s="34"/>
      <c r="M873" s="31"/>
      <c r="N873" s="31"/>
      <c r="O873" s="31"/>
      <c r="P873" s="21"/>
      <c r="Q873" s="34"/>
      <c r="R873" s="31"/>
      <c r="S873" s="31"/>
      <c r="T873" s="31"/>
      <c r="U873" s="21"/>
      <c r="V873" s="34"/>
      <c r="W873" s="31"/>
      <c r="X873" s="31"/>
      <c r="Y873" s="31"/>
      <c r="Z873" s="21"/>
      <c r="AA873" s="34"/>
      <c r="AC873" s="52"/>
      <c r="AF873" s="11"/>
    </row>
    <row r="874" spans="1:32" ht="21.75" customHeight="1">
      <c r="A874" s="24" t="str">
        <f>基本登録!$A$20</f>
        <v>４</v>
      </c>
      <c r="B874" s="179" t="str">
        <f>IF(AC874="","",VLOOKUP(AC874,都総体!$B:$G,4,FALSE))</f>
        <v/>
      </c>
      <c r="C874" s="180"/>
      <c r="D874" s="180"/>
      <c r="E874" s="180"/>
      <c r="F874" s="181"/>
      <c r="G874" s="26" t="str">
        <f>IF(AC874="","",VLOOKUP(AC874,都総体!$B:$G,5,FALSE))</f>
        <v/>
      </c>
      <c r="H874" s="31"/>
      <c r="I874" s="31"/>
      <c r="J874" s="31"/>
      <c r="K874" s="21"/>
      <c r="L874" s="34"/>
      <c r="M874" s="31"/>
      <c r="N874" s="31"/>
      <c r="O874" s="31"/>
      <c r="P874" s="21"/>
      <c r="Q874" s="34"/>
      <c r="R874" s="31"/>
      <c r="S874" s="31"/>
      <c r="T874" s="31"/>
      <c r="U874" s="21"/>
      <c r="V874" s="34"/>
      <c r="W874" s="31"/>
      <c r="X874" s="31"/>
      <c r="Y874" s="31"/>
      <c r="Z874" s="21"/>
      <c r="AA874" s="34"/>
      <c r="AC874" s="52"/>
      <c r="AF874" s="11"/>
    </row>
    <row r="875" spans="1:32" ht="21.75" customHeight="1">
      <c r="A875" s="24" t="str">
        <f>基本登録!$A$21</f>
        <v>５</v>
      </c>
      <c r="B875" s="179" t="str">
        <f>IF(AC875="","",VLOOKUP(AC875,都総体!$B:$G,4,FALSE))</f>
        <v/>
      </c>
      <c r="C875" s="180"/>
      <c r="D875" s="180"/>
      <c r="E875" s="180"/>
      <c r="F875" s="181"/>
      <c r="G875" s="26" t="str">
        <f>IF(AC875="","",VLOOKUP(AC875,都総体!$B:$G,5,FALSE))</f>
        <v/>
      </c>
      <c r="H875" s="31"/>
      <c r="I875" s="31"/>
      <c r="J875" s="31"/>
      <c r="K875" s="21"/>
      <c r="L875" s="34"/>
      <c r="M875" s="31"/>
      <c r="N875" s="31"/>
      <c r="O875" s="31"/>
      <c r="P875" s="21"/>
      <c r="Q875" s="34"/>
      <c r="R875" s="31"/>
      <c r="S875" s="31"/>
      <c r="T875" s="31"/>
      <c r="U875" s="21"/>
      <c r="V875" s="34"/>
      <c r="W875" s="31"/>
      <c r="X875" s="31"/>
      <c r="Y875" s="31"/>
      <c r="Z875" s="21"/>
      <c r="AA875" s="34"/>
      <c r="AC875" s="52"/>
      <c r="AF875" s="11"/>
    </row>
    <row r="876" spans="1:32" ht="21.75" customHeight="1">
      <c r="A876" s="24" t="str">
        <f>基本登録!$A$22</f>
        <v>補</v>
      </c>
      <c r="B876" s="179" t="str">
        <f>IF(AC876="","",VLOOKUP(AC876,都総体!$B:$G,4,FALSE))</f>
        <v/>
      </c>
      <c r="C876" s="180"/>
      <c r="D876" s="180"/>
      <c r="E876" s="180"/>
      <c r="F876" s="181"/>
      <c r="G876" s="26" t="str">
        <f>IF(AC876="","",VLOOKUP(AC876,都総体!$B:$G,5,FALSE))</f>
        <v/>
      </c>
      <c r="H876" s="24"/>
      <c r="I876" s="24"/>
      <c r="J876" s="24"/>
      <c r="K876" s="33"/>
      <c r="L876" s="34"/>
      <c r="M876" s="24"/>
      <c r="N876" s="24"/>
      <c r="O876" s="24"/>
      <c r="P876" s="33"/>
      <c r="Q876" s="34"/>
      <c r="R876" s="24"/>
      <c r="S876" s="24"/>
      <c r="T876" s="24"/>
      <c r="U876" s="33"/>
      <c r="V876" s="34"/>
      <c r="W876" s="24"/>
      <c r="X876" s="24"/>
      <c r="Y876" s="24"/>
      <c r="Z876" s="33"/>
      <c r="AA876" s="34"/>
      <c r="AC876" s="52"/>
      <c r="AF876" s="11"/>
    </row>
    <row r="877" spans="1:32" ht="19.5" customHeight="1">
      <c r="A877" s="169"/>
      <c r="B877" s="170"/>
      <c r="C877" s="170"/>
      <c r="D877" s="170"/>
      <c r="E877" s="170"/>
      <c r="F877" s="170"/>
      <c r="G877" s="171"/>
      <c r="H877" s="172" t="s">
        <v>132</v>
      </c>
      <c r="I877" s="173"/>
      <c r="J877" s="173"/>
      <c r="K877" s="173"/>
      <c r="L877" s="34"/>
      <c r="M877" s="172" t="s">
        <v>132</v>
      </c>
      <c r="N877" s="173"/>
      <c r="O877" s="173"/>
      <c r="P877" s="173"/>
      <c r="Q877" s="34"/>
      <c r="R877" s="172" t="s">
        <v>132</v>
      </c>
      <c r="S877" s="173"/>
      <c r="T877" s="173"/>
      <c r="U877" s="173"/>
      <c r="V877" s="34"/>
      <c r="W877" s="172" t="s">
        <v>132</v>
      </c>
      <c r="X877" s="173"/>
      <c r="Y877" s="173"/>
      <c r="Z877" s="173"/>
      <c r="AA877" s="34"/>
      <c r="AC877" s="52"/>
      <c r="AF877" s="11"/>
    </row>
    <row r="878" spans="1:32" ht="24.75" customHeight="1">
      <c r="A878" s="174"/>
      <c r="B878" s="175"/>
      <c r="C878" s="175"/>
      <c r="D878" s="175"/>
      <c r="E878" s="175"/>
      <c r="F878" s="175"/>
      <c r="G878" s="176"/>
      <c r="H878" s="169"/>
      <c r="I878" s="177"/>
      <c r="J878" s="177"/>
      <c r="K878" s="177"/>
      <c r="L878" s="178"/>
      <c r="M878" s="169"/>
      <c r="N878" s="177"/>
      <c r="O878" s="177"/>
      <c r="P878" s="177"/>
      <c r="Q878" s="178"/>
      <c r="R878" s="169"/>
      <c r="S878" s="177"/>
      <c r="T878" s="177"/>
      <c r="U878" s="177"/>
      <c r="V878" s="178"/>
      <c r="W878" s="169"/>
      <c r="X878" s="177"/>
      <c r="Y878" s="177"/>
      <c r="Z878" s="177"/>
      <c r="AA878" s="178"/>
      <c r="AC878" s="52"/>
      <c r="AF878" s="11"/>
    </row>
    <row r="879" spans="1:32" ht="4.5" customHeight="1">
      <c r="A879" s="165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AC879" s="52"/>
      <c r="AF879" s="11"/>
    </row>
    <row r="880" spans="1:32">
      <c r="A880" s="167" t="s">
        <v>136</v>
      </c>
      <c r="B880" s="167"/>
      <c r="C880" s="47" t="str">
        <f>基本登録!$A$23</f>
        <v>①（　）内の大会の個人の部は一人１枚使用すること（関東予選・総合体育大会・個人選手権大会）</v>
      </c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4"/>
      <c r="R880" s="45"/>
      <c r="S880" s="44"/>
      <c r="T880" s="44"/>
      <c r="U880" s="40"/>
      <c r="V880" s="40"/>
      <c r="W880" s="40"/>
      <c r="X880" s="40"/>
      <c r="Y880" s="40"/>
      <c r="Z880" s="40"/>
      <c r="AA880" s="40"/>
    </row>
    <row r="881" spans="1:32">
      <c r="A881" s="43"/>
      <c r="B881" s="43"/>
      <c r="C881" s="47" t="str">
        <f>基本登録!$A$24</f>
        <v>②顧問の捺印のないものは無効</v>
      </c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6"/>
      <c r="R881" s="44"/>
      <c r="S881" s="44"/>
      <c r="T881" s="44"/>
      <c r="U881" s="168" t="s">
        <v>139</v>
      </c>
      <c r="V881" s="168"/>
      <c r="W881" s="168"/>
      <c r="X881" s="168"/>
      <c r="Y881" s="168"/>
      <c r="Z881" s="168"/>
      <c r="AA881" s="168"/>
    </row>
    <row r="882" spans="1:32" s="37" customFormat="1">
      <c r="A882" s="41"/>
      <c r="B882" s="41"/>
      <c r="C882" s="42" t="str">
        <f>基本登録!$A$25</f>
        <v>③A4用紙に印刷すること（A4用紙1枚につき立順票は二部出力。切り取って使用すること）</v>
      </c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168"/>
      <c r="V882" s="168"/>
      <c r="W882" s="168"/>
      <c r="X882" s="168"/>
      <c r="Y882" s="168"/>
      <c r="Z882" s="168"/>
      <c r="AA882" s="168"/>
      <c r="AC882" s="53"/>
    </row>
    <row r="883" spans="1:32" ht="34.5" customHeight="1">
      <c r="AC883" s="52"/>
      <c r="AF883" s="11"/>
    </row>
    <row r="884" spans="1:32" ht="24.75" customHeight="1">
      <c r="A884" s="240" t="s">
        <v>119</v>
      </c>
      <c r="B884" s="240"/>
      <c r="C884" s="240"/>
      <c r="D884" s="201" t="str">
        <f ca="1">基本登録!$B$10</f>
        <v>令和8年度　都総体（全国総体都予選）個人 立順票</v>
      </c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190" t="s">
        <v>120</v>
      </c>
      <c r="Y884" s="191"/>
      <c r="Z884" s="191"/>
      <c r="AA884" s="192"/>
      <c r="AC884" s="52"/>
      <c r="AF884" s="11"/>
    </row>
    <row r="885" spans="1:32" ht="26.25" customHeight="1">
      <c r="A885" s="241"/>
      <c r="B885" s="241"/>
      <c r="C885" s="24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2" t="str">
        <f>IF(VLOOKUP(AC892,都総体!$B:$G,2,FALSE)="","",VLOOKUP(AC892,都総体!$B:$G,2,FALSE))</f>
        <v/>
      </c>
      <c r="Y885" s="203"/>
      <c r="Z885" s="203"/>
      <c r="AA885" s="204"/>
      <c r="AC885" s="52"/>
      <c r="AF885" s="11"/>
    </row>
    <row r="886" spans="1:32" ht="27" customHeight="1">
      <c r="A886" s="169" t="s">
        <v>121</v>
      </c>
      <c r="B886" s="177"/>
      <c r="C886" s="178"/>
      <c r="D886" s="208"/>
      <c r="E886" s="30" t="s">
        <v>122</v>
      </c>
      <c r="F886" s="208"/>
      <c r="G886" s="190" t="s">
        <v>123</v>
      </c>
      <c r="H886" s="191"/>
      <c r="I886" s="192"/>
      <c r="J886" s="213" t="str">
        <f>基本登録!$B$2</f>
        <v>基本登録シートの学校番号に入力して下さい</v>
      </c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X886" s="205"/>
      <c r="Y886" s="206"/>
      <c r="Z886" s="206"/>
      <c r="AA886" s="207"/>
      <c r="AC886" s="52"/>
      <c r="AF886" s="11"/>
    </row>
    <row r="887" spans="1:32" ht="9.75" customHeight="1">
      <c r="A887" s="214">
        <f>基本登録!$B$1</f>
        <v>0</v>
      </c>
      <c r="B887" s="215"/>
      <c r="C887" s="216"/>
      <c r="D887" s="209"/>
      <c r="E887" s="223" t="s">
        <v>108</v>
      </c>
      <c r="F887" s="211"/>
      <c r="G887" s="226" t="s">
        <v>124</v>
      </c>
      <c r="H887" s="227"/>
      <c r="I887" s="228"/>
      <c r="J887" s="213">
        <f>基本登録!$B$3</f>
        <v>0</v>
      </c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36"/>
      <c r="X887" s="36"/>
      <c r="AC887" s="52"/>
      <c r="AF887" s="11"/>
    </row>
    <row r="888" spans="1:32" ht="16.5" customHeight="1">
      <c r="A888" s="217"/>
      <c r="B888" s="218"/>
      <c r="C888" s="219"/>
      <c r="D888" s="209"/>
      <c r="E888" s="224"/>
      <c r="F888" s="211"/>
      <c r="G888" s="229"/>
      <c r="H888" s="230"/>
      <c r="I888" s="231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X888" s="182" t="s">
        <v>125</v>
      </c>
      <c r="Y888" s="184" t="s">
        <v>126</v>
      </c>
      <c r="Z888" s="185"/>
      <c r="AA888" s="186"/>
      <c r="AC888" s="52"/>
      <c r="AF888" s="11"/>
    </row>
    <row r="889" spans="1:32" ht="27" customHeight="1">
      <c r="A889" s="220"/>
      <c r="B889" s="221"/>
      <c r="C889" s="222"/>
      <c r="D889" s="210"/>
      <c r="E889" s="225"/>
      <c r="F889" s="212"/>
      <c r="G889" s="190" t="s">
        <v>127</v>
      </c>
      <c r="H889" s="191"/>
      <c r="I889" s="192"/>
      <c r="J889" s="28"/>
      <c r="K889" s="29"/>
      <c r="L889" s="29"/>
      <c r="M889" s="29"/>
      <c r="N889" s="29"/>
      <c r="O889" s="29"/>
      <c r="P889" s="22"/>
      <c r="Q889" s="22"/>
      <c r="R889" s="22" t="s">
        <v>128</v>
      </c>
      <c r="S889" s="193" t="str">
        <f t="shared" ref="S889" si="34">AC892</f>
        <v/>
      </c>
      <c r="T889" s="194"/>
      <c r="U889" s="194"/>
      <c r="V889" s="23" t="s">
        <v>129</v>
      </c>
      <c r="X889" s="183"/>
      <c r="Y889" s="187"/>
      <c r="Z889" s="188"/>
      <c r="AA889" s="189"/>
      <c r="AC889" s="52"/>
      <c r="AF889" s="11"/>
    </row>
    <row r="890" spans="1:32" ht="4.5" customHeight="1">
      <c r="AC890" s="52"/>
      <c r="AF890" s="11"/>
    </row>
    <row r="891" spans="1:32" ht="21.75" customHeight="1">
      <c r="A891" s="24" t="s">
        <v>130</v>
      </c>
      <c r="B891" s="174" t="s">
        <v>131</v>
      </c>
      <c r="C891" s="195"/>
      <c r="D891" s="195"/>
      <c r="E891" s="195"/>
      <c r="F891" s="176"/>
      <c r="G891" s="32" t="s">
        <v>102</v>
      </c>
      <c r="H891" s="196" t="str">
        <f ca="1">IFERROR(VLOOKUP(D884,基本登録!$B$8:$I$14,5,FALSE),"")</f>
        <v>個人準決勝</v>
      </c>
      <c r="I891" s="197"/>
      <c r="J891" s="197"/>
      <c r="K891" s="197"/>
      <c r="L891" s="198"/>
      <c r="M891" s="196" t="str">
        <f ca="1">IFERROR(VLOOKUP(D884,基本登録!$B$8:$I$14,6,FALSE),"")</f>
        <v>個人決勝</v>
      </c>
      <c r="N891" s="197"/>
      <c r="O891" s="197"/>
      <c r="P891" s="197"/>
      <c r="Q891" s="198"/>
      <c r="R891" s="196" t="str">
        <f ca="1">IFERROR(IF(VLOOKUP(D884,基本登録!$B$8:$I$14,7,FALSE)="","",VLOOKUP(D884,基本登録!$B$8:$I$14,7,FALSE)),"")</f>
        <v/>
      </c>
      <c r="S891" s="197"/>
      <c r="T891" s="197"/>
      <c r="U891" s="197"/>
      <c r="V891" s="198"/>
      <c r="W891" s="196" t="str">
        <f ca="1">IFERROR(IF(VLOOKUP(D884,基本登録!$B$8:$I$14,8,FALSE)="","",VLOOKUP(D884,基本登録!$B$8:$I$14,8,FALSE)),"")</f>
        <v/>
      </c>
      <c r="X891" s="197"/>
      <c r="Y891" s="197"/>
      <c r="Z891" s="197"/>
      <c r="AA891" s="198"/>
      <c r="AC891" s="52"/>
      <c r="AF891" s="11"/>
    </row>
    <row r="892" spans="1:32" ht="21.75" customHeight="1">
      <c r="A892" s="25" t="str">
        <f>基本登録!$A$17</f>
        <v>１</v>
      </c>
      <c r="B892" s="179" t="str">
        <f>IF(AC892="","",VLOOKUP(AC892,都総体!$B:$G,4,FALSE))</f>
        <v/>
      </c>
      <c r="C892" s="180"/>
      <c r="D892" s="180"/>
      <c r="E892" s="180"/>
      <c r="F892" s="181"/>
      <c r="G892" s="26" t="str">
        <f>IF(AC892="","",VLOOKUP(AC892,都総体!$B:$G,5,FALSE))</f>
        <v/>
      </c>
      <c r="H892" s="31"/>
      <c r="I892" s="31"/>
      <c r="J892" s="31"/>
      <c r="K892" s="21"/>
      <c r="L892" s="34"/>
      <c r="M892" s="31"/>
      <c r="N892" s="31"/>
      <c r="O892" s="31"/>
      <c r="P892" s="21"/>
      <c r="Q892" s="34"/>
      <c r="R892" s="31"/>
      <c r="S892" s="31"/>
      <c r="T892" s="31"/>
      <c r="U892" s="21"/>
      <c r="V892" s="34"/>
      <c r="W892" s="31"/>
      <c r="X892" s="31"/>
      <c r="Y892" s="31"/>
      <c r="Z892" s="21"/>
      <c r="AA892" s="34"/>
      <c r="AC892" s="52" t="str">
        <f>都総体!B$50</f>
        <v/>
      </c>
      <c r="AF892" s="11"/>
    </row>
    <row r="893" spans="1:32" ht="21.75" customHeight="1">
      <c r="A893" s="24" t="str">
        <f>基本登録!$A$18</f>
        <v>２</v>
      </c>
      <c r="B893" s="179" t="str">
        <f>IF(AC893="","",VLOOKUP(AC893,都総体!$B:$G,4,FALSE))</f>
        <v/>
      </c>
      <c r="C893" s="180"/>
      <c r="D893" s="180"/>
      <c r="E893" s="180"/>
      <c r="F893" s="181"/>
      <c r="G893" s="26" t="str">
        <f>IF(AC893="","",VLOOKUP(AC893,都総体!$B:$G,5,FALSE))</f>
        <v/>
      </c>
      <c r="H893" s="31"/>
      <c r="I893" s="31"/>
      <c r="J893" s="31"/>
      <c r="K893" s="21"/>
      <c r="L893" s="34"/>
      <c r="M893" s="31"/>
      <c r="N893" s="31"/>
      <c r="O893" s="31"/>
      <c r="P893" s="21"/>
      <c r="Q893" s="34"/>
      <c r="R893" s="31"/>
      <c r="S893" s="31"/>
      <c r="T893" s="31"/>
      <c r="U893" s="21"/>
      <c r="V893" s="34"/>
      <c r="W893" s="31"/>
      <c r="X893" s="31"/>
      <c r="Y893" s="31"/>
      <c r="Z893" s="21"/>
      <c r="AA893" s="34"/>
      <c r="AC893" s="52"/>
      <c r="AF893" s="11"/>
    </row>
    <row r="894" spans="1:32" ht="21.75" customHeight="1">
      <c r="A894" s="24" t="str">
        <f>基本登録!$A$19</f>
        <v>３</v>
      </c>
      <c r="B894" s="179" t="str">
        <f>IF(AC894="","",VLOOKUP(AC894,都総体!$B:$G,4,FALSE))</f>
        <v/>
      </c>
      <c r="C894" s="180"/>
      <c r="D894" s="180"/>
      <c r="E894" s="180"/>
      <c r="F894" s="181"/>
      <c r="G894" s="26" t="str">
        <f>IF(AC894="","",VLOOKUP(AC894,都総体!$B:$G,5,FALSE))</f>
        <v/>
      </c>
      <c r="H894" s="31"/>
      <c r="I894" s="31"/>
      <c r="J894" s="31"/>
      <c r="K894" s="21"/>
      <c r="L894" s="34"/>
      <c r="M894" s="31"/>
      <c r="N894" s="31"/>
      <c r="O894" s="31"/>
      <c r="P894" s="21"/>
      <c r="Q894" s="34"/>
      <c r="R894" s="31"/>
      <c r="S894" s="31"/>
      <c r="T894" s="31"/>
      <c r="U894" s="21"/>
      <c r="V894" s="34"/>
      <c r="W894" s="31"/>
      <c r="X894" s="31"/>
      <c r="Y894" s="31"/>
      <c r="Z894" s="21"/>
      <c r="AA894" s="34"/>
      <c r="AC894" s="52"/>
      <c r="AF894" s="11"/>
    </row>
    <row r="895" spans="1:32" ht="21.75" customHeight="1">
      <c r="A895" s="24" t="str">
        <f>基本登録!$A$20</f>
        <v>４</v>
      </c>
      <c r="B895" s="179" t="str">
        <f>IF(AC895="","",VLOOKUP(AC895,都総体!$B:$G,4,FALSE))</f>
        <v/>
      </c>
      <c r="C895" s="180"/>
      <c r="D895" s="180"/>
      <c r="E895" s="180"/>
      <c r="F895" s="181"/>
      <c r="G895" s="26" t="str">
        <f>IF(AC895="","",VLOOKUP(AC895,都総体!$B:$G,5,FALSE))</f>
        <v/>
      </c>
      <c r="H895" s="31"/>
      <c r="I895" s="31"/>
      <c r="J895" s="31"/>
      <c r="K895" s="21"/>
      <c r="L895" s="34"/>
      <c r="M895" s="31"/>
      <c r="N895" s="31"/>
      <c r="O895" s="31"/>
      <c r="P895" s="21"/>
      <c r="Q895" s="34"/>
      <c r="R895" s="31"/>
      <c r="S895" s="31"/>
      <c r="T895" s="31"/>
      <c r="U895" s="21"/>
      <c r="V895" s="34"/>
      <c r="W895" s="31"/>
      <c r="X895" s="31"/>
      <c r="Y895" s="31"/>
      <c r="Z895" s="21"/>
      <c r="AA895" s="34"/>
      <c r="AC895" s="52"/>
      <c r="AF895" s="11"/>
    </row>
    <row r="896" spans="1:32" ht="21.75" customHeight="1">
      <c r="A896" s="24" t="str">
        <f>基本登録!$A$21</f>
        <v>５</v>
      </c>
      <c r="B896" s="179" t="str">
        <f>IF(AC896="","",VLOOKUP(AC896,都総体!$B:$G,4,FALSE))</f>
        <v/>
      </c>
      <c r="C896" s="180"/>
      <c r="D896" s="180"/>
      <c r="E896" s="180"/>
      <c r="F896" s="181"/>
      <c r="G896" s="26" t="str">
        <f>IF(AC896="","",VLOOKUP(AC896,都総体!$B:$G,5,FALSE))</f>
        <v/>
      </c>
      <c r="H896" s="31"/>
      <c r="I896" s="31"/>
      <c r="J896" s="31"/>
      <c r="K896" s="21"/>
      <c r="L896" s="34"/>
      <c r="M896" s="31"/>
      <c r="N896" s="31"/>
      <c r="O896" s="31"/>
      <c r="P896" s="21"/>
      <c r="Q896" s="34"/>
      <c r="R896" s="31"/>
      <c r="S896" s="31"/>
      <c r="T896" s="31"/>
      <c r="U896" s="21"/>
      <c r="V896" s="34"/>
      <c r="W896" s="31"/>
      <c r="X896" s="31"/>
      <c r="Y896" s="31"/>
      <c r="Z896" s="21"/>
      <c r="AA896" s="34"/>
      <c r="AC896" s="52"/>
      <c r="AF896" s="11"/>
    </row>
    <row r="897" spans="1:32" ht="21.75" customHeight="1">
      <c r="A897" s="24" t="str">
        <f>基本登録!$A$22</f>
        <v>補</v>
      </c>
      <c r="B897" s="179" t="str">
        <f>IF(AC897="","",VLOOKUP(AC897,都総体!$B:$G,4,FALSE))</f>
        <v/>
      </c>
      <c r="C897" s="180"/>
      <c r="D897" s="180"/>
      <c r="E897" s="180"/>
      <c r="F897" s="181"/>
      <c r="G897" s="26" t="str">
        <f>IF(AC897="","",VLOOKUP(AC897,都総体!$B:$G,5,FALSE))</f>
        <v/>
      </c>
      <c r="H897" s="24"/>
      <c r="I897" s="24"/>
      <c r="J897" s="24"/>
      <c r="K897" s="33"/>
      <c r="L897" s="34"/>
      <c r="M897" s="24"/>
      <c r="N897" s="24"/>
      <c r="O897" s="24"/>
      <c r="P897" s="33"/>
      <c r="Q897" s="34"/>
      <c r="R897" s="24"/>
      <c r="S897" s="24"/>
      <c r="T897" s="24"/>
      <c r="U897" s="33"/>
      <c r="V897" s="34"/>
      <c r="W897" s="24"/>
      <c r="X897" s="24"/>
      <c r="Y897" s="24"/>
      <c r="Z897" s="33"/>
      <c r="AA897" s="34"/>
      <c r="AC897" s="52"/>
      <c r="AF897" s="11"/>
    </row>
    <row r="898" spans="1:32" ht="19.5" customHeight="1">
      <c r="A898" s="169"/>
      <c r="B898" s="170"/>
      <c r="C898" s="170"/>
      <c r="D898" s="170"/>
      <c r="E898" s="170"/>
      <c r="F898" s="170"/>
      <c r="G898" s="171"/>
      <c r="H898" s="172" t="s">
        <v>132</v>
      </c>
      <c r="I898" s="173"/>
      <c r="J898" s="173"/>
      <c r="K898" s="173"/>
      <c r="L898" s="34"/>
      <c r="M898" s="172" t="s">
        <v>132</v>
      </c>
      <c r="N898" s="173"/>
      <c r="O898" s="173"/>
      <c r="P898" s="173"/>
      <c r="Q898" s="34"/>
      <c r="R898" s="172" t="s">
        <v>132</v>
      </c>
      <c r="S898" s="173"/>
      <c r="T898" s="173"/>
      <c r="U898" s="173"/>
      <c r="V898" s="34"/>
      <c r="W898" s="172" t="s">
        <v>132</v>
      </c>
      <c r="X898" s="173"/>
      <c r="Y898" s="173"/>
      <c r="Z898" s="173"/>
      <c r="AA898" s="34"/>
      <c r="AC898" s="52"/>
      <c r="AF898" s="11"/>
    </row>
    <row r="899" spans="1:32" ht="24.75" customHeight="1">
      <c r="A899" s="174"/>
      <c r="B899" s="175"/>
      <c r="C899" s="175"/>
      <c r="D899" s="175"/>
      <c r="E899" s="175"/>
      <c r="F899" s="175"/>
      <c r="G899" s="176"/>
      <c r="H899" s="169"/>
      <c r="I899" s="177"/>
      <c r="J899" s="177"/>
      <c r="K899" s="177"/>
      <c r="L899" s="178"/>
      <c r="M899" s="169"/>
      <c r="N899" s="177"/>
      <c r="O899" s="177"/>
      <c r="P899" s="177"/>
      <c r="Q899" s="178"/>
      <c r="R899" s="169"/>
      <c r="S899" s="177"/>
      <c r="T899" s="177"/>
      <c r="U899" s="177"/>
      <c r="V899" s="178"/>
      <c r="W899" s="169"/>
      <c r="X899" s="177"/>
      <c r="Y899" s="177"/>
      <c r="Z899" s="177"/>
      <c r="AA899" s="178"/>
      <c r="AC899" s="52"/>
      <c r="AF899" s="11"/>
    </row>
    <row r="900" spans="1:32" ht="4.5" customHeight="1">
      <c r="A900" s="165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AC900" s="52"/>
      <c r="AF900" s="11"/>
    </row>
    <row r="901" spans="1:32">
      <c r="A901" s="167" t="s">
        <v>136</v>
      </c>
      <c r="B901" s="167"/>
      <c r="C901" s="47" t="str">
        <f>基本登録!$A$23</f>
        <v>①（　）内の大会の個人の部は一人１枚使用すること（関東予選・総合体育大会・個人選手権大会）</v>
      </c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4"/>
      <c r="R901" s="45"/>
      <c r="S901" s="44"/>
      <c r="T901" s="44"/>
      <c r="U901" s="40"/>
      <c r="V901" s="40"/>
      <c r="W901" s="40"/>
      <c r="X901" s="40"/>
      <c r="Y901" s="40"/>
      <c r="Z901" s="40"/>
      <c r="AA901" s="40"/>
    </row>
    <row r="902" spans="1:32">
      <c r="A902" s="43"/>
      <c r="B902" s="43"/>
      <c r="C902" s="47" t="str">
        <f>基本登録!$A$24</f>
        <v>②顧問の捺印のないものは無効</v>
      </c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6"/>
      <c r="R902" s="44"/>
      <c r="S902" s="44"/>
      <c r="T902" s="44"/>
      <c r="U902" s="168" t="s">
        <v>139</v>
      </c>
      <c r="V902" s="168"/>
      <c r="W902" s="168"/>
      <c r="X902" s="168"/>
      <c r="Y902" s="168"/>
      <c r="Z902" s="168"/>
      <c r="AA902" s="168"/>
    </row>
    <row r="903" spans="1:32" s="37" customFormat="1">
      <c r="A903" s="41"/>
      <c r="B903" s="41"/>
      <c r="C903" s="42" t="str">
        <f>基本登録!$A$25</f>
        <v>③A4用紙に印刷すること（A4用紙1枚につき立順票は二部出力。切り取って使用すること）</v>
      </c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168"/>
      <c r="V903" s="168"/>
      <c r="W903" s="168"/>
      <c r="X903" s="168"/>
      <c r="Y903" s="168"/>
      <c r="Z903" s="168"/>
      <c r="AA903" s="168"/>
      <c r="AC903" s="53"/>
    </row>
    <row r="904" spans="1:32" ht="34.5" customHeight="1">
      <c r="AC904" s="52"/>
      <c r="AF904" s="11"/>
    </row>
    <row r="905" spans="1:32" ht="24.75" customHeight="1">
      <c r="A905" s="240" t="s">
        <v>119</v>
      </c>
      <c r="B905" s="240"/>
      <c r="C905" s="240"/>
      <c r="D905" s="201" t="str">
        <f ca="1">基本登録!$B$10</f>
        <v>令和8年度　都総体（全国総体都予選）個人 立順票</v>
      </c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190" t="s">
        <v>120</v>
      </c>
      <c r="Y905" s="191"/>
      <c r="Z905" s="191"/>
      <c r="AA905" s="192"/>
      <c r="AC905" s="52"/>
      <c r="AF905" s="11"/>
    </row>
    <row r="906" spans="1:32" ht="26.25" customHeight="1">
      <c r="A906" s="241"/>
      <c r="B906" s="241"/>
      <c r="C906" s="24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2" t="str">
        <f>IF(VLOOKUP(AC913,都総体!$B:$G,2,FALSE)="","",VLOOKUP(AC913,都総体!$B:$G,2,FALSE))</f>
        <v/>
      </c>
      <c r="Y906" s="203"/>
      <c r="Z906" s="203"/>
      <c r="AA906" s="204"/>
      <c r="AC906" s="52"/>
      <c r="AF906" s="11"/>
    </row>
    <row r="907" spans="1:32" ht="27" customHeight="1">
      <c r="A907" s="169" t="s">
        <v>121</v>
      </c>
      <c r="B907" s="177"/>
      <c r="C907" s="178"/>
      <c r="D907" s="208"/>
      <c r="E907" s="30" t="s">
        <v>122</v>
      </c>
      <c r="F907" s="208"/>
      <c r="G907" s="190" t="s">
        <v>123</v>
      </c>
      <c r="H907" s="191"/>
      <c r="I907" s="192"/>
      <c r="J907" s="213" t="str">
        <f>基本登録!$B$2</f>
        <v>基本登録シートの学校番号に入力して下さい</v>
      </c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X907" s="205"/>
      <c r="Y907" s="206"/>
      <c r="Z907" s="206"/>
      <c r="AA907" s="207"/>
      <c r="AC907" s="52"/>
      <c r="AF907" s="11"/>
    </row>
    <row r="908" spans="1:32" ht="9.75" customHeight="1">
      <c r="A908" s="214">
        <f>基本登録!$B$1</f>
        <v>0</v>
      </c>
      <c r="B908" s="215"/>
      <c r="C908" s="216"/>
      <c r="D908" s="209"/>
      <c r="E908" s="223" t="s">
        <v>108</v>
      </c>
      <c r="F908" s="211"/>
      <c r="G908" s="226" t="s">
        <v>124</v>
      </c>
      <c r="H908" s="227"/>
      <c r="I908" s="228"/>
      <c r="J908" s="213">
        <f>基本登録!$B$3</f>
        <v>0</v>
      </c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36"/>
      <c r="X908" s="36"/>
      <c r="AC908" s="52"/>
      <c r="AF908" s="11"/>
    </row>
    <row r="909" spans="1:32" ht="16.5" customHeight="1">
      <c r="A909" s="217"/>
      <c r="B909" s="218"/>
      <c r="C909" s="219"/>
      <c r="D909" s="209"/>
      <c r="E909" s="224"/>
      <c r="F909" s="211"/>
      <c r="G909" s="229"/>
      <c r="H909" s="230"/>
      <c r="I909" s="231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X909" s="182" t="s">
        <v>125</v>
      </c>
      <c r="Y909" s="184" t="s">
        <v>126</v>
      </c>
      <c r="Z909" s="185"/>
      <c r="AA909" s="186"/>
      <c r="AC909" s="52"/>
      <c r="AF909" s="11"/>
    </row>
    <row r="910" spans="1:32" ht="27" customHeight="1">
      <c r="A910" s="220"/>
      <c r="B910" s="221"/>
      <c r="C910" s="222"/>
      <c r="D910" s="210"/>
      <c r="E910" s="225"/>
      <c r="F910" s="212"/>
      <c r="G910" s="190" t="s">
        <v>127</v>
      </c>
      <c r="H910" s="191"/>
      <c r="I910" s="192"/>
      <c r="J910" s="28"/>
      <c r="K910" s="29"/>
      <c r="L910" s="29"/>
      <c r="M910" s="29"/>
      <c r="N910" s="29"/>
      <c r="O910" s="29"/>
      <c r="P910" s="22"/>
      <c r="Q910" s="22"/>
      <c r="R910" s="22" t="s">
        <v>128</v>
      </c>
      <c r="S910" s="193" t="str">
        <f t="shared" ref="S910" si="35">AC913</f>
        <v/>
      </c>
      <c r="T910" s="194"/>
      <c r="U910" s="194"/>
      <c r="V910" s="23" t="s">
        <v>129</v>
      </c>
      <c r="X910" s="183"/>
      <c r="Y910" s="187"/>
      <c r="Z910" s="188"/>
      <c r="AA910" s="189"/>
      <c r="AC910" s="52"/>
      <c r="AF910" s="11"/>
    </row>
    <row r="911" spans="1:32" ht="4.5" customHeight="1">
      <c r="AC911" s="52"/>
      <c r="AF911" s="11"/>
    </row>
    <row r="912" spans="1:32" ht="21.75" customHeight="1">
      <c r="A912" s="24" t="s">
        <v>130</v>
      </c>
      <c r="B912" s="174" t="s">
        <v>131</v>
      </c>
      <c r="C912" s="195"/>
      <c r="D912" s="195"/>
      <c r="E912" s="195"/>
      <c r="F912" s="176"/>
      <c r="G912" s="32" t="s">
        <v>102</v>
      </c>
      <c r="H912" s="196" t="str">
        <f ca="1">IFERROR(VLOOKUP(D905,基本登録!$B$8:$I$14,5,FALSE),"")</f>
        <v>個人準決勝</v>
      </c>
      <c r="I912" s="197"/>
      <c r="J912" s="197"/>
      <c r="K912" s="197"/>
      <c r="L912" s="198"/>
      <c r="M912" s="196" t="str">
        <f ca="1">IFERROR(VLOOKUP(D905,基本登録!$B$8:$I$14,6,FALSE),"")</f>
        <v>個人決勝</v>
      </c>
      <c r="N912" s="197"/>
      <c r="O912" s="197"/>
      <c r="P912" s="197"/>
      <c r="Q912" s="198"/>
      <c r="R912" s="196" t="str">
        <f ca="1">IFERROR(IF(VLOOKUP(D905,基本登録!$B$8:$I$14,7,FALSE)="","",VLOOKUP(D905,基本登録!$B$8:$I$14,7,FALSE)),"")</f>
        <v/>
      </c>
      <c r="S912" s="197"/>
      <c r="T912" s="197"/>
      <c r="U912" s="197"/>
      <c r="V912" s="198"/>
      <c r="W912" s="196" t="str">
        <f ca="1">IFERROR(IF(VLOOKUP(D905,基本登録!$B$8:$I$14,8,FALSE)="","",VLOOKUP(D905,基本登録!$B$8:$I$14,8,FALSE)),"")</f>
        <v/>
      </c>
      <c r="X912" s="197"/>
      <c r="Y912" s="197"/>
      <c r="Z912" s="197"/>
      <c r="AA912" s="198"/>
      <c r="AC912" s="52"/>
      <c r="AF912" s="11"/>
    </row>
    <row r="913" spans="1:32" ht="21.75" customHeight="1">
      <c r="A913" s="25" t="str">
        <f>基本登録!$A$17</f>
        <v>１</v>
      </c>
      <c r="B913" s="179" t="str">
        <f>IF(AC913="","",VLOOKUP(AC913,都総体!$B:$G,4,FALSE))</f>
        <v/>
      </c>
      <c r="C913" s="180"/>
      <c r="D913" s="180"/>
      <c r="E913" s="180"/>
      <c r="F913" s="181"/>
      <c r="G913" s="26" t="str">
        <f>IF(AC913="","",VLOOKUP(AC913,都総体!$B:$G,5,FALSE))</f>
        <v/>
      </c>
      <c r="H913" s="31"/>
      <c r="I913" s="31"/>
      <c r="J913" s="31"/>
      <c r="K913" s="21"/>
      <c r="L913" s="34"/>
      <c r="M913" s="31"/>
      <c r="N913" s="31"/>
      <c r="O913" s="31"/>
      <c r="P913" s="21"/>
      <c r="Q913" s="34"/>
      <c r="R913" s="31"/>
      <c r="S913" s="31"/>
      <c r="T913" s="31"/>
      <c r="U913" s="21"/>
      <c r="V913" s="34"/>
      <c r="W913" s="31"/>
      <c r="X913" s="31"/>
      <c r="Y913" s="31"/>
      <c r="Z913" s="21"/>
      <c r="AA913" s="34"/>
      <c r="AC913" s="52" t="str">
        <f>都総体!B$51</f>
        <v/>
      </c>
      <c r="AF913" s="11"/>
    </row>
    <row r="914" spans="1:32" ht="21.75" customHeight="1">
      <c r="A914" s="24" t="str">
        <f>基本登録!$A$18</f>
        <v>２</v>
      </c>
      <c r="B914" s="179" t="str">
        <f>IF(AC914="","",VLOOKUP(AC914,都総体!$B:$G,4,FALSE))</f>
        <v/>
      </c>
      <c r="C914" s="180"/>
      <c r="D914" s="180"/>
      <c r="E914" s="180"/>
      <c r="F914" s="181"/>
      <c r="G914" s="26" t="str">
        <f>IF(AC914="","",VLOOKUP(AC914,都総体!$B:$G,5,FALSE))</f>
        <v/>
      </c>
      <c r="H914" s="31"/>
      <c r="I914" s="31"/>
      <c r="J914" s="31"/>
      <c r="K914" s="21"/>
      <c r="L914" s="34"/>
      <c r="M914" s="31"/>
      <c r="N914" s="31"/>
      <c r="O914" s="31"/>
      <c r="P914" s="21"/>
      <c r="Q914" s="34"/>
      <c r="R914" s="31"/>
      <c r="S914" s="31"/>
      <c r="T914" s="31"/>
      <c r="U914" s="21"/>
      <c r="V914" s="34"/>
      <c r="W914" s="31"/>
      <c r="X914" s="31"/>
      <c r="Y914" s="31"/>
      <c r="Z914" s="21"/>
      <c r="AA914" s="34"/>
      <c r="AC914" s="52"/>
      <c r="AF914" s="11"/>
    </row>
    <row r="915" spans="1:32" ht="21.75" customHeight="1">
      <c r="A915" s="24" t="str">
        <f>基本登録!$A$19</f>
        <v>３</v>
      </c>
      <c r="B915" s="179" t="str">
        <f>IF(AC915="","",VLOOKUP(AC915,都総体!$B:$G,4,FALSE))</f>
        <v/>
      </c>
      <c r="C915" s="180"/>
      <c r="D915" s="180"/>
      <c r="E915" s="180"/>
      <c r="F915" s="181"/>
      <c r="G915" s="26" t="str">
        <f>IF(AC915="","",VLOOKUP(AC915,都総体!$B:$G,5,FALSE))</f>
        <v/>
      </c>
      <c r="H915" s="31"/>
      <c r="I915" s="31"/>
      <c r="J915" s="31"/>
      <c r="K915" s="21"/>
      <c r="L915" s="34"/>
      <c r="M915" s="31"/>
      <c r="N915" s="31"/>
      <c r="O915" s="31"/>
      <c r="P915" s="21"/>
      <c r="Q915" s="34"/>
      <c r="R915" s="31"/>
      <c r="S915" s="31"/>
      <c r="T915" s="31"/>
      <c r="U915" s="21"/>
      <c r="V915" s="34"/>
      <c r="W915" s="31"/>
      <c r="X915" s="31"/>
      <c r="Y915" s="31"/>
      <c r="Z915" s="21"/>
      <c r="AA915" s="34"/>
      <c r="AC915" s="52"/>
      <c r="AF915" s="11"/>
    </row>
    <row r="916" spans="1:32" ht="21.75" customHeight="1">
      <c r="A916" s="24" t="str">
        <f>基本登録!$A$20</f>
        <v>４</v>
      </c>
      <c r="B916" s="179" t="str">
        <f>IF(AC916="","",VLOOKUP(AC916,都総体!$B:$G,4,FALSE))</f>
        <v/>
      </c>
      <c r="C916" s="180"/>
      <c r="D916" s="180"/>
      <c r="E916" s="180"/>
      <c r="F916" s="181"/>
      <c r="G916" s="26" t="str">
        <f>IF(AC916="","",VLOOKUP(AC916,都総体!$B:$G,5,FALSE))</f>
        <v/>
      </c>
      <c r="H916" s="31"/>
      <c r="I916" s="31"/>
      <c r="J916" s="31"/>
      <c r="K916" s="21"/>
      <c r="L916" s="34"/>
      <c r="M916" s="31"/>
      <c r="N916" s="31"/>
      <c r="O916" s="31"/>
      <c r="P916" s="21"/>
      <c r="Q916" s="34"/>
      <c r="R916" s="31"/>
      <c r="S916" s="31"/>
      <c r="T916" s="31"/>
      <c r="U916" s="21"/>
      <c r="V916" s="34"/>
      <c r="W916" s="31"/>
      <c r="X916" s="31"/>
      <c r="Y916" s="31"/>
      <c r="Z916" s="21"/>
      <c r="AA916" s="34"/>
      <c r="AC916" s="52"/>
      <c r="AF916" s="11"/>
    </row>
    <row r="917" spans="1:32" ht="21.75" customHeight="1">
      <c r="A917" s="24" t="str">
        <f>基本登録!$A$21</f>
        <v>５</v>
      </c>
      <c r="B917" s="179" t="str">
        <f>IF(AC917="","",VLOOKUP(AC917,都総体!$B:$G,4,FALSE))</f>
        <v/>
      </c>
      <c r="C917" s="180"/>
      <c r="D917" s="180"/>
      <c r="E917" s="180"/>
      <c r="F917" s="181"/>
      <c r="G917" s="26" t="str">
        <f>IF(AC917="","",VLOOKUP(AC917,都総体!$B:$G,5,FALSE))</f>
        <v/>
      </c>
      <c r="H917" s="31"/>
      <c r="I917" s="31"/>
      <c r="J917" s="31"/>
      <c r="K917" s="21"/>
      <c r="L917" s="34"/>
      <c r="M917" s="31"/>
      <c r="N917" s="31"/>
      <c r="O917" s="31"/>
      <c r="P917" s="21"/>
      <c r="Q917" s="34"/>
      <c r="R917" s="31"/>
      <c r="S917" s="31"/>
      <c r="T917" s="31"/>
      <c r="U917" s="21"/>
      <c r="V917" s="34"/>
      <c r="W917" s="31"/>
      <c r="X917" s="31"/>
      <c r="Y917" s="31"/>
      <c r="Z917" s="21"/>
      <c r="AA917" s="34"/>
      <c r="AC917" s="52"/>
      <c r="AF917" s="11"/>
    </row>
    <row r="918" spans="1:32" ht="21.75" customHeight="1">
      <c r="A918" s="24" t="str">
        <f>基本登録!$A$22</f>
        <v>補</v>
      </c>
      <c r="B918" s="179" t="str">
        <f>IF(AC918="","",VLOOKUP(AC918,都総体!$B:$G,4,FALSE))</f>
        <v/>
      </c>
      <c r="C918" s="180"/>
      <c r="D918" s="180"/>
      <c r="E918" s="180"/>
      <c r="F918" s="181"/>
      <c r="G918" s="26" t="str">
        <f>IF(AC918="","",VLOOKUP(AC918,都総体!$B:$G,5,FALSE))</f>
        <v/>
      </c>
      <c r="H918" s="24"/>
      <c r="I918" s="24"/>
      <c r="J918" s="24"/>
      <c r="K918" s="33"/>
      <c r="L918" s="34"/>
      <c r="M918" s="24"/>
      <c r="N918" s="24"/>
      <c r="O918" s="24"/>
      <c r="P918" s="33"/>
      <c r="Q918" s="34"/>
      <c r="R918" s="24"/>
      <c r="S918" s="24"/>
      <c r="T918" s="24"/>
      <c r="U918" s="33"/>
      <c r="V918" s="34"/>
      <c r="W918" s="24"/>
      <c r="X918" s="24"/>
      <c r="Y918" s="24"/>
      <c r="Z918" s="33"/>
      <c r="AA918" s="34"/>
      <c r="AC918" s="52"/>
      <c r="AF918" s="11"/>
    </row>
    <row r="919" spans="1:32" ht="19.5" customHeight="1">
      <c r="A919" s="169"/>
      <c r="B919" s="170"/>
      <c r="C919" s="170"/>
      <c r="D919" s="170"/>
      <c r="E919" s="170"/>
      <c r="F919" s="170"/>
      <c r="G919" s="171"/>
      <c r="H919" s="172" t="s">
        <v>132</v>
      </c>
      <c r="I919" s="173"/>
      <c r="J919" s="173"/>
      <c r="K919" s="173"/>
      <c r="L919" s="34"/>
      <c r="M919" s="172" t="s">
        <v>132</v>
      </c>
      <c r="N919" s="173"/>
      <c r="O919" s="173"/>
      <c r="P919" s="173"/>
      <c r="Q919" s="34"/>
      <c r="R919" s="172" t="s">
        <v>132</v>
      </c>
      <c r="S919" s="173"/>
      <c r="T919" s="173"/>
      <c r="U919" s="173"/>
      <c r="V919" s="34"/>
      <c r="W919" s="172" t="s">
        <v>132</v>
      </c>
      <c r="X919" s="173"/>
      <c r="Y919" s="173"/>
      <c r="Z919" s="173"/>
      <c r="AA919" s="34"/>
      <c r="AC919" s="52"/>
      <c r="AF919" s="11"/>
    </row>
    <row r="920" spans="1:32" ht="24.75" customHeight="1">
      <c r="A920" s="174"/>
      <c r="B920" s="175"/>
      <c r="C920" s="175"/>
      <c r="D920" s="175"/>
      <c r="E920" s="175"/>
      <c r="F920" s="175"/>
      <c r="G920" s="176"/>
      <c r="H920" s="169"/>
      <c r="I920" s="177"/>
      <c r="J920" s="177"/>
      <c r="K920" s="177"/>
      <c r="L920" s="178"/>
      <c r="M920" s="169"/>
      <c r="N920" s="177"/>
      <c r="O920" s="177"/>
      <c r="P920" s="177"/>
      <c r="Q920" s="178"/>
      <c r="R920" s="169"/>
      <c r="S920" s="177"/>
      <c r="T920" s="177"/>
      <c r="U920" s="177"/>
      <c r="V920" s="178"/>
      <c r="W920" s="169"/>
      <c r="X920" s="177"/>
      <c r="Y920" s="177"/>
      <c r="Z920" s="177"/>
      <c r="AA920" s="178"/>
      <c r="AC920" s="52"/>
      <c r="AF920" s="11"/>
    </row>
    <row r="921" spans="1:32" ht="4.5" customHeight="1">
      <c r="A921" s="165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AC921" s="52"/>
      <c r="AF921" s="11"/>
    </row>
    <row r="922" spans="1:32">
      <c r="A922" s="167" t="s">
        <v>136</v>
      </c>
      <c r="B922" s="167"/>
      <c r="C922" s="47" t="str">
        <f>基本登録!$A$23</f>
        <v>①（　）内の大会の個人の部は一人１枚使用すること（関東予選・総合体育大会・個人選手権大会）</v>
      </c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4"/>
      <c r="R922" s="45"/>
      <c r="S922" s="44"/>
      <c r="T922" s="44"/>
      <c r="U922" s="40"/>
      <c r="V922" s="40"/>
      <c r="W922" s="40"/>
      <c r="X922" s="40"/>
      <c r="Y922" s="40"/>
      <c r="Z922" s="40"/>
      <c r="AA922" s="40"/>
    </row>
    <row r="923" spans="1:32">
      <c r="A923" s="43"/>
      <c r="B923" s="43"/>
      <c r="C923" s="47" t="str">
        <f>基本登録!$A$24</f>
        <v>②顧問の捺印のないものは無効</v>
      </c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6"/>
      <c r="R923" s="44"/>
      <c r="S923" s="44"/>
      <c r="T923" s="44"/>
      <c r="U923" s="168" t="s">
        <v>139</v>
      </c>
      <c r="V923" s="168"/>
      <c r="W923" s="168"/>
      <c r="X923" s="168"/>
      <c r="Y923" s="168"/>
      <c r="Z923" s="168"/>
      <c r="AA923" s="168"/>
    </row>
    <row r="924" spans="1:32" s="37" customFormat="1">
      <c r="A924" s="41"/>
      <c r="B924" s="41"/>
      <c r="C924" s="42" t="str">
        <f>基本登録!$A$25</f>
        <v>③A4用紙に印刷すること（A4用紙1枚につき立順票は二部出力。切り取って使用すること）</v>
      </c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168"/>
      <c r="V924" s="168"/>
      <c r="W924" s="168"/>
      <c r="X924" s="168"/>
      <c r="Y924" s="168"/>
      <c r="Z924" s="168"/>
      <c r="AA924" s="168"/>
      <c r="AC924" s="53"/>
    </row>
    <row r="925" spans="1:32" ht="34.5" customHeight="1">
      <c r="AC925" s="52"/>
      <c r="AF925" s="11"/>
    </row>
    <row r="926" spans="1:32" ht="24.75" customHeight="1">
      <c r="A926" s="240" t="s">
        <v>119</v>
      </c>
      <c r="B926" s="240"/>
      <c r="C926" s="240"/>
      <c r="D926" s="201" t="str">
        <f ca="1">基本登録!$B$10</f>
        <v>令和8年度　都総体（全国総体都予選）個人 立順票</v>
      </c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190" t="s">
        <v>120</v>
      </c>
      <c r="Y926" s="191"/>
      <c r="Z926" s="191"/>
      <c r="AA926" s="192"/>
      <c r="AC926" s="52"/>
      <c r="AF926" s="11"/>
    </row>
    <row r="927" spans="1:32" ht="26.25" customHeight="1">
      <c r="A927" s="241"/>
      <c r="B927" s="241"/>
      <c r="C927" s="24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2" t="str">
        <f>IF(VLOOKUP(AC934,都総体!$B:$G,2,FALSE)="","",VLOOKUP(AC934,都総体!$B:$G,2,FALSE))</f>
        <v/>
      </c>
      <c r="Y927" s="203"/>
      <c r="Z927" s="203"/>
      <c r="AA927" s="204"/>
      <c r="AC927" s="52"/>
      <c r="AF927" s="11"/>
    </row>
    <row r="928" spans="1:32" ht="27" customHeight="1">
      <c r="A928" s="169" t="s">
        <v>121</v>
      </c>
      <c r="B928" s="177"/>
      <c r="C928" s="178"/>
      <c r="D928" s="208"/>
      <c r="E928" s="30" t="s">
        <v>122</v>
      </c>
      <c r="F928" s="208"/>
      <c r="G928" s="190" t="s">
        <v>123</v>
      </c>
      <c r="H928" s="191"/>
      <c r="I928" s="192"/>
      <c r="J928" s="213" t="str">
        <f>基本登録!$B$2</f>
        <v>基本登録シートの学校番号に入力して下さい</v>
      </c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X928" s="205"/>
      <c r="Y928" s="206"/>
      <c r="Z928" s="206"/>
      <c r="AA928" s="207"/>
      <c r="AC928" s="52"/>
      <c r="AF928" s="11"/>
    </row>
    <row r="929" spans="1:32" ht="9.75" customHeight="1">
      <c r="A929" s="214">
        <f>基本登録!$B$1</f>
        <v>0</v>
      </c>
      <c r="B929" s="215"/>
      <c r="C929" s="216"/>
      <c r="D929" s="209"/>
      <c r="E929" s="223" t="s">
        <v>108</v>
      </c>
      <c r="F929" s="211"/>
      <c r="G929" s="226" t="s">
        <v>124</v>
      </c>
      <c r="H929" s="227"/>
      <c r="I929" s="228"/>
      <c r="J929" s="213">
        <f>基本登録!$B$3</f>
        <v>0</v>
      </c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36"/>
      <c r="X929" s="36"/>
      <c r="AC929" s="52"/>
      <c r="AF929" s="11"/>
    </row>
    <row r="930" spans="1:32" ht="16.5" customHeight="1">
      <c r="A930" s="217"/>
      <c r="B930" s="218"/>
      <c r="C930" s="219"/>
      <c r="D930" s="209"/>
      <c r="E930" s="224"/>
      <c r="F930" s="211"/>
      <c r="G930" s="229"/>
      <c r="H930" s="230"/>
      <c r="I930" s="231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X930" s="182" t="s">
        <v>125</v>
      </c>
      <c r="Y930" s="184" t="s">
        <v>126</v>
      </c>
      <c r="Z930" s="185"/>
      <c r="AA930" s="186"/>
      <c r="AC930" s="52"/>
      <c r="AF930" s="11"/>
    </row>
    <row r="931" spans="1:32" ht="27" customHeight="1">
      <c r="A931" s="220"/>
      <c r="B931" s="221"/>
      <c r="C931" s="222"/>
      <c r="D931" s="210"/>
      <c r="E931" s="225"/>
      <c r="F931" s="212"/>
      <c r="G931" s="190" t="s">
        <v>127</v>
      </c>
      <c r="H931" s="191"/>
      <c r="I931" s="192"/>
      <c r="J931" s="28"/>
      <c r="K931" s="29"/>
      <c r="L931" s="29"/>
      <c r="M931" s="29"/>
      <c r="N931" s="29"/>
      <c r="O931" s="29"/>
      <c r="P931" s="22"/>
      <c r="Q931" s="22"/>
      <c r="R931" s="22" t="s">
        <v>128</v>
      </c>
      <c r="S931" s="193" t="str">
        <f t="shared" ref="S931" si="36">AC934</f>
        <v/>
      </c>
      <c r="T931" s="194"/>
      <c r="U931" s="194"/>
      <c r="V931" s="23" t="s">
        <v>129</v>
      </c>
      <c r="X931" s="183"/>
      <c r="Y931" s="187"/>
      <c r="Z931" s="188"/>
      <c r="AA931" s="189"/>
      <c r="AC931" s="52"/>
      <c r="AF931" s="11"/>
    </row>
    <row r="932" spans="1:32" ht="4.5" customHeight="1">
      <c r="AC932" s="52"/>
      <c r="AF932" s="11"/>
    </row>
    <row r="933" spans="1:32" ht="21.75" customHeight="1">
      <c r="A933" s="24" t="s">
        <v>130</v>
      </c>
      <c r="B933" s="174" t="s">
        <v>131</v>
      </c>
      <c r="C933" s="195"/>
      <c r="D933" s="195"/>
      <c r="E933" s="195"/>
      <c r="F933" s="176"/>
      <c r="G933" s="32" t="s">
        <v>102</v>
      </c>
      <c r="H933" s="196" t="str">
        <f ca="1">IFERROR(VLOOKUP(D926,基本登録!$B$8:$I$14,5,FALSE),"")</f>
        <v>個人準決勝</v>
      </c>
      <c r="I933" s="197"/>
      <c r="J933" s="197"/>
      <c r="K933" s="197"/>
      <c r="L933" s="198"/>
      <c r="M933" s="196" t="str">
        <f ca="1">IFERROR(VLOOKUP(D926,基本登録!$B$8:$I$14,6,FALSE),"")</f>
        <v>個人決勝</v>
      </c>
      <c r="N933" s="197"/>
      <c r="O933" s="197"/>
      <c r="P933" s="197"/>
      <c r="Q933" s="198"/>
      <c r="R933" s="196" t="str">
        <f ca="1">IFERROR(IF(VLOOKUP(D926,基本登録!$B$8:$I$14,7,FALSE)="","",VLOOKUP(D926,基本登録!$B$8:$I$14,7,FALSE)),"")</f>
        <v/>
      </c>
      <c r="S933" s="197"/>
      <c r="T933" s="197"/>
      <c r="U933" s="197"/>
      <c r="V933" s="198"/>
      <c r="W933" s="196" t="str">
        <f ca="1">IFERROR(IF(VLOOKUP(D926,基本登録!$B$8:$I$14,8,FALSE)="","",VLOOKUP(D926,基本登録!$B$8:$I$14,8,FALSE)),"")</f>
        <v/>
      </c>
      <c r="X933" s="197"/>
      <c r="Y933" s="197"/>
      <c r="Z933" s="197"/>
      <c r="AA933" s="198"/>
      <c r="AC933" s="52"/>
      <c r="AF933" s="11"/>
    </row>
    <row r="934" spans="1:32" ht="21.75" customHeight="1">
      <c r="A934" s="25" t="str">
        <f>基本登録!$A$17</f>
        <v>１</v>
      </c>
      <c r="B934" s="179" t="str">
        <f>IF(AC934="","",VLOOKUP(AC934,都総体!$B:$G,4,FALSE))</f>
        <v/>
      </c>
      <c r="C934" s="180"/>
      <c r="D934" s="180"/>
      <c r="E934" s="180"/>
      <c r="F934" s="181"/>
      <c r="G934" s="26" t="str">
        <f>IF(AC934="","",VLOOKUP(AC934,都総体!$B:$G,5,FALSE))</f>
        <v/>
      </c>
      <c r="H934" s="31"/>
      <c r="I934" s="31"/>
      <c r="J934" s="31"/>
      <c r="K934" s="21"/>
      <c r="L934" s="34"/>
      <c r="M934" s="31"/>
      <c r="N934" s="31"/>
      <c r="O934" s="31"/>
      <c r="P934" s="21"/>
      <c r="Q934" s="34"/>
      <c r="R934" s="31"/>
      <c r="S934" s="31"/>
      <c r="T934" s="31"/>
      <c r="U934" s="21"/>
      <c r="V934" s="34"/>
      <c r="W934" s="31"/>
      <c r="X934" s="31"/>
      <c r="Y934" s="31"/>
      <c r="Z934" s="21"/>
      <c r="AA934" s="34"/>
      <c r="AC934" s="52" t="str">
        <f>都総体!B$52</f>
        <v/>
      </c>
      <c r="AF934" s="11"/>
    </row>
    <row r="935" spans="1:32" ht="21.75" customHeight="1">
      <c r="A935" s="24" t="str">
        <f>基本登録!$A$18</f>
        <v>２</v>
      </c>
      <c r="B935" s="179" t="str">
        <f>IF(AC935="","",VLOOKUP(AC935,都総体!$B:$G,4,FALSE))</f>
        <v/>
      </c>
      <c r="C935" s="180"/>
      <c r="D935" s="180"/>
      <c r="E935" s="180"/>
      <c r="F935" s="181"/>
      <c r="G935" s="26" t="str">
        <f>IF(AC935="","",VLOOKUP(AC935,都総体!$B:$G,5,FALSE))</f>
        <v/>
      </c>
      <c r="H935" s="31"/>
      <c r="I935" s="31"/>
      <c r="J935" s="31"/>
      <c r="K935" s="21"/>
      <c r="L935" s="34"/>
      <c r="M935" s="31"/>
      <c r="N935" s="31"/>
      <c r="O935" s="31"/>
      <c r="P935" s="21"/>
      <c r="Q935" s="34"/>
      <c r="R935" s="31"/>
      <c r="S935" s="31"/>
      <c r="T935" s="31"/>
      <c r="U935" s="21"/>
      <c r="V935" s="34"/>
      <c r="W935" s="31"/>
      <c r="X935" s="31"/>
      <c r="Y935" s="31"/>
      <c r="Z935" s="21"/>
      <c r="AA935" s="34"/>
      <c r="AC935" s="52"/>
      <c r="AF935" s="11"/>
    </row>
    <row r="936" spans="1:32" ht="21.75" customHeight="1">
      <c r="A936" s="24" t="str">
        <f>基本登録!$A$19</f>
        <v>３</v>
      </c>
      <c r="B936" s="179" t="str">
        <f>IF(AC936="","",VLOOKUP(AC936,都総体!$B:$G,4,FALSE))</f>
        <v/>
      </c>
      <c r="C936" s="180"/>
      <c r="D936" s="180"/>
      <c r="E936" s="180"/>
      <c r="F936" s="181"/>
      <c r="G936" s="26" t="str">
        <f>IF(AC936="","",VLOOKUP(AC936,都総体!$B:$G,5,FALSE))</f>
        <v/>
      </c>
      <c r="H936" s="31"/>
      <c r="I936" s="31"/>
      <c r="J936" s="31"/>
      <c r="K936" s="21"/>
      <c r="L936" s="34"/>
      <c r="M936" s="31"/>
      <c r="N936" s="31"/>
      <c r="O936" s="31"/>
      <c r="P936" s="21"/>
      <c r="Q936" s="34"/>
      <c r="R936" s="31"/>
      <c r="S936" s="31"/>
      <c r="T936" s="31"/>
      <c r="U936" s="21"/>
      <c r="V936" s="34"/>
      <c r="W936" s="31"/>
      <c r="X936" s="31"/>
      <c r="Y936" s="31"/>
      <c r="Z936" s="21"/>
      <c r="AA936" s="34"/>
      <c r="AC936" s="52"/>
      <c r="AF936" s="11"/>
    </row>
    <row r="937" spans="1:32" ht="21.75" customHeight="1">
      <c r="A937" s="24" t="str">
        <f>基本登録!$A$20</f>
        <v>４</v>
      </c>
      <c r="B937" s="179" t="str">
        <f>IF(AC937="","",VLOOKUP(AC937,都総体!$B:$G,4,FALSE))</f>
        <v/>
      </c>
      <c r="C937" s="180"/>
      <c r="D937" s="180"/>
      <c r="E937" s="180"/>
      <c r="F937" s="181"/>
      <c r="G937" s="26" t="str">
        <f>IF(AC937="","",VLOOKUP(AC937,都総体!$B:$G,5,FALSE))</f>
        <v/>
      </c>
      <c r="H937" s="31"/>
      <c r="I937" s="31"/>
      <c r="J937" s="31"/>
      <c r="K937" s="21"/>
      <c r="L937" s="34"/>
      <c r="M937" s="31"/>
      <c r="N937" s="31"/>
      <c r="O937" s="31"/>
      <c r="P937" s="21"/>
      <c r="Q937" s="34"/>
      <c r="R937" s="31"/>
      <c r="S937" s="31"/>
      <c r="T937" s="31"/>
      <c r="U937" s="21"/>
      <c r="V937" s="34"/>
      <c r="W937" s="31"/>
      <c r="X937" s="31"/>
      <c r="Y937" s="31"/>
      <c r="Z937" s="21"/>
      <c r="AA937" s="34"/>
      <c r="AC937" s="52"/>
      <c r="AF937" s="11"/>
    </row>
    <row r="938" spans="1:32" ht="21.75" customHeight="1">
      <c r="A938" s="24" t="str">
        <f>基本登録!$A$21</f>
        <v>５</v>
      </c>
      <c r="B938" s="179" t="str">
        <f>IF(AC938="","",VLOOKUP(AC938,都総体!$B:$G,4,FALSE))</f>
        <v/>
      </c>
      <c r="C938" s="180"/>
      <c r="D938" s="180"/>
      <c r="E938" s="180"/>
      <c r="F938" s="181"/>
      <c r="G938" s="26" t="str">
        <f>IF(AC938="","",VLOOKUP(AC938,都総体!$B:$G,5,FALSE))</f>
        <v/>
      </c>
      <c r="H938" s="31"/>
      <c r="I938" s="31"/>
      <c r="J938" s="31"/>
      <c r="K938" s="21"/>
      <c r="L938" s="34"/>
      <c r="M938" s="31"/>
      <c r="N938" s="31"/>
      <c r="O938" s="31"/>
      <c r="P938" s="21"/>
      <c r="Q938" s="34"/>
      <c r="R938" s="31"/>
      <c r="S938" s="31"/>
      <c r="T938" s="31"/>
      <c r="U938" s="21"/>
      <c r="V938" s="34"/>
      <c r="W938" s="31"/>
      <c r="X938" s="31"/>
      <c r="Y938" s="31"/>
      <c r="Z938" s="21"/>
      <c r="AA938" s="34"/>
      <c r="AC938" s="52"/>
      <c r="AF938" s="11"/>
    </row>
    <row r="939" spans="1:32" ht="21.75" customHeight="1">
      <c r="A939" s="24" t="str">
        <f>基本登録!$A$22</f>
        <v>補</v>
      </c>
      <c r="B939" s="179" t="str">
        <f>IF(AC939="","",VLOOKUP(AC939,都総体!$B:$G,4,FALSE))</f>
        <v/>
      </c>
      <c r="C939" s="180"/>
      <c r="D939" s="180"/>
      <c r="E939" s="180"/>
      <c r="F939" s="181"/>
      <c r="G939" s="26" t="str">
        <f>IF(AC939="","",VLOOKUP(AC939,都総体!$B:$G,5,FALSE))</f>
        <v/>
      </c>
      <c r="H939" s="24"/>
      <c r="I939" s="24"/>
      <c r="J939" s="24"/>
      <c r="K939" s="33"/>
      <c r="L939" s="34"/>
      <c r="M939" s="24"/>
      <c r="N939" s="24"/>
      <c r="O939" s="24"/>
      <c r="P939" s="33"/>
      <c r="Q939" s="34"/>
      <c r="R939" s="24"/>
      <c r="S939" s="24"/>
      <c r="T939" s="24"/>
      <c r="U939" s="33"/>
      <c r="V939" s="34"/>
      <c r="W939" s="24"/>
      <c r="X939" s="24"/>
      <c r="Y939" s="24"/>
      <c r="Z939" s="33"/>
      <c r="AA939" s="34"/>
      <c r="AC939" s="52"/>
      <c r="AF939" s="11"/>
    </row>
    <row r="940" spans="1:32" ht="19.5" customHeight="1">
      <c r="A940" s="169"/>
      <c r="B940" s="170"/>
      <c r="C940" s="170"/>
      <c r="D940" s="170"/>
      <c r="E940" s="170"/>
      <c r="F940" s="170"/>
      <c r="G940" s="171"/>
      <c r="H940" s="172" t="s">
        <v>132</v>
      </c>
      <c r="I940" s="173"/>
      <c r="J940" s="173"/>
      <c r="K940" s="173"/>
      <c r="L940" s="34"/>
      <c r="M940" s="172" t="s">
        <v>132</v>
      </c>
      <c r="N940" s="173"/>
      <c r="O940" s="173"/>
      <c r="P940" s="173"/>
      <c r="Q940" s="34"/>
      <c r="R940" s="172" t="s">
        <v>132</v>
      </c>
      <c r="S940" s="173"/>
      <c r="T940" s="173"/>
      <c r="U940" s="173"/>
      <c r="V940" s="34"/>
      <c r="W940" s="172" t="s">
        <v>132</v>
      </c>
      <c r="X940" s="173"/>
      <c r="Y940" s="173"/>
      <c r="Z940" s="173"/>
      <c r="AA940" s="34"/>
      <c r="AC940" s="52"/>
      <c r="AF940" s="11"/>
    </row>
    <row r="941" spans="1:32" ht="24.75" customHeight="1">
      <c r="A941" s="174"/>
      <c r="B941" s="175"/>
      <c r="C941" s="175"/>
      <c r="D941" s="175"/>
      <c r="E941" s="175"/>
      <c r="F941" s="175"/>
      <c r="G941" s="176"/>
      <c r="H941" s="169"/>
      <c r="I941" s="177"/>
      <c r="J941" s="177"/>
      <c r="K941" s="177"/>
      <c r="L941" s="178"/>
      <c r="M941" s="169"/>
      <c r="N941" s="177"/>
      <c r="O941" s="177"/>
      <c r="P941" s="177"/>
      <c r="Q941" s="178"/>
      <c r="R941" s="169"/>
      <c r="S941" s="177"/>
      <c r="T941" s="177"/>
      <c r="U941" s="177"/>
      <c r="V941" s="178"/>
      <c r="W941" s="169"/>
      <c r="X941" s="177"/>
      <c r="Y941" s="177"/>
      <c r="Z941" s="177"/>
      <c r="AA941" s="178"/>
      <c r="AC941" s="52"/>
      <c r="AF941" s="11"/>
    </row>
    <row r="942" spans="1:32" ht="4.5" customHeight="1">
      <c r="A942" s="165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AC942" s="52"/>
      <c r="AF942" s="11"/>
    </row>
    <row r="943" spans="1:32">
      <c r="A943" s="167" t="s">
        <v>136</v>
      </c>
      <c r="B943" s="167"/>
      <c r="C943" s="47" t="str">
        <f>基本登録!$A$23</f>
        <v>①（　）内の大会の個人の部は一人１枚使用すること（関東予選・総合体育大会・個人選手権大会）</v>
      </c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4"/>
      <c r="R943" s="45"/>
      <c r="S943" s="44"/>
      <c r="T943" s="44"/>
      <c r="U943" s="40"/>
      <c r="V943" s="40"/>
      <c r="W943" s="40"/>
      <c r="X943" s="40"/>
      <c r="Y943" s="40"/>
      <c r="Z943" s="40"/>
      <c r="AA943" s="40"/>
    </row>
    <row r="944" spans="1:32">
      <c r="A944" s="43"/>
      <c r="B944" s="43"/>
      <c r="C944" s="47" t="str">
        <f>基本登録!$A$24</f>
        <v>②顧問の捺印のないものは無効</v>
      </c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6"/>
      <c r="R944" s="44"/>
      <c r="S944" s="44"/>
      <c r="T944" s="44"/>
      <c r="U944" s="168" t="s">
        <v>139</v>
      </c>
      <c r="V944" s="168"/>
      <c r="W944" s="168"/>
      <c r="X944" s="168"/>
      <c r="Y944" s="168"/>
      <c r="Z944" s="168"/>
      <c r="AA944" s="168"/>
    </row>
    <row r="945" spans="1:32" s="37" customFormat="1">
      <c r="A945" s="41"/>
      <c r="B945" s="41"/>
      <c r="C945" s="42" t="str">
        <f>基本登録!$A$25</f>
        <v>③A4用紙に印刷すること（A4用紙1枚につき立順票は二部出力。切り取って使用すること）</v>
      </c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168"/>
      <c r="V945" s="168"/>
      <c r="W945" s="168"/>
      <c r="X945" s="168"/>
      <c r="Y945" s="168"/>
      <c r="Z945" s="168"/>
      <c r="AA945" s="168"/>
      <c r="AC945" s="53"/>
    </row>
    <row r="946" spans="1:32" ht="34.5" customHeight="1">
      <c r="AC946" s="52"/>
      <c r="AF946" s="11"/>
    </row>
    <row r="947" spans="1:32" ht="24.75" customHeight="1">
      <c r="A947" s="240" t="s">
        <v>119</v>
      </c>
      <c r="B947" s="240"/>
      <c r="C947" s="240"/>
      <c r="D947" s="201" t="str">
        <f ca="1">基本登録!$B$10</f>
        <v>令和8年度　都総体（全国総体都予選）個人 立順票</v>
      </c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190" t="s">
        <v>120</v>
      </c>
      <c r="Y947" s="191"/>
      <c r="Z947" s="191"/>
      <c r="AA947" s="192"/>
      <c r="AC947" s="52"/>
      <c r="AF947" s="11"/>
    </row>
    <row r="948" spans="1:32" ht="26.25" customHeight="1">
      <c r="A948" s="241"/>
      <c r="B948" s="241"/>
      <c r="C948" s="24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2" t="str">
        <f>IF(VLOOKUP(AC955,都総体!$B:$G,2,FALSE)="","",VLOOKUP(AC955,都総体!$B:$G,2,FALSE))</f>
        <v/>
      </c>
      <c r="Y948" s="203"/>
      <c r="Z948" s="203"/>
      <c r="AA948" s="204"/>
      <c r="AC948" s="52"/>
      <c r="AF948" s="11"/>
    </row>
    <row r="949" spans="1:32" ht="27" customHeight="1">
      <c r="A949" s="169" t="s">
        <v>121</v>
      </c>
      <c r="B949" s="177"/>
      <c r="C949" s="178"/>
      <c r="D949" s="208"/>
      <c r="E949" s="30" t="s">
        <v>122</v>
      </c>
      <c r="F949" s="208"/>
      <c r="G949" s="190" t="s">
        <v>123</v>
      </c>
      <c r="H949" s="191"/>
      <c r="I949" s="192"/>
      <c r="J949" s="213" t="str">
        <f>基本登録!$B$2</f>
        <v>基本登録シートの学校番号に入力して下さい</v>
      </c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X949" s="205"/>
      <c r="Y949" s="206"/>
      <c r="Z949" s="206"/>
      <c r="AA949" s="207"/>
      <c r="AC949" s="52"/>
      <c r="AF949" s="11"/>
    </row>
    <row r="950" spans="1:32" ht="9.75" customHeight="1">
      <c r="A950" s="214">
        <f>基本登録!$B$1</f>
        <v>0</v>
      </c>
      <c r="B950" s="215"/>
      <c r="C950" s="216"/>
      <c r="D950" s="209"/>
      <c r="E950" s="223" t="s">
        <v>108</v>
      </c>
      <c r="F950" s="211"/>
      <c r="G950" s="226" t="s">
        <v>124</v>
      </c>
      <c r="H950" s="227"/>
      <c r="I950" s="228"/>
      <c r="J950" s="213">
        <f>基本登録!$B$3</f>
        <v>0</v>
      </c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36"/>
      <c r="X950" s="36"/>
      <c r="AC950" s="52"/>
      <c r="AF950" s="11"/>
    </row>
    <row r="951" spans="1:32" ht="16.5" customHeight="1">
      <c r="A951" s="217"/>
      <c r="B951" s="218"/>
      <c r="C951" s="219"/>
      <c r="D951" s="209"/>
      <c r="E951" s="224"/>
      <c r="F951" s="211"/>
      <c r="G951" s="229"/>
      <c r="H951" s="230"/>
      <c r="I951" s="231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X951" s="182" t="s">
        <v>125</v>
      </c>
      <c r="Y951" s="184" t="s">
        <v>126</v>
      </c>
      <c r="Z951" s="185"/>
      <c r="AA951" s="186"/>
      <c r="AC951" s="52"/>
      <c r="AF951" s="11"/>
    </row>
    <row r="952" spans="1:32" ht="27" customHeight="1">
      <c r="A952" s="220"/>
      <c r="B952" s="221"/>
      <c r="C952" s="222"/>
      <c r="D952" s="210"/>
      <c r="E952" s="225"/>
      <c r="F952" s="212"/>
      <c r="G952" s="190" t="s">
        <v>127</v>
      </c>
      <c r="H952" s="191"/>
      <c r="I952" s="192"/>
      <c r="J952" s="28"/>
      <c r="K952" s="29"/>
      <c r="L952" s="29"/>
      <c r="M952" s="29"/>
      <c r="N952" s="29"/>
      <c r="O952" s="29"/>
      <c r="P952" s="22"/>
      <c r="Q952" s="22"/>
      <c r="R952" s="22" t="s">
        <v>128</v>
      </c>
      <c r="S952" s="193" t="str">
        <f t="shared" ref="S952" si="37">AC955</f>
        <v/>
      </c>
      <c r="T952" s="194"/>
      <c r="U952" s="194"/>
      <c r="V952" s="23" t="s">
        <v>129</v>
      </c>
      <c r="X952" s="183"/>
      <c r="Y952" s="187"/>
      <c r="Z952" s="188"/>
      <c r="AA952" s="189"/>
      <c r="AC952" s="52"/>
      <c r="AF952" s="11"/>
    </row>
    <row r="953" spans="1:32" ht="4.5" customHeight="1">
      <c r="AC953" s="52"/>
      <c r="AF953" s="11"/>
    </row>
    <row r="954" spans="1:32" ht="21.75" customHeight="1">
      <c r="A954" s="24" t="s">
        <v>130</v>
      </c>
      <c r="B954" s="174" t="s">
        <v>131</v>
      </c>
      <c r="C954" s="195"/>
      <c r="D954" s="195"/>
      <c r="E954" s="195"/>
      <c r="F954" s="176"/>
      <c r="G954" s="32" t="s">
        <v>102</v>
      </c>
      <c r="H954" s="196" t="str">
        <f ca="1">IFERROR(VLOOKUP(D947,基本登録!$B$8:$I$14,5,FALSE),"")</f>
        <v>個人準決勝</v>
      </c>
      <c r="I954" s="197"/>
      <c r="J954" s="197"/>
      <c r="K954" s="197"/>
      <c r="L954" s="198"/>
      <c r="M954" s="196" t="str">
        <f ca="1">IFERROR(VLOOKUP(D947,基本登録!$B$8:$I$14,6,FALSE),"")</f>
        <v>個人決勝</v>
      </c>
      <c r="N954" s="197"/>
      <c r="O954" s="197"/>
      <c r="P954" s="197"/>
      <c r="Q954" s="198"/>
      <c r="R954" s="196" t="str">
        <f ca="1">IFERROR(IF(VLOOKUP(D947,基本登録!$B$8:$I$14,7,FALSE)="","",VLOOKUP(D947,基本登録!$B$8:$I$14,7,FALSE)),"")</f>
        <v/>
      </c>
      <c r="S954" s="197"/>
      <c r="T954" s="197"/>
      <c r="U954" s="197"/>
      <c r="V954" s="198"/>
      <c r="W954" s="196" t="str">
        <f ca="1">IFERROR(IF(VLOOKUP(D947,基本登録!$B$8:$I$14,8,FALSE)="","",VLOOKUP(D947,基本登録!$B$8:$I$14,8,FALSE)),"")</f>
        <v/>
      </c>
      <c r="X954" s="197"/>
      <c r="Y954" s="197"/>
      <c r="Z954" s="197"/>
      <c r="AA954" s="198"/>
      <c r="AC954" s="52"/>
      <c r="AF954" s="11"/>
    </row>
    <row r="955" spans="1:32" ht="21.75" customHeight="1">
      <c r="A955" s="25" t="str">
        <f>基本登録!$A$17</f>
        <v>１</v>
      </c>
      <c r="B955" s="179" t="str">
        <f>IF(AC955="","",VLOOKUP(AC955,都総体!$B:$G,4,FALSE))</f>
        <v/>
      </c>
      <c r="C955" s="180"/>
      <c r="D955" s="180"/>
      <c r="E955" s="180"/>
      <c r="F955" s="181"/>
      <c r="G955" s="26" t="str">
        <f>IF(AC955="","",VLOOKUP(AC955,都総体!$B:$G,5,FALSE))</f>
        <v/>
      </c>
      <c r="H955" s="31"/>
      <c r="I955" s="31"/>
      <c r="J955" s="31"/>
      <c r="K955" s="21"/>
      <c r="L955" s="34"/>
      <c r="M955" s="31"/>
      <c r="N955" s="31"/>
      <c r="O955" s="31"/>
      <c r="P955" s="21"/>
      <c r="Q955" s="34"/>
      <c r="R955" s="31"/>
      <c r="S955" s="31"/>
      <c r="T955" s="31"/>
      <c r="U955" s="21"/>
      <c r="V955" s="34"/>
      <c r="W955" s="31"/>
      <c r="X955" s="31"/>
      <c r="Y955" s="31"/>
      <c r="Z955" s="21"/>
      <c r="AA955" s="34"/>
      <c r="AC955" s="52" t="str">
        <f>都総体!B$53</f>
        <v/>
      </c>
      <c r="AF955" s="11"/>
    </row>
    <row r="956" spans="1:32" ht="21.75" customHeight="1">
      <c r="A956" s="24" t="str">
        <f>基本登録!$A$18</f>
        <v>２</v>
      </c>
      <c r="B956" s="179" t="str">
        <f>IF(AC956="","",VLOOKUP(AC956,都総体!$B:$G,4,FALSE))</f>
        <v/>
      </c>
      <c r="C956" s="180"/>
      <c r="D956" s="180"/>
      <c r="E956" s="180"/>
      <c r="F956" s="181"/>
      <c r="G956" s="26" t="str">
        <f>IF(AC956="","",VLOOKUP(AC956,都総体!$B:$G,5,FALSE))</f>
        <v/>
      </c>
      <c r="H956" s="31"/>
      <c r="I956" s="31"/>
      <c r="J956" s="31"/>
      <c r="K956" s="21"/>
      <c r="L956" s="34"/>
      <c r="M956" s="31"/>
      <c r="N956" s="31"/>
      <c r="O956" s="31"/>
      <c r="P956" s="21"/>
      <c r="Q956" s="34"/>
      <c r="R956" s="31"/>
      <c r="S956" s="31"/>
      <c r="T956" s="31"/>
      <c r="U956" s="21"/>
      <c r="V956" s="34"/>
      <c r="W956" s="31"/>
      <c r="X956" s="31"/>
      <c r="Y956" s="31"/>
      <c r="Z956" s="21"/>
      <c r="AA956" s="34"/>
      <c r="AC956" s="52"/>
      <c r="AF956" s="11"/>
    </row>
    <row r="957" spans="1:32" ht="21.75" customHeight="1">
      <c r="A957" s="24" t="str">
        <f>基本登録!$A$19</f>
        <v>３</v>
      </c>
      <c r="B957" s="179" t="str">
        <f>IF(AC957="","",VLOOKUP(AC957,都総体!$B:$G,4,FALSE))</f>
        <v/>
      </c>
      <c r="C957" s="180"/>
      <c r="D957" s="180"/>
      <c r="E957" s="180"/>
      <c r="F957" s="181"/>
      <c r="G957" s="26" t="str">
        <f>IF(AC957="","",VLOOKUP(AC957,都総体!$B:$G,5,FALSE))</f>
        <v/>
      </c>
      <c r="H957" s="31"/>
      <c r="I957" s="31"/>
      <c r="J957" s="31"/>
      <c r="K957" s="21"/>
      <c r="L957" s="34"/>
      <c r="M957" s="31"/>
      <c r="N957" s="31"/>
      <c r="O957" s="31"/>
      <c r="P957" s="21"/>
      <c r="Q957" s="34"/>
      <c r="R957" s="31"/>
      <c r="S957" s="31"/>
      <c r="T957" s="31"/>
      <c r="U957" s="21"/>
      <c r="V957" s="34"/>
      <c r="W957" s="31"/>
      <c r="X957" s="31"/>
      <c r="Y957" s="31"/>
      <c r="Z957" s="21"/>
      <c r="AA957" s="34"/>
      <c r="AC957" s="52"/>
      <c r="AF957" s="11"/>
    </row>
    <row r="958" spans="1:32" ht="21.75" customHeight="1">
      <c r="A958" s="24" t="str">
        <f>基本登録!$A$20</f>
        <v>４</v>
      </c>
      <c r="B958" s="179" t="str">
        <f>IF(AC958="","",VLOOKUP(AC958,都総体!$B:$G,4,FALSE))</f>
        <v/>
      </c>
      <c r="C958" s="180"/>
      <c r="D958" s="180"/>
      <c r="E958" s="180"/>
      <c r="F958" s="181"/>
      <c r="G958" s="26" t="str">
        <f>IF(AC958="","",VLOOKUP(AC958,都総体!$B:$G,5,FALSE))</f>
        <v/>
      </c>
      <c r="H958" s="31"/>
      <c r="I958" s="31"/>
      <c r="J958" s="31"/>
      <c r="K958" s="21"/>
      <c r="L958" s="34"/>
      <c r="M958" s="31"/>
      <c r="N958" s="31"/>
      <c r="O958" s="31"/>
      <c r="P958" s="21"/>
      <c r="Q958" s="34"/>
      <c r="R958" s="31"/>
      <c r="S958" s="31"/>
      <c r="T958" s="31"/>
      <c r="U958" s="21"/>
      <c r="V958" s="34"/>
      <c r="W958" s="31"/>
      <c r="X958" s="31"/>
      <c r="Y958" s="31"/>
      <c r="Z958" s="21"/>
      <c r="AA958" s="34"/>
      <c r="AC958" s="52"/>
      <c r="AF958" s="11"/>
    </row>
    <row r="959" spans="1:32" ht="21.75" customHeight="1">
      <c r="A959" s="24" t="str">
        <f>基本登録!$A$21</f>
        <v>５</v>
      </c>
      <c r="B959" s="179" t="str">
        <f>IF(AC959="","",VLOOKUP(AC959,都総体!$B:$G,4,FALSE))</f>
        <v/>
      </c>
      <c r="C959" s="180"/>
      <c r="D959" s="180"/>
      <c r="E959" s="180"/>
      <c r="F959" s="181"/>
      <c r="G959" s="26" t="str">
        <f>IF(AC959="","",VLOOKUP(AC959,都総体!$B:$G,5,FALSE))</f>
        <v/>
      </c>
      <c r="H959" s="31"/>
      <c r="I959" s="31"/>
      <c r="J959" s="31"/>
      <c r="K959" s="21"/>
      <c r="L959" s="34"/>
      <c r="M959" s="31"/>
      <c r="N959" s="31"/>
      <c r="O959" s="31"/>
      <c r="P959" s="21"/>
      <c r="Q959" s="34"/>
      <c r="R959" s="31"/>
      <c r="S959" s="31"/>
      <c r="T959" s="31"/>
      <c r="U959" s="21"/>
      <c r="V959" s="34"/>
      <c r="W959" s="31"/>
      <c r="X959" s="31"/>
      <c r="Y959" s="31"/>
      <c r="Z959" s="21"/>
      <c r="AA959" s="34"/>
      <c r="AC959" s="52"/>
      <c r="AF959" s="11"/>
    </row>
    <row r="960" spans="1:32" ht="21.75" customHeight="1">
      <c r="A960" s="24" t="str">
        <f>基本登録!$A$22</f>
        <v>補</v>
      </c>
      <c r="B960" s="179" t="str">
        <f>IF(AC960="","",VLOOKUP(AC960,都総体!$B:$G,4,FALSE))</f>
        <v/>
      </c>
      <c r="C960" s="180"/>
      <c r="D960" s="180"/>
      <c r="E960" s="180"/>
      <c r="F960" s="181"/>
      <c r="G960" s="26" t="str">
        <f>IF(AC960="","",VLOOKUP(AC960,都総体!$B:$G,5,FALSE))</f>
        <v/>
      </c>
      <c r="H960" s="24"/>
      <c r="I960" s="24"/>
      <c r="J960" s="24"/>
      <c r="K960" s="33"/>
      <c r="L960" s="34"/>
      <c r="M960" s="24"/>
      <c r="N960" s="24"/>
      <c r="O960" s="24"/>
      <c r="P960" s="33"/>
      <c r="Q960" s="34"/>
      <c r="R960" s="24"/>
      <c r="S960" s="24"/>
      <c r="T960" s="24"/>
      <c r="U960" s="33"/>
      <c r="V960" s="34"/>
      <c r="W960" s="24"/>
      <c r="X960" s="24"/>
      <c r="Y960" s="24"/>
      <c r="Z960" s="33"/>
      <c r="AA960" s="34"/>
      <c r="AC960" s="52"/>
      <c r="AF960" s="11"/>
    </row>
    <row r="961" spans="1:32" ht="19.5" customHeight="1">
      <c r="A961" s="169"/>
      <c r="B961" s="170"/>
      <c r="C961" s="170"/>
      <c r="D961" s="170"/>
      <c r="E961" s="170"/>
      <c r="F961" s="170"/>
      <c r="G961" s="171"/>
      <c r="H961" s="172" t="s">
        <v>132</v>
      </c>
      <c r="I961" s="173"/>
      <c r="J961" s="173"/>
      <c r="K961" s="173"/>
      <c r="L961" s="34"/>
      <c r="M961" s="172" t="s">
        <v>132</v>
      </c>
      <c r="N961" s="173"/>
      <c r="O961" s="173"/>
      <c r="P961" s="173"/>
      <c r="Q961" s="34"/>
      <c r="R961" s="172" t="s">
        <v>132</v>
      </c>
      <c r="S961" s="173"/>
      <c r="T961" s="173"/>
      <c r="U961" s="173"/>
      <c r="V961" s="34"/>
      <c r="W961" s="172" t="s">
        <v>132</v>
      </c>
      <c r="X961" s="173"/>
      <c r="Y961" s="173"/>
      <c r="Z961" s="173"/>
      <c r="AA961" s="34"/>
      <c r="AC961" s="52"/>
      <c r="AF961" s="11"/>
    </row>
    <row r="962" spans="1:32" ht="24.75" customHeight="1">
      <c r="A962" s="174"/>
      <c r="B962" s="175"/>
      <c r="C962" s="175"/>
      <c r="D962" s="175"/>
      <c r="E962" s="175"/>
      <c r="F962" s="175"/>
      <c r="G962" s="176"/>
      <c r="H962" s="169"/>
      <c r="I962" s="177"/>
      <c r="J962" s="177"/>
      <c r="K962" s="177"/>
      <c r="L962" s="178"/>
      <c r="M962" s="169"/>
      <c r="N962" s="177"/>
      <c r="O962" s="177"/>
      <c r="P962" s="177"/>
      <c r="Q962" s="178"/>
      <c r="R962" s="169"/>
      <c r="S962" s="177"/>
      <c r="T962" s="177"/>
      <c r="U962" s="177"/>
      <c r="V962" s="178"/>
      <c r="W962" s="169"/>
      <c r="X962" s="177"/>
      <c r="Y962" s="177"/>
      <c r="Z962" s="177"/>
      <c r="AA962" s="178"/>
      <c r="AC962" s="52"/>
      <c r="AF962" s="11"/>
    </row>
    <row r="963" spans="1:32" ht="4.5" customHeight="1">
      <c r="A963" s="165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AC963" s="52"/>
      <c r="AF963" s="11"/>
    </row>
    <row r="964" spans="1:32">
      <c r="A964" s="167" t="s">
        <v>136</v>
      </c>
      <c r="B964" s="167"/>
      <c r="C964" s="47" t="str">
        <f>基本登録!$A$23</f>
        <v>①（　）内の大会の個人の部は一人１枚使用すること（関東予選・総合体育大会・個人選手権大会）</v>
      </c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4"/>
      <c r="R964" s="45"/>
      <c r="S964" s="44"/>
      <c r="T964" s="44"/>
      <c r="U964" s="40"/>
      <c r="V964" s="40"/>
      <c r="W964" s="40"/>
      <c r="X964" s="40"/>
      <c r="Y964" s="40"/>
      <c r="Z964" s="40"/>
      <c r="AA964" s="40"/>
    </row>
    <row r="965" spans="1:32">
      <c r="A965" s="43"/>
      <c r="B965" s="43"/>
      <c r="C965" s="47" t="str">
        <f>基本登録!$A$24</f>
        <v>②顧問の捺印のないものは無効</v>
      </c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6"/>
      <c r="R965" s="44"/>
      <c r="S965" s="44"/>
      <c r="T965" s="44"/>
      <c r="U965" s="168" t="s">
        <v>139</v>
      </c>
      <c r="V965" s="168"/>
      <c r="W965" s="168"/>
      <c r="X965" s="168"/>
      <c r="Y965" s="168"/>
      <c r="Z965" s="168"/>
      <c r="AA965" s="168"/>
    </row>
    <row r="966" spans="1:32" s="37" customFormat="1">
      <c r="A966" s="41"/>
      <c r="B966" s="41"/>
      <c r="C966" s="42" t="str">
        <f>基本登録!$A$25</f>
        <v>③A4用紙に印刷すること（A4用紙1枚につき立順票は二部出力。切り取って使用すること）</v>
      </c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168"/>
      <c r="V966" s="168"/>
      <c r="W966" s="168"/>
      <c r="X966" s="168"/>
      <c r="Y966" s="168"/>
      <c r="Z966" s="168"/>
      <c r="AA966" s="168"/>
      <c r="AC966" s="53"/>
    </row>
    <row r="967" spans="1:32" ht="34.5" customHeight="1">
      <c r="AC967" s="52"/>
      <c r="AF967" s="11"/>
    </row>
    <row r="968" spans="1:32" ht="24.75" customHeight="1">
      <c r="A968" s="240" t="s">
        <v>119</v>
      </c>
      <c r="B968" s="240"/>
      <c r="C968" s="240"/>
      <c r="D968" s="201" t="str">
        <f ca="1">基本登録!$B$10</f>
        <v>令和8年度　都総体（全国総体都予選）個人 立順票</v>
      </c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190" t="s">
        <v>120</v>
      </c>
      <c r="Y968" s="191"/>
      <c r="Z968" s="191"/>
      <c r="AA968" s="192"/>
      <c r="AC968" s="52"/>
      <c r="AF968" s="11"/>
    </row>
    <row r="969" spans="1:32" ht="26.25" customHeight="1">
      <c r="A969" s="241"/>
      <c r="B969" s="241"/>
      <c r="C969" s="24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2" t="str">
        <f>IF(VLOOKUP(AC976,都総体!$B:$G,2,FALSE)="","",VLOOKUP(AC976,都総体!$B:$G,2,FALSE))</f>
        <v/>
      </c>
      <c r="Y969" s="203"/>
      <c r="Z969" s="203"/>
      <c r="AA969" s="204"/>
      <c r="AC969" s="52"/>
      <c r="AF969" s="11"/>
    </row>
    <row r="970" spans="1:32" ht="27" customHeight="1">
      <c r="A970" s="169" t="s">
        <v>121</v>
      </c>
      <c r="B970" s="177"/>
      <c r="C970" s="178"/>
      <c r="D970" s="208"/>
      <c r="E970" s="30" t="s">
        <v>122</v>
      </c>
      <c r="F970" s="208"/>
      <c r="G970" s="190" t="s">
        <v>123</v>
      </c>
      <c r="H970" s="191"/>
      <c r="I970" s="192"/>
      <c r="J970" s="213" t="str">
        <f>基本登録!$B$2</f>
        <v>基本登録シートの学校番号に入力して下さい</v>
      </c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X970" s="205"/>
      <c r="Y970" s="206"/>
      <c r="Z970" s="206"/>
      <c r="AA970" s="207"/>
      <c r="AC970" s="52"/>
      <c r="AF970" s="11"/>
    </row>
    <row r="971" spans="1:32" ht="9.75" customHeight="1">
      <c r="A971" s="214">
        <f>基本登録!$B$1</f>
        <v>0</v>
      </c>
      <c r="B971" s="215"/>
      <c r="C971" s="216"/>
      <c r="D971" s="209"/>
      <c r="E971" s="223" t="s">
        <v>108</v>
      </c>
      <c r="F971" s="211"/>
      <c r="G971" s="226" t="s">
        <v>124</v>
      </c>
      <c r="H971" s="227"/>
      <c r="I971" s="228"/>
      <c r="J971" s="213">
        <f>基本登録!$B$3</f>
        <v>0</v>
      </c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36"/>
      <c r="X971" s="36"/>
      <c r="AC971" s="52"/>
      <c r="AF971" s="11"/>
    </row>
    <row r="972" spans="1:32" ht="16.5" customHeight="1">
      <c r="A972" s="217"/>
      <c r="B972" s="218"/>
      <c r="C972" s="219"/>
      <c r="D972" s="209"/>
      <c r="E972" s="224"/>
      <c r="F972" s="211"/>
      <c r="G972" s="229"/>
      <c r="H972" s="230"/>
      <c r="I972" s="231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X972" s="182" t="s">
        <v>125</v>
      </c>
      <c r="Y972" s="184" t="s">
        <v>126</v>
      </c>
      <c r="Z972" s="185"/>
      <c r="AA972" s="186"/>
      <c r="AC972" s="52"/>
      <c r="AF972" s="11"/>
    </row>
    <row r="973" spans="1:32" ht="27" customHeight="1">
      <c r="A973" s="220"/>
      <c r="B973" s="221"/>
      <c r="C973" s="222"/>
      <c r="D973" s="210"/>
      <c r="E973" s="225"/>
      <c r="F973" s="212"/>
      <c r="G973" s="190" t="s">
        <v>127</v>
      </c>
      <c r="H973" s="191"/>
      <c r="I973" s="192"/>
      <c r="J973" s="28"/>
      <c r="K973" s="29"/>
      <c r="L973" s="29"/>
      <c r="M973" s="29"/>
      <c r="N973" s="29"/>
      <c r="O973" s="29"/>
      <c r="P973" s="22"/>
      <c r="Q973" s="22"/>
      <c r="R973" s="22" t="s">
        <v>128</v>
      </c>
      <c r="S973" s="193" t="str">
        <f t="shared" ref="S973" si="38">AC976</f>
        <v/>
      </c>
      <c r="T973" s="194"/>
      <c r="U973" s="194"/>
      <c r="V973" s="23" t="s">
        <v>129</v>
      </c>
      <c r="X973" s="183"/>
      <c r="Y973" s="187"/>
      <c r="Z973" s="188"/>
      <c r="AA973" s="189"/>
      <c r="AC973" s="52"/>
      <c r="AF973" s="11"/>
    </row>
    <row r="974" spans="1:32" ht="4.5" customHeight="1">
      <c r="AC974" s="52"/>
      <c r="AF974" s="11"/>
    </row>
    <row r="975" spans="1:32" ht="21.75" customHeight="1">
      <c r="A975" s="24" t="s">
        <v>130</v>
      </c>
      <c r="B975" s="174" t="s">
        <v>131</v>
      </c>
      <c r="C975" s="195"/>
      <c r="D975" s="195"/>
      <c r="E975" s="195"/>
      <c r="F975" s="176"/>
      <c r="G975" s="32" t="s">
        <v>102</v>
      </c>
      <c r="H975" s="196" t="str">
        <f ca="1">IFERROR(VLOOKUP(D968,基本登録!$B$8:$I$14,5,FALSE),"")</f>
        <v>個人準決勝</v>
      </c>
      <c r="I975" s="197"/>
      <c r="J975" s="197"/>
      <c r="K975" s="197"/>
      <c r="L975" s="198"/>
      <c r="M975" s="196" t="str">
        <f ca="1">IFERROR(VLOOKUP(D968,基本登録!$B$8:$I$14,6,FALSE),"")</f>
        <v>個人決勝</v>
      </c>
      <c r="N975" s="197"/>
      <c r="O975" s="197"/>
      <c r="P975" s="197"/>
      <c r="Q975" s="198"/>
      <c r="R975" s="196" t="str">
        <f ca="1">IFERROR(IF(VLOOKUP(D968,基本登録!$B$8:$I$14,7,FALSE)="","",VLOOKUP(D968,基本登録!$B$8:$I$14,7,FALSE)),"")</f>
        <v/>
      </c>
      <c r="S975" s="197"/>
      <c r="T975" s="197"/>
      <c r="U975" s="197"/>
      <c r="V975" s="198"/>
      <c r="W975" s="196" t="str">
        <f ca="1">IFERROR(IF(VLOOKUP(D968,基本登録!$B$8:$I$14,8,FALSE)="","",VLOOKUP(D968,基本登録!$B$8:$I$14,8,FALSE)),"")</f>
        <v/>
      </c>
      <c r="X975" s="197"/>
      <c r="Y975" s="197"/>
      <c r="Z975" s="197"/>
      <c r="AA975" s="198"/>
      <c r="AC975" s="52"/>
      <c r="AF975" s="11"/>
    </row>
    <row r="976" spans="1:32" ht="21.75" customHeight="1">
      <c r="A976" s="25" t="str">
        <f>基本登録!$A$17</f>
        <v>１</v>
      </c>
      <c r="B976" s="179" t="str">
        <f>IF(AC976="","",VLOOKUP(AC976,都総体!$B:$G,4,FALSE))</f>
        <v/>
      </c>
      <c r="C976" s="180"/>
      <c r="D976" s="180"/>
      <c r="E976" s="180"/>
      <c r="F976" s="181"/>
      <c r="G976" s="26" t="str">
        <f>IF(AC976="","",VLOOKUP(AC976,都総体!$B:$G,5,FALSE))</f>
        <v/>
      </c>
      <c r="H976" s="31"/>
      <c r="I976" s="31"/>
      <c r="J976" s="31"/>
      <c r="K976" s="21"/>
      <c r="L976" s="34"/>
      <c r="M976" s="31"/>
      <c r="N976" s="31"/>
      <c r="O976" s="31"/>
      <c r="P976" s="21"/>
      <c r="Q976" s="34"/>
      <c r="R976" s="31"/>
      <c r="S976" s="31"/>
      <c r="T976" s="31"/>
      <c r="U976" s="21"/>
      <c r="V976" s="34"/>
      <c r="W976" s="31"/>
      <c r="X976" s="31"/>
      <c r="Y976" s="31"/>
      <c r="Z976" s="21"/>
      <c r="AA976" s="34"/>
      <c r="AC976" s="52" t="str">
        <f>都総体!B$54</f>
        <v/>
      </c>
      <c r="AF976" s="11"/>
    </row>
    <row r="977" spans="1:32" ht="21.75" customHeight="1">
      <c r="A977" s="24" t="str">
        <f>基本登録!$A$18</f>
        <v>２</v>
      </c>
      <c r="B977" s="179" t="str">
        <f>IF(AC977="","",VLOOKUP(AC977,都総体!$B:$G,4,FALSE))</f>
        <v/>
      </c>
      <c r="C977" s="180"/>
      <c r="D977" s="180"/>
      <c r="E977" s="180"/>
      <c r="F977" s="181"/>
      <c r="G977" s="26" t="str">
        <f>IF(AC977="","",VLOOKUP(AC977,都総体!$B:$G,5,FALSE))</f>
        <v/>
      </c>
      <c r="H977" s="31"/>
      <c r="I977" s="31"/>
      <c r="J977" s="31"/>
      <c r="K977" s="21"/>
      <c r="L977" s="34"/>
      <c r="M977" s="31"/>
      <c r="N977" s="31"/>
      <c r="O977" s="31"/>
      <c r="P977" s="21"/>
      <c r="Q977" s="34"/>
      <c r="R977" s="31"/>
      <c r="S977" s="31"/>
      <c r="T977" s="31"/>
      <c r="U977" s="21"/>
      <c r="V977" s="34"/>
      <c r="W977" s="31"/>
      <c r="X977" s="31"/>
      <c r="Y977" s="31"/>
      <c r="Z977" s="21"/>
      <c r="AA977" s="34"/>
      <c r="AC977" s="52"/>
      <c r="AF977" s="11"/>
    </row>
    <row r="978" spans="1:32" ht="21.75" customHeight="1">
      <c r="A978" s="24" t="str">
        <f>基本登録!$A$19</f>
        <v>３</v>
      </c>
      <c r="B978" s="179" t="str">
        <f>IF(AC978="","",VLOOKUP(AC978,都総体!$B:$G,4,FALSE))</f>
        <v/>
      </c>
      <c r="C978" s="180"/>
      <c r="D978" s="180"/>
      <c r="E978" s="180"/>
      <c r="F978" s="181"/>
      <c r="G978" s="26" t="str">
        <f>IF(AC978="","",VLOOKUP(AC978,都総体!$B:$G,5,FALSE))</f>
        <v/>
      </c>
      <c r="H978" s="31"/>
      <c r="I978" s="31"/>
      <c r="J978" s="31"/>
      <c r="K978" s="21"/>
      <c r="L978" s="34"/>
      <c r="M978" s="31"/>
      <c r="N978" s="31"/>
      <c r="O978" s="31"/>
      <c r="P978" s="21"/>
      <c r="Q978" s="34"/>
      <c r="R978" s="31"/>
      <c r="S978" s="31"/>
      <c r="T978" s="31"/>
      <c r="U978" s="21"/>
      <c r="V978" s="34"/>
      <c r="W978" s="31"/>
      <c r="X978" s="31"/>
      <c r="Y978" s="31"/>
      <c r="Z978" s="21"/>
      <c r="AA978" s="34"/>
      <c r="AC978" s="52"/>
      <c r="AF978" s="11"/>
    </row>
    <row r="979" spans="1:32" ht="21.75" customHeight="1">
      <c r="A979" s="24" t="str">
        <f>基本登録!$A$20</f>
        <v>４</v>
      </c>
      <c r="B979" s="179" t="str">
        <f>IF(AC979="","",VLOOKUP(AC979,都総体!$B:$G,4,FALSE))</f>
        <v/>
      </c>
      <c r="C979" s="180"/>
      <c r="D979" s="180"/>
      <c r="E979" s="180"/>
      <c r="F979" s="181"/>
      <c r="G979" s="26" t="str">
        <f>IF(AC979="","",VLOOKUP(AC979,都総体!$B:$G,5,FALSE))</f>
        <v/>
      </c>
      <c r="H979" s="31"/>
      <c r="I979" s="31"/>
      <c r="J979" s="31"/>
      <c r="K979" s="21"/>
      <c r="L979" s="34"/>
      <c r="M979" s="31"/>
      <c r="N979" s="31"/>
      <c r="O979" s="31"/>
      <c r="P979" s="21"/>
      <c r="Q979" s="34"/>
      <c r="R979" s="31"/>
      <c r="S979" s="31"/>
      <c r="T979" s="31"/>
      <c r="U979" s="21"/>
      <c r="V979" s="34"/>
      <c r="W979" s="31"/>
      <c r="X979" s="31"/>
      <c r="Y979" s="31"/>
      <c r="Z979" s="21"/>
      <c r="AA979" s="34"/>
      <c r="AC979" s="52"/>
      <c r="AF979" s="11"/>
    </row>
    <row r="980" spans="1:32" ht="21.75" customHeight="1">
      <c r="A980" s="24" t="str">
        <f>基本登録!$A$21</f>
        <v>５</v>
      </c>
      <c r="B980" s="179" t="str">
        <f>IF(AC980="","",VLOOKUP(AC980,都総体!$B:$G,4,FALSE))</f>
        <v/>
      </c>
      <c r="C980" s="180"/>
      <c r="D980" s="180"/>
      <c r="E980" s="180"/>
      <c r="F980" s="181"/>
      <c r="G980" s="26" t="str">
        <f>IF(AC980="","",VLOOKUP(AC980,都総体!$B:$G,5,FALSE))</f>
        <v/>
      </c>
      <c r="H980" s="31"/>
      <c r="I980" s="31"/>
      <c r="J980" s="31"/>
      <c r="K980" s="21"/>
      <c r="L980" s="34"/>
      <c r="M980" s="31"/>
      <c r="N980" s="31"/>
      <c r="O980" s="31"/>
      <c r="P980" s="21"/>
      <c r="Q980" s="34"/>
      <c r="R980" s="31"/>
      <c r="S980" s="31"/>
      <c r="T980" s="31"/>
      <c r="U980" s="21"/>
      <c r="V980" s="34"/>
      <c r="W980" s="31"/>
      <c r="X980" s="31"/>
      <c r="Y980" s="31"/>
      <c r="Z980" s="21"/>
      <c r="AA980" s="34"/>
      <c r="AC980" s="52"/>
      <c r="AF980" s="11"/>
    </row>
    <row r="981" spans="1:32" ht="21.75" customHeight="1">
      <c r="A981" s="24" t="str">
        <f>基本登録!$A$22</f>
        <v>補</v>
      </c>
      <c r="B981" s="179" t="str">
        <f>IF(AC981="","",VLOOKUP(AC981,都総体!$B:$G,4,FALSE))</f>
        <v/>
      </c>
      <c r="C981" s="180"/>
      <c r="D981" s="180"/>
      <c r="E981" s="180"/>
      <c r="F981" s="181"/>
      <c r="G981" s="26" t="str">
        <f>IF(AC981="","",VLOOKUP(AC981,都総体!$B:$G,5,FALSE))</f>
        <v/>
      </c>
      <c r="H981" s="24"/>
      <c r="I981" s="24"/>
      <c r="J981" s="24"/>
      <c r="K981" s="33"/>
      <c r="L981" s="34"/>
      <c r="M981" s="24"/>
      <c r="N981" s="24"/>
      <c r="O981" s="24"/>
      <c r="P981" s="33"/>
      <c r="Q981" s="34"/>
      <c r="R981" s="24"/>
      <c r="S981" s="24"/>
      <c r="T981" s="24"/>
      <c r="U981" s="33"/>
      <c r="V981" s="34"/>
      <c r="W981" s="24"/>
      <c r="X981" s="24"/>
      <c r="Y981" s="24"/>
      <c r="Z981" s="33"/>
      <c r="AA981" s="34"/>
      <c r="AC981" s="52"/>
      <c r="AF981" s="11"/>
    </row>
    <row r="982" spans="1:32" ht="19.5" customHeight="1">
      <c r="A982" s="169"/>
      <c r="B982" s="170"/>
      <c r="C982" s="170"/>
      <c r="D982" s="170"/>
      <c r="E982" s="170"/>
      <c r="F982" s="170"/>
      <c r="G982" s="171"/>
      <c r="H982" s="172" t="s">
        <v>132</v>
      </c>
      <c r="I982" s="173"/>
      <c r="J982" s="173"/>
      <c r="K982" s="173"/>
      <c r="L982" s="34"/>
      <c r="M982" s="172" t="s">
        <v>132</v>
      </c>
      <c r="N982" s="173"/>
      <c r="O982" s="173"/>
      <c r="P982" s="173"/>
      <c r="Q982" s="34"/>
      <c r="R982" s="172" t="s">
        <v>132</v>
      </c>
      <c r="S982" s="173"/>
      <c r="T982" s="173"/>
      <c r="U982" s="173"/>
      <c r="V982" s="34"/>
      <c r="W982" s="172" t="s">
        <v>132</v>
      </c>
      <c r="X982" s="173"/>
      <c r="Y982" s="173"/>
      <c r="Z982" s="173"/>
      <c r="AA982" s="34"/>
      <c r="AC982" s="52"/>
      <c r="AF982" s="11"/>
    </row>
    <row r="983" spans="1:32" ht="24.75" customHeight="1">
      <c r="A983" s="174"/>
      <c r="B983" s="175"/>
      <c r="C983" s="175"/>
      <c r="D983" s="175"/>
      <c r="E983" s="175"/>
      <c r="F983" s="175"/>
      <c r="G983" s="176"/>
      <c r="H983" s="169"/>
      <c r="I983" s="177"/>
      <c r="J983" s="177"/>
      <c r="K983" s="177"/>
      <c r="L983" s="178"/>
      <c r="M983" s="169"/>
      <c r="N983" s="177"/>
      <c r="O983" s="177"/>
      <c r="P983" s="177"/>
      <c r="Q983" s="178"/>
      <c r="R983" s="169"/>
      <c r="S983" s="177"/>
      <c r="T983" s="177"/>
      <c r="U983" s="177"/>
      <c r="V983" s="178"/>
      <c r="W983" s="169"/>
      <c r="X983" s="177"/>
      <c r="Y983" s="177"/>
      <c r="Z983" s="177"/>
      <c r="AA983" s="178"/>
      <c r="AC983" s="52"/>
      <c r="AF983" s="11"/>
    </row>
    <row r="984" spans="1:32" ht="4.5" customHeight="1">
      <c r="A984" s="165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AC984" s="52"/>
      <c r="AF984" s="11"/>
    </row>
    <row r="985" spans="1:32">
      <c r="A985" s="167" t="s">
        <v>136</v>
      </c>
      <c r="B985" s="167"/>
      <c r="C985" s="47" t="str">
        <f>基本登録!$A$23</f>
        <v>①（　）内の大会の個人の部は一人１枚使用すること（関東予選・総合体育大会・個人選手権大会）</v>
      </c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4"/>
      <c r="R985" s="45"/>
      <c r="S985" s="44"/>
      <c r="T985" s="44"/>
      <c r="U985" s="40"/>
      <c r="V985" s="40"/>
      <c r="W985" s="40"/>
      <c r="X985" s="40"/>
      <c r="Y985" s="40"/>
      <c r="Z985" s="40"/>
      <c r="AA985" s="40"/>
    </row>
    <row r="986" spans="1:32">
      <c r="A986" s="43"/>
      <c r="B986" s="43"/>
      <c r="C986" s="47" t="str">
        <f>基本登録!$A$24</f>
        <v>②顧問の捺印のないものは無効</v>
      </c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6"/>
      <c r="R986" s="44"/>
      <c r="S986" s="44"/>
      <c r="T986" s="44"/>
      <c r="U986" s="168" t="s">
        <v>139</v>
      </c>
      <c r="V986" s="168"/>
      <c r="W986" s="168"/>
      <c r="X986" s="168"/>
      <c r="Y986" s="168"/>
      <c r="Z986" s="168"/>
      <c r="AA986" s="168"/>
    </row>
    <row r="987" spans="1:32" s="37" customFormat="1">
      <c r="A987" s="41"/>
      <c r="B987" s="41"/>
      <c r="C987" s="42" t="str">
        <f>基本登録!$A$25</f>
        <v>③A4用紙に印刷すること（A4用紙1枚につき立順票は二部出力。切り取って使用すること）</v>
      </c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168"/>
      <c r="V987" s="168"/>
      <c r="W987" s="168"/>
      <c r="X987" s="168"/>
      <c r="Y987" s="168"/>
      <c r="Z987" s="168"/>
      <c r="AA987" s="168"/>
      <c r="AC987" s="53"/>
    </row>
    <row r="988" spans="1:32" ht="34.5" customHeight="1">
      <c r="AC988" s="52"/>
      <c r="AF988" s="11"/>
    </row>
    <row r="989" spans="1:32" ht="24.75" customHeight="1">
      <c r="A989" s="240" t="s">
        <v>119</v>
      </c>
      <c r="B989" s="240"/>
      <c r="C989" s="240"/>
      <c r="D989" s="201" t="str">
        <f ca="1">基本登録!$B$10</f>
        <v>令和8年度　都総体（全国総体都予選）個人 立順票</v>
      </c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190" t="s">
        <v>120</v>
      </c>
      <c r="Y989" s="191"/>
      <c r="Z989" s="191"/>
      <c r="AA989" s="192"/>
      <c r="AC989" s="52"/>
      <c r="AF989" s="11"/>
    </row>
    <row r="990" spans="1:32" ht="26.25" customHeight="1">
      <c r="A990" s="241"/>
      <c r="B990" s="241"/>
      <c r="C990" s="24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2" t="str">
        <f>IF(VLOOKUP(AC997,都総体!$B:$G,2,FALSE)="","",VLOOKUP(AC997,都総体!$B:$G,2,FALSE))</f>
        <v/>
      </c>
      <c r="Y990" s="203"/>
      <c r="Z990" s="203"/>
      <c r="AA990" s="204"/>
      <c r="AC990" s="52"/>
      <c r="AF990" s="11"/>
    </row>
    <row r="991" spans="1:32" ht="27" customHeight="1">
      <c r="A991" s="169" t="s">
        <v>121</v>
      </c>
      <c r="B991" s="177"/>
      <c r="C991" s="178"/>
      <c r="D991" s="208"/>
      <c r="E991" s="30" t="s">
        <v>122</v>
      </c>
      <c r="F991" s="208"/>
      <c r="G991" s="190" t="s">
        <v>123</v>
      </c>
      <c r="H991" s="191"/>
      <c r="I991" s="192"/>
      <c r="J991" s="213" t="str">
        <f>基本登録!$B$2</f>
        <v>基本登録シートの学校番号に入力して下さい</v>
      </c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X991" s="205"/>
      <c r="Y991" s="206"/>
      <c r="Z991" s="206"/>
      <c r="AA991" s="207"/>
      <c r="AC991" s="52"/>
      <c r="AF991" s="11"/>
    </row>
    <row r="992" spans="1:32" ht="9.75" customHeight="1">
      <c r="A992" s="214">
        <f>基本登録!$B$1</f>
        <v>0</v>
      </c>
      <c r="B992" s="215"/>
      <c r="C992" s="216"/>
      <c r="D992" s="209"/>
      <c r="E992" s="223" t="s">
        <v>108</v>
      </c>
      <c r="F992" s="211"/>
      <c r="G992" s="226" t="s">
        <v>124</v>
      </c>
      <c r="H992" s="227"/>
      <c r="I992" s="228"/>
      <c r="J992" s="213">
        <f>基本登録!$B$3</f>
        <v>0</v>
      </c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36"/>
      <c r="X992" s="36"/>
      <c r="AC992" s="52"/>
      <c r="AF992" s="11"/>
    </row>
    <row r="993" spans="1:32" ht="16.5" customHeight="1">
      <c r="A993" s="217"/>
      <c r="B993" s="218"/>
      <c r="C993" s="219"/>
      <c r="D993" s="209"/>
      <c r="E993" s="224"/>
      <c r="F993" s="211"/>
      <c r="G993" s="229"/>
      <c r="H993" s="230"/>
      <c r="I993" s="231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X993" s="182" t="s">
        <v>125</v>
      </c>
      <c r="Y993" s="184" t="s">
        <v>126</v>
      </c>
      <c r="Z993" s="185"/>
      <c r="AA993" s="186"/>
      <c r="AC993" s="52"/>
      <c r="AF993" s="11"/>
    </row>
    <row r="994" spans="1:32" ht="27" customHeight="1">
      <c r="A994" s="220"/>
      <c r="B994" s="221"/>
      <c r="C994" s="222"/>
      <c r="D994" s="210"/>
      <c r="E994" s="225"/>
      <c r="F994" s="212"/>
      <c r="G994" s="190" t="s">
        <v>127</v>
      </c>
      <c r="H994" s="191"/>
      <c r="I994" s="192"/>
      <c r="J994" s="28"/>
      <c r="K994" s="29"/>
      <c r="L994" s="29"/>
      <c r="M994" s="29"/>
      <c r="N994" s="29"/>
      <c r="O994" s="29"/>
      <c r="P994" s="22"/>
      <c r="Q994" s="22"/>
      <c r="R994" s="22" t="s">
        <v>128</v>
      </c>
      <c r="S994" s="193" t="str">
        <f t="shared" ref="S994" si="39">AC997</f>
        <v/>
      </c>
      <c r="T994" s="194"/>
      <c r="U994" s="194"/>
      <c r="V994" s="23" t="s">
        <v>129</v>
      </c>
      <c r="X994" s="183"/>
      <c r="Y994" s="187"/>
      <c r="Z994" s="188"/>
      <c r="AA994" s="189"/>
      <c r="AC994" s="52"/>
      <c r="AF994" s="11"/>
    </row>
    <row r="995" spans="1:32" ht="4.5" customHeight="1">
      <c r="AC995" s="52"/>
      <c r="AF995" s="11"/>
    </row>
    <row r="996" spans="1:32" ht="21.75" customHeight="1">
      <c r="A996" s="24" t="s">
        <v>130</v>
      </c>
      <c r="B996" s="174" t="s">
        <v>131</v>
      </c>
      <c r="C996" s="195"/>
      <c r="D996" s="195"/>
      <c r="E996" s="195"/>
      <c r="F996" s="176"/>
      <c r="G996" s="32" t="s">
        <v>102</v>
      </c>
      <c r="H996" s="196" t="str">
        <f ca="1">IFERROR(VLOOKUP(D989,基本登録!$B$8:$I$14,5,FALSE),"")</f>
        <v>個人準決勝</v>
      </c>
      <c r="I996" s="197"/>
      <c r="J996" s="197"/>
      <c r="K996" s="197"/>
      <c r="L996" s="198"/>
      <c r="M996" s="196" t="str">
        <f ca="1">IFERROR(VLOOKUP(D989,基本登録!$B$8:$I$14,6,FALSE),"")</f>
        <v>個人決勝</v>
      </c>
      <c r="N996" s="197"/>
      <c r="O996" s="197"/>
      <c r="P996" s="197"/>
      <c r="Q996" s="198"/>
      <c r="R996" s="196" t="str">
        <f ca="1">IFERROR(IF(VLOOKUP(D989,基本登録!$B$8:$I$14,7,FALSE)="","",VLOOKUP(D989,基本登録!$B$8:$I$14,7,FALSE)),"")</f>
        <v/>
      </c>
      <c r="S996" s="197"/>
      <c r="T996" s="197"/>
      <c r="U996" s="197"/>
      <c r="V996" s="198"/>
      <c r="W996" s="196" t="str">
        <f ca="1">IFERROR(IF(VLOOKUP(D989,基本登録!$B$8:$I$14,8,FALSE)="","",VLOOKUP(D989,基本登録!$B$8:$I$14,8,FALSE)),"")</f>
        <v/>
      </c>
      <c r="X996" s="197"/>
      <c r="Y996" s="197"/>
      <c r="Z996" s="197"/>
      <c r="AA996" s="198"/>
      <c r="AC996" s="52"/>
      <c r="AF996" s="11"/>
    </row>
    <row r="997" spans="1:32" ht="21.75" customHeight="1">
      <c r="A997" s="25" t="str">
        <f>基本登録!$A$17</f>
        <v>１</v>
      </c>
      <c r="B997" s="179" t="str">
        <f>IF(AC997="","",VLOOKUP(AC997,都総体!$B:$G,4,FALSE))</f>
        <v/>
      </c>
      <c r="C997" s="180"/>
      <c r="D997" s="180"/>
      <c r="E997" s="180"/>
      <c r="F997" s="181"/>
      <c r="G997" s="26" t="str">
        <f>IF(AC997="","",VLOOKUP(AC997,都総体!$B:$G,5,FALSE))</f>
        <v/>
      </c>
      <c r="H997" s="31"/>
      <c r="I997" s="31"/>
      <c r="J997" s="31"/>
      <c r="K997" s="21"/>
      <c r="L997" s="34"/>
      <c r="M997" s="31"/>
      <c r="N997" s="31"/>
      <c r="O997" s="31"/>
      <c r="P997" s="21"/>
      <c r="Q997" s="34"/>
      <c r="R997" s="31"/>
      <c r="S997" s="31"/>
      <c r="T997" s="31"/>
      <c r="U997" s="21"/>
      <c r="V997" s="34"/>
      <c r="W997" s="31"/>
      <c r="X997" s="31"/>
      <c r="Y997" s="31"/>
      <c r="Z997" s="21"/>
      <c r="AA997" s="34"/>
      <c r="AC997" s="52" t="str">
        <f>都総体!B$55</f>
        <v/>
      </c>
      <c r="AF997" s="11"/>
    </row>
    <row r="998" spans="1:32" ht="21.75" customHeight="1">
      <c r="A998" s="24" t="str">
        <f>基本登録!$A$18</f>
        <v>２</v>
      </c>
      <c r="B998" s="179" t="str">
        <f>IF(AC998="","",VLOOKUP(AC998,都総体!$B:$G,4,FALSE))</f>
        <v/>
      </c>
      <c r="C998" s="180"/>
      <c r="D998" s="180"/>
      <c r="E998" s="180"/>
      <c r="F998" s="181"/>
      <c r="G998" s="26" t="str">
        <f>IF(AC998="","",VLOOKUP(AC998,都総体!$B:$G,5,FALSE))</f>
        <v/>
      </c>
      <c r="H998" s="31"/>
      <c r="I998" s="31"/>
      <c r="J998" s="31"/>
      <c r="K998" s="21"/>
      <c r="L998" s="34"/>
      <c r="M998" s="31"/>
      <c r="N998" s="31"/>
      <c r="O998" s="31"/>
      <c r="P998" s="21"/>
      <c r="Q998" s="34"/>
      <c r="R998" s="31"/>
      <c r="S998" s="31"/>
      <c r="T998" s="31"/>
      <c r="U998" s="21"/>
      <c r="V998" s="34"/>
      <c r="W998" s="31"/>
      <c r="X998" s="31"/>
      <c r="Y998" s="31"/>
      <c r="Z998" s="21"/>
      <c r="AA998" s="34"/>
      <c r="AC998" s="52"/>
      <c r="AF998" s="11"/>
    </row>
    <row r="999" spans="1:32" ht="21.75" customHeight="1">
      <c r="A999" s="24" t="str">
        <f>基本登録!$A$19</f>
        <v>３</v>
      </c>
      <c r="B999" s="179" t="str">
        <f>IF(AC999="","",VLOOKUP(AC999,都総体!$B:$G,4,FALSE))</f>
        <v/>
      </c>
      <c r="C999" s="180"/>
      <c r="D999" s="180"/>
      <c r="E999" s="180"/>
      <c r="F999" s="181"/>
      <c r="G999" s="26" t="str">
        <f>IF(AC999="","",VLOOKUP(AC999,都総体!$B:$G,5,FALSE))</f>
        <v/>
      </c>
      <c r="H999" s="31"/>
      <c r="I999" s="31"/>
      <c r="J999" s="31"/>
      <c r="K999" s="21"/>
      <c r="L999" s="34"/>
      <c r="M999" s="31"/>
      <c r="N999" s="31"/>
      <c r="O999" s="31"/>
      <c r="P999" s="21"/>
      <c r="Q999" s="34"/>
      <c r="R999" s="31"/>
      <c r="S999" s="31"/>
      <c r="T999" s="31"/>
      <c r="U999" s="21"/>
      <c r="V999" s="34"/>
      <c r="W999" s="31"/>
      <c r="X999" s="31"/>
      <c r="Y999" s="31"/>
      <c r="Z999" s="21"/>
      <c r="AA999" s="34"/>
      <c r="AC999" s="52"/>
      <c r="AF999" s="11"/>
    </row>
    <row r="1000" spans="1:32" ht="21.75" customHeight="1">
      <c r="A1000" s="24" t="str">
        <f>基本登録!$A$20</f>
        <v>４</v>
      </c>
      <c r="B1000" s="179" t="str">
        <f>IF(AC1000="","",VLOOKUP(AC1000,都総体!$B:$G,4,FALSE))</f>
        <v/>
      </c>
      <c r="C1000" s="180"/>
      <c r="D1000" s="180"/>
      <c r="E1000" s="180"/>
      <c r="F1000" s="181"/>
      <c r="G1000" s="26" t="str">
        <f>IF(AC1000="","",VLOOKUP(AC1000,都総体!$B:$G,5,FALSE))</f>
        <v/>
      </c>
      <c r="H1000" s="31"/>
      <c r="I1000" s="31"/>
      <c r="J1000" s="31"/>
      <c r="K1000" s="21"/>
      <c r="L1000" s="34"/>
      <c r="M1000" s="31"/>
      <c r="N1000" s="31"/>
      <c r="O1000" s="31"/>
      <c r="P1000" s="21"/>
      <c r="Q1000" s="34"/>
      <c r="R1000" s="31"/>
      <c r="S1000" s="31"/>
      <c r="T1000" s="31"/>
      <c r="U1000" s="21"/>
      <c r="V1000" s="34"/>
      <c r="W1000" s="31"/>
      <c r="X1000" s="31"/>
      <c r="Y1000" s="31"/>
      <c r="Z1000" s="21"/>
      <c r="AA1000" s="34"/>
      <c r="AC1000" s="52"/>
      <c r="AF1000" s="11"/>
    </row>
    <row r="1001" spans="1:32" ht="21.75" customHeight="1">
      <c r="A1001" s="24" t="str">
        <f>基本登録!$A$21</f>
        <v>５</v>
      </c>
      <c r="B1001" s="179" t="str">
        <f>IF(AC1001="","",VLOOKUP(AC1001,都総体!$B:$G,4,FALSE))</f>
        <v/>
      </c>
      <c r="C1001" s="180"/>
      <c r="D1001" s="180"/>
      <c r="E1001" s="180"/>
      <c r="F1001" s="181"/>
      <c r="G1001" s="26" t="str">
        <f>IF(AC1001="","",VLOOKUP(AC1001,都総体!$B:$G,5,FALSE))</f>
        <v/>
      </c>
      <c r="H1001" s="31"/>
      <c r="I1001" s="31"/>
      <c r="J1001" s="31"/>
      <c r="K1001" s="21"/>
      <c r="L1001" s="34"/>
      <c r="M1001" s="31"/>
      <c r="N1001" s="31"/>
      <c r="O1001" s="31"/>
      <c r="P1001" s="21"/>
      <c r="Q1001" s="34"/>
      <c r="R1001" s="31"/>
      <c r="S1001" s="31"/>
      <c r="T1001" s="31"/>
      <c r="U1001" s="21"/>
      <c r="V1001" s="34"/>
      <c r="W1001" s="31"/>
      <c r="X1001" s="31"/>
      <c r="Y1001" s="31"/>
      <c r="Z1001" s="21"/>
      <c r="AA1001" s="34"/>
      <c r="AC1001" s="52"/>
      <c r="AF1001" s="11"/>
    </row>
    <row r="1002" spans="1:32" ht="21.75" customHeight="1">
      <c r="A1002" s="24" t="str">
        <f>基本登録!$A$22</f>
        <v>補</v>
      </c>
      <c r="B1002" s="179" t="str">
        <f>IF(AC1002="","",VLOOKUP(AC1002,都総体!$B:$G,4,FALSE))</f>
        <v/>
      </c>
      <c r="C1002" s="180"/>
      <c r="D1002" s="180"/>
      <c r="E1002" s="180"/>
      <c r="F1002" s="181"/>
      <c r="G1002" s="26" t="str">
        <f>IF(AC1002="","",VLOOKUP(AC1002,都総体!$B:$G,5,FALSE))</f>
        <v/>
      </c>
      <c r="H1002" s="24"/>
      <c r="I1002" s="24"/>
      <c r="J1002" s="24"/>
      <c r="K1002" s="33"/>
      <c r="L1002" s="34"/>
      <c r="M1002" s="24"/>
      <c r="N1002" s="24"/>
      <c r="O1002" s="24"/>
      <c r="P1002" s="33"/>
      <c r="Q1002" s="34"/>
      <c r="R1002" s="24"/>
      <c r="S1002" s="24"/>
      <c r="T1002" s="24"/>
      <c r="U1002" s="33"/>
      <c r="V1002" s="34"/>
      <c r="W1002" s="24"/>
      <c r="X1002" s="24"/>
      <c r="Y1002" s="24"/>
      <c r="Z1002" s="33"/>
      <c r="AA1002" s="34"/>
      <c r="AC1002" s="52"/>
      <c r="AF1002" s="11"/>
    </row>
    <row r="1003" spans="1:32" ht="19.5" customHeight="1">
      <c r="A1003" s="169"/>
      <c r="B1003" s="170"/>
      <c r="C1003" s="170"/>
      <c r="D1003" s="170"/>
      <c r="E1003" s="170"/>
      <c r="F1003" s="170"/>
      <c r="G1003" s="171"/>
      <c r="H1003" s="172" t="s">
        <v>132</v>
      </c>
      <c r="I1003" s="173"/>
      <c r="J1003" s="173"/>
      <c r="K1003" s="173"/>
      <c r="L1003" s="34"/>
      <c r="M1003" s="172" t="s">
        <v>132</v>
      </c>
      <c r="N1003" s="173"/>
      <c r="O1003" s="173"/>
      <c r="P1003" s="173"/>
      <c r="Q1003" s="34"/>
      <c r="R1003" s="172" t="s">
        <v>132</v>
      </c>
      <c r="S1003" s="173"/>
      <c r="T1003" s="173"/>
      <c r="U1003" s="173"/>
      <c r="V1003" s="34"/>
      <c r="W1003" s="172" t="s">
        <v>132</v>
      </c>
      <c r="X1003" s="173"/>
      <c r="Y1003" s="173"/>
      <c r="Z1003" s="173"/>
      <c r="AA1003" s="34"/>
      <c r="AC1003" s="52"/>
      <c r="AF1003" s="11"/>
    </row>
    <row r="1004" spans="1:32" ht="24.75" customHeight="1">
      <c r="A1004" s="174"/>
      <c r="B1004" s="175"/>
      <c r="C1004" s="175"/>
      <c r="D1004" s="175"/>
      <c r="E1004" s="175"/>
      <c r="F1004" s="175"/>
      <c r="G1004" s="176"/>
      <c r="H1004" s="169"/>
      <c r="I1004" s="177"/>
      <c r="J1004" s="177"/>
      <c r="K1004" s="177"/>
      <c r="L1004" s="178"/>
      <c r="M1004" s="169"/>
      <c r="N1004" s="177"/>
      <c r="O1004" s="177"/>
      <c r="P1004" s="177"/>
      <c r="Q1004" s="178"/>
      <c r="R1004" s="169"/>
      <c r="S1004" s="177"/>
      <c r="T1004" s="177"/>
      <c r="U1004" s="177"/>
      <c r="V1004" s="178"/>
      <c r="W1004" s="169"/>
      <c r="X1004" s="177"/>
      <c r="Y1004" s="177"/>
      <c r="Z1004" s="177"/>
      <c r="AA1004" s="178"/>
      <c r="AC1004" s="52"/>
      <c r="AF1004" s="11"/>
    </row>
    <row r="1005" spans="1:32" ht="4.5" customHeight="1">
      <c r="A1005" s="165"/>
      <c r="B1005" s="166"/>
      <c r="C1005" s="166"/>
      <c r="D1005" s="166"/>
      <c r="E1005" s="166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AC1005" s="52"/>
      <c r="AF1005" s="11"/>
    </row>
    <row r="1006" spans="1:32">
      <c r="A1006" s="167" t="s">
        <v>136</v>
      </c>
      <c r="B1006" s="167"/>
      <c r="C1006" s="47" t="str">
        <f>基本登録!$A$23</f>
        <v>①（　）内の大会の個人の部は一人１枚使用すること（関東予選・総合体育大会・個人選手権大会）</v>
      </c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4"/>
      <c r="R1006" s="45"/>
      <c r="S1006" s="44"/>
      <c r="T1006" s="44"/>
      <c r="U1006" s="40"/>
      <c r="V1006" s="40"/>
      <c r="W1006" s="40"/>
      <c r="X1006" s="40"/>
      <c r="Y1006" s="40"/>
      <c r="Z1006" s="40"/>
      <c r="AA1006" s="40"/>
    </row>
    <row r="1007" spans="1:32">
      <c r="A1007" s="43"/>
      <c r="B1007" s="43"/>
      <c r="C1007" s="47" t="str">
        <f>基本登録!$A$24</f>
        <v>②顧問の捺印のないものは無効</v>
      </c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6"/>
      <c r="R1007" s="44"/>
      <c r="S1007" s="44"/>
      <c r="T1007" s="44"/>
      <c r="U1007" s="168" t="s">
        <v>139</v>
      </c>
      <c r="V1007" s="168"/>
      <c r="W1007" s="168"/>
      <c r="X1007" s="168"/>
      <c r="Y1007" s="168"/>
      <c r="Z1007" s="168"/>
      <c r="AA1007" s="168"/>
    </row>
    <row r="1008" spans="1:32" s="37" customFormat="1">
      <c r="A1008" s="41"/>
      <c r="B1008" s="41"/>
      <c r="C1008" s="42" t="str">
        <f>基本登録!$A$25</f>
        <v>③A4用紙に印刷すること（A4用紙1枚につき立順票は二部出力。切り取って使用すること）</v>
      </c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168"/>
      <c r="V1008" s="168"/>
      <c r="W1008" s="168"/>
      <c r="X1008" s="168"/>
      <c r="Y1008" s="168"/>
      <c r="Z1008" s="168"/>
      <c r="AA1008" s="168"/>
      <c r="AC1008" s="53"/>
    </row>
    <row r="1009" spans="1:32" ht="34.5" customHeight="1">
      <c r="AC1009" s="52"/>
      <c r="AF1009" s="11"/>
    </row>
    <row r="1010" spans="1:32" ht="24.75" customHeight="1">
      <c r="A1010" s="240" t="s">
        <v>119</v>
      </c>
      <c r="B1010" s="240"/>
      <c r="C1010" s="240"/>
      <c r="D1010" s="201" t="str">
        <f ca="1">基本登録!$B$10</f>
        <v>令和8年度　都総体（全国総体都予選）個人 立順票</v>
      </c>
      <c r="E1010" s="201"/>
      <c r="F1010" s="201"/>
      <c r="G1010" s="201"/>
      <c r="H1010" s="201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201"/>
      <c r="V1010" s="201"/>
      <c r="W1010" s="201"/>
      <c r="X1010" s="190" t="s">
        <v>120</v>
      </c>
      <c r="Y1010" s="191"/>
      <c r="Z1010" s="191"/>
      <c r="AA1010" s="192"/>
      <c r="AC1010" s="52"/>
      <c r="AF1010" s="11"/>
    </row>
    <row r="1011" spans="1:32" ht="26.25" customHeight="1">
      <c r="A1011" s="241"/>
      <c r="B1011" s="241"/>
      <c r="C1011" s="241"/>
      <c r="D1011" s="201"/>
      <c r="E1011" s="201"/>
      <c r="F1011" s="201"/>
      <c r="G1011" s="201"/>
      <c r="H1011" s="201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201"/>
      <c r="V1011" s="201"/>
      <c r="W1011" s="201"/>
      <c r="X1011" s="202" t="str">
        <f>IF(VLOOKUP(AC1018,都総体!$B:$G,2,FALSE)="","",VLOOKUP(AC1018,都総体!$B:$G,2,FALSE))</f>
        <v/>
      </c>
      <c r="Y1011" s="203"/>
      <c r="Z1011" s="203"/>
      <c r="AA1011" s="204"/>
      <c r="AC1011" s="52"/>
      <c r="AF1011" s="11"/>
    </row>
    <row r="1012" spans="1:32" ht="27" customHeight="1">
      <c r="A1012" s="169" t="s">
        <v>121</v>
      </c>
      <c r="B1012" s="177"/>
      <c r="C1012" s="178"/>
      <c r="D1012" s="208"/>
      <c r="E1012" s="30" t="s">
        <v>122</v>
      </c>
      <c r="F1012" s="208"/>
      <c r="G1012" s="190" t="s">
        <v>123</v>
      </c>
      <c r="H1012" s="191"/>
      <c r="I1012" s="192"/>
      <c r="J1012" s="213" t="str">
        <f>基本登録!$B$2</f>
        <v>基本登録シートの学校番号に入力して下さい</v>
      </c>
      <c r="K1012" s="213"/>
      <c r="L1012" s="213"/>
      <c r="M1012" s="213"/>
      <c r="N1012" s="213"/>
      <c r="O1012" s="213"/>
      <c r="P1012" s="213"/>
      <c r="Q1012" s="213"/>
      <c r="R1012" s="213"/>
      <c r="S1012" s="213"/>
      <c r="T1012" s="213"/>
      <c r="U1012" s="213"/>
      <c r="V1012" s="213"/>
      <c r="X1012" s="205"/>
      <c r="Y1012" s="206"/>
      <c r="Z1012" s="206"/>
      <c r="AA1012" s="207"/>
      <c r="AC1012" s="52"/>
      <c r="AF1012" s="11"/>
    </row>
    <row r="1013" spans="1:32" ht="9.75" customHeight="1">
      <c r="A1013" s="214">
        <f>基本登録!$B$1</f>
        <v>0</v>
      </c>
      <c r="B1013" s="215"/>
      <c r="C1013" s="216"/>
      <c r="D1013" s="209"/>
      <c r="E1013" s="223" t="s">
        <v>108</v>
      </c>
      <c r="F1013" s="211"/>
      <c r="G1013" s="226" t="s">
        <v>124</v>
      </c>
      <c r="H1013" s="227"/>
      <c r="I1013" s="228"/>
      <c r="J1013" s="213">
        <f>基本登録!$B$3</f>
        <v>0</v>
      </c>
      <c r="K1013" s="213"/>
      <c r="L1013" s="213"/>
      <c r="M1013" s="213"/>
      <c r="N1013" s="213"/>
      <c r="O1013" s="213"/>
      <c r="P1013" s="213"/>
      <c r="Q1013" s="213"/>
      <c r="R1013" s="213"/>
      <c r="S1013" s="213"/>
      <c r="T1013" s="213"/>
      <c r="U1013" s="213"/>
      <c r="V1013" s="213"/>
      <c r="W1013" s="36"/>
      <c r="X1013" s="36"/>
      <c r="AC1013" s="52"/>
      <c r="AF1013" s="11"/>
    </row>
    <row r="1014" spans="1:32" ht="16.5" customHeight="1">
      <c r="A1014" s="217"/>
      <c r="B1014" s="218"/>
      <c r="C1014" s="219"/>
      <c r="D1014" s="209"/>
      <c r="E1014" s="224"/>
      <c r="F1014" s="211"/>
      <c r="G1014" s="229"/>
      <c r="H1014" s="230"/>
      <c r="I1014" s="231"/>
      <c r="J1014" s="213"/>
      <c r="K1014" s="213"/>
      <c r="L1014" s="213"/>
      <c r="M1014" s="213"/>
      <c r="N1014" s="213"/>
      <c r="O1014" s="213"/>
      <c r="P1014" s="213"/>
      <c r="Q1014" s="213"/>
      <c r="R1014" s="213"/>
      <c r="S1014" s="213"/>
      <c r="T1014" s="213"/>
      <c r="U1014" s="213"/>
      <c r="V1014" s="213"/>
      <c r="X1014" s="182" t="s">
        <v>125</v>
      </c>
      <c r="Y1014" s="184" t="s">
        <v>126</v>
      </c>
      <c r="Z1014" s="185"/>
      <c r="AA1014" s="186"/>
      <c r="AC1014" s="52"/>
      <c r="AF1014" s="11"/>
    </row>
    <row r="1015" spans="1:32" ht="27" customHeight="1">
      <c r="A1015" s="220"/>
      <c r="B1015" s="221"/>
      <c r="C1015" s="222"/>
      <c r="D1015" s="210"/>
      <c r="E1015" s="225"/>
      <c r="F1015" s="212"/>
      <c r="G1015" s="190" t="s">
        <v>127</v>
      </c>
      <c r="H1015" s="191"/>
      <c r="I1015" s="192"/>
      <c r="J1015" s="28"/>
      <c r="K1015" s="29"/>
      <c r="L1015" s="29"/>
      <c r="M1015" s="29"/>
      <c r="N1015" s="29"/>
      <c r="O1015" s="29"/>
      <c r="P1015" s="22"/>
      <c r="Q1015" s="22"/>
      <c r="R1015" s="22" t="s">
        <v>128</v>
      </c>
      <c r="S1015" s="193" t="str">
        <f t="shared" ref="S1015" si="40">AC1018</f>
        <v/>
      </c>
      <c r="T1015" s="194"/>
      <c r="U1015" s="194"/>
      <c r="V1015" s="23" t="s">
        <v>129</v>
      </c>
      <c r="X1015" s="183"/>
      <c r="Y1015" s="187"/>
      <c r="Z1015" s="188"/>
      <c r="AA1015" s="189"/>
      <c r="AC1015" s="52"/>
      <c r="AF1015" s="11"/>
    </row>
    <row r="1016" spans="1:32" ht="4.5" customHeight="1">
      <c r="AC1016" s="52"/>
      <c r="AF1016" s="11"/>
    </row>
    <row r="1017" spans="1:32" ht="21.75" customHeight="1">
      <c r="A1017" s="24" t="s">
        <v>130</v>
      </c>
      <c r="B1017" s="174" t="s">
        <v>131</v>
      </c>
      <c r="C1017" s="195"/>
      <c r="D1017" s="195"/>
      <c r="E1017" s="195"/>
      <c r="F1017" s="176"/>
      <c r="G1017" s="32" t="s">
        <v>102</v>
      </c>
      <c r="H1017" s="196" t="str">
        <f ca="1">IFERROR(VLOOKUP(D1010,基本登録!$B$8:$I$14,5,FALSE),"")</f>
        <v>個人準決勝</v>
      </c>
      <c r="I1017" s="197"/>
      <c r="J1017" s="197"/>
      <c r="K1017" s="197"/>
      <c r="L1017" s="198"/>
      <c r="M1017" s="196" t="str">
        <f ca="1">IFERROR(VLOOKUP(D1010,基本登録!$B$8:$I$14,6,FALSE),"")</f>
        <v>個人決勝</v>
      </c>
      <c r="N1017" s="197"/>
      <c r="O1017" s="197"/>
      <c r="P1017" s="197"/>
      <c r="Q1017" s="198"/>
      <c r="R1017" s="196" t="str">
        <f ca="1">IFERROR(IF(VLOOKUP(D1010,基本登録!$B$8:$I$14,7,FALSE)="","",VLOOKUP(D1010,基本登録!$B$8:$I$14,7,FALSE)),"")</f>
        <v/>
      </c>
      <c r="S1017" s="197"/>
      <c r="T1017" s="197"/>
      <c r="U1017" s="197"/>
      <c r="V1017" s="198"/>
      <c r="W1017" s="196" t="str">
        <f ca="1">IFERROR(IF(VLOOKUP(D1010,基本登録!$B$8:$I$14,8,FALSE)="","",VLOOKUP(D1010,基本登録!$B$8:$I$14,8,FALSE)),"")</f>
        <v/>
      </c>
      <c r="X1017" s="197"/>
      <c r="Y1017" s="197"/>
      <c r="Z1017" s="197"/>
      <c r="AA1017" s="198"/>
      <c r="AC1017" s="52"/>
      <c r="AF1017" s="11"/>
    </row>
    <row r="1018" spans="1:32" ht="21.75" customHeight="1">
      <c r="A1018" s="25" t="str">
        <f>基本登録!$A$17</f>
        <v>１</v>
      </c>
      <c r="B1018" s="179" t="str">
        <f>IF(AC1018="","",VLOOKUP(AC1018,都総体!$B:$G,4,FALSE))</f>
        <v/>
      </c>
      <c r="C1018" s="180"/>
      <c r="D1018" s="180"/>
      <c r="E1018" s="180"/>
      <c r="F1018" s="181"/>
      <c r="G1018" s="26" t="str">
        <f>IF(AC1018="","",VLOOKUP(AC1018,都総体!$B:$G,5,FALSE))</f>
        <v/>
      </c>
      <c r="H1018" s="31"/>
      <c r="I1018" s="31"/>
      <c r="J1018" s="31"/>
      <c r="K1018" s="21"/>
      <c r="L1018" s="34"/>
      <c r="M1018" s="31"/>
      <c r="N1018" s="31"/>
      <c r="O1018" s="31"/>
      <c r="P1018" s="21"/>
      <c r="Q1018" s="34"/>
      <c r="R1018" s="31"/>
      <c r="S1018" s="31"/>
      <c r="T1018" s="31"/>
      <c r="U1018" s="21"/>
      <c r="V1018" s="34"/>
      <c r="W1018" s="31"/>
      <c r="X1018" s="31"/>
      <c r="Y1018" s="31"/>
      <c r="Z1018" s="21"/>
      <c r="AA1018" s="34"/>
      <c r="AC1018" s="52" t="str">
        <f>都総体!B$56</f>
        <v/>
      </c>
      <c r="AF1018" s="11"/>
    </row>
    <row r="1019" spans="1:32" ht="21.75" customHeight="1">
      <c r="A1019" s="24" t="str">
        <f>基本登録!$A$18</f>
        <v>２</v>
      </c>
      <c r="B1019" s="179" t="str">
        <f>IF(AC1019="","",VLOOKUP(AC1019,都総体!$B:$G,4,FALSE))</f>
        <v/>
      </c>
      <c r="C1019" s="180"/>
      <c r="D1019" s="180"/>
      <c r="E1019" s="180"/>
      <c r="F1019" s="181"/>
      <c r="G1019" s="26" t="str">
        <f>IF(AC1019="","",VLOOKUP(AC1019,都総体!$B:$G,5,FALSE))</f>
        <v/>
      </c>
      <c r="H1019" s="31"/>
      <c r="I1019" s="31"/>
      <c r="J1019" s="31"/>
      <c r="K1019" s="21"/>
      <c r="L1019" s="34"/>
      <c r="M1019" s="31"/>
      <c r="N1019" s="31"/>
      <c r="O1019" s="31"/>
      <c r="P1019" s="21"/>
      <c r="Q1019" s="34"/>
      <c r="R1019" s="31"/>
      <c r="S1019" s="31"/>
      <c r="T1019" s="31"/>
      <c r="U1019" s="21"/>
      <c r="V1019" s="34"/>
      <c r="W1019" s="31"/>
      <c r="X1019" s="31"/>
      <c r="Y1019" s="31"/>
      <c r="Z1019" s="21"/>
      <c r="AA1019" s="34"/>
      <c r="AC1019" s="52"/>
      <c r="AF1019" s="11"/>
    </row>
    <row r="1020" spans="1:32" ht="21.75" customHeight="1">
      <c r="A1020" s="24" t="str">
        <f>基本登録!$A$19</f>
        <v>３</v>
      </c>
      <c r="B1020" s="179" t="str">
        <f>IF(AC1020="","",VLOOKUP(AC1020,都総体!$B:$G,4,FALSE))</f>
        <v/>
      </c>
      <c r="C1020" s="180"/>
      <c r="D1020" s="180"/>
      <c r="E1020" s="180"/>
      <c r="F1020" s="181"/>
      <c r="G1020" s="26" t="str">
        <f>IF(AC1020="","",VLOOKUP(AC1020,都総体!$B:$G,5,FALSE))</f>
        <v/>
      </c>
      <c r="H1020" s="31"/>
      <c r="I1020" s="31"/>
      <c r="J1020" s="31"/>
      <c r="K1020" s="21"/>
      <c r="L1020" s="34"/>
      <c r="M1020" s="31"/>
      <c r="N1020" s="31"/>
      <c r="O1020" s="31"/>
      <c r="P1020" s="21"/>
      <c r="Q1020" s="34"/>
      <c r="R1020" s="31"/>
      <c r="S1020" s="31"/>
      <c r="T1020" s="31"/>
      <c r="U1020" s="21"/>
      <c r="V1020" s="34"/>
      <c r="W1020" s="31"/>
      <c r="X1020" s="31"/>
      <c r="Y1020" s="31"/>
      <c r="Z1020" s="21"/>
      <c r="AA1020" s="34"/>
      <c r="AC1020" s="52"/>
      <c r="AF1020" s="11"/>
    </row>
    <row r="1021" spans="1:32" ht="21.75" customHeight="1">
      <c r="A1021" s="24" t="str">
        <f>基本登録!$A$20</f>
        <v>４</v>
      </c>
      <c r="B1021" s="179" t="str">
        <f>IF(AC1021="","",VLOOKUP(AC1021,都総体!$B:$G,4,FALSE))</f>
        <v/>
      </c>
      <c r="C1021" s="180"/>
      <c r="D1021" s="180"/>
      <c r="E1021" s="180"/>
      <c r="F1021" s="181"/>
      <c r="G1021" s="26" t="str">
        <f>IF(AC1021="","",VLOOKUP(AC1021,都総体!$B:$G,5,FALSE))</f>
        <v/>
      </c>
      <c r="H1021" s="31"/>
      <c r="I1021" s="31"/>
      <c r="J1021" s="31"/>
      <c r="K1021" s="21"/>
      <c r="L1021" s="34"/>
      <c r="M1021" s="31"/>
      <c r="N1021" s="31"/>
      <c r="O1021" s="31"/>
      <c r="P1021" s="21"/>
      <c r="Q1021" s="34"/>
      <c r="R1021" s="31"/>
      <c r="S1021" s="31"/>
      <c r="T1021" s="31"/>
      <c r="U1021" s="21"/>
      <c r="V1021" s="34"/>
      <c r="W1021" s="31"/>
      <c r="X1021" s="31"/>
      <c r="Y1021" s="31"/>
      <c r="Z1021" s="21"/>
      <c r="AA1021" s="34"/>
      <c r="AC1021" s="52"/>
      <c r="AF1021" s="11"/>
    </row>
    <row r="1022" spans="1:32" ht="21.75" customHeight="1">
      <c r="A1022" s="24" t="str">
        <f>基本登録!$A$21</f>
        <v>５</v>
      </c>
      <c r="B1022" s="179" t="str">
        <f>IF(AC1022="","",VLOOKUP(AC1022,都総体!$B:$G,4,FALSE))</f>
        <v/>
      </c>
      <c r="C1022" s="180"/>
      <c r="D1022" s="180"/>
      <c r="E1022" s="180"/>
      <c r="F1022" s="181"/>
      <c r="G1022" s="26" t="str">
        <f>IF(AC1022="","",VLOOKUP(AC1022,都総体!$B:$G,5,FALSE))</f>
        <v/>
      </c>
      <c r="H1022" s="31"/>
      <c r="I1022" s="31"/>
      <c r="J1022" s="31"/>
      <c r="K1022" s="21"/>
      <c r="L1022" s="34"/>
      <c r="M1022" s="31"/>
      <c r="N1022" s="31"/>
      <c r="O1022" s="31"/>
      <c r="P1022" s="21"/>
      <c r="Q1022" s="34"/>
      <c r="R1022" s="31"/>
      <c r="S1022" s="31"/>
      <c r="T1022" s="31"/>
      <c r="U1022" s="21"/>
      <c r="V1022" s="34"/>
      <c r="W1022" s="31"/>
      <c r="X1022" s="31"/>
      <c r="Y1022" s="31"/>
      <c r="Z1022" s="21"/>
      <c r="AA1022" s="34"/>
      <c r="AC1022" s="52"/>
      <c r="AF1022" s="11"/>
    </row>
    <row r="1023" spans="1:32" ht="21.75" customHeight="1">
      <c r="A1023" s="24" t="str">
        <f>基本登録!$A$22</f>
        <v>補</v>
      </c>
      <c r="B1023" s="179" t="str">
        <f>IF(AC1023="","",VLOOKUP(AC1023,都総体!$B:$G,4,FALSE))</f>
        <v/>
      </c>
      <c r="C1023" s="180"/>
      <c r="D1023" s="180"/>
      <c r="E1023" s="180"/>
      <c r="F1023" s="181"/>
      <c r="G1023" s="26" t="str">
        <f>IF(AC1023="","",VLOOKUP(AC1023,都総体!$B:$G,5,FALSE))</f>
        <v/>
      </c>
      <c r="H1023" s="24"/>
      <c r="I1023" s="24"/>
      <c r="J1023" s="24"/>
      <c r="K1023" s="33"/>
      <c r="L1023" s="34"/>
      <c r="M1023" s="24"/>
      <c r="N1023" s="24"/>
      <c r="O1023" s="24"/>
      <c r="P1023" s="33"/>
      <c r="Q1023" s="34"/>
      <c r="R1023" s="24"/>
      <c r="S1023" s="24"/>
      <c r="T1023" s="24"/>
      <c r="U1023" s="33"/>
      <c r="V1023" s="34"/>
      <c r="W1023" s="24"/>
      <c r="X1023" s="24"/>
      <c r="Y1023" s="24"/>
      <c r="Z1023" s="33"/>
      <c r="AA1023" s="34"/>
      <c r="AC1023" s="52"/>
      <c r="AF1023" s="11"/>
    </row>
    <row r="1024" spans="1:32" ht="19.5" customHeight="1">
      <c r="A1024" s="169"/>
      <c r="B1024" s="170"/>
      <c r="C1024" s="170"/>
      <c r="D1024" s="170"/>
      <c r="E1024" s="170"/>
      <c r="F1024" s="170"/>
      <c r="G1024" s="171"/>
      <c r="H1024" s="172" t="s">
        <v>132</v>
      </c>
      <c r="I1024" s="173"/>
      <c r="J1024" s="173"/>
      <c r="K1024" s="173"/>
      <c r="L1024" s="34"/>
      <c r="M1024" s="172" t="s">
        <v>132</v>
      </c>
      <c r="N1024" s="173"/>
      <c r="O1024" s="173"/>
      <c r="P1024" s="173"/>
      <c r="Q1024" s="34"/>
      <c r="R1024" s="172" t="s">
        <v>132</v>
      </c>
      <c r="S1024" s="173"/>
      <c r="T1024" s="173"/>
      <c r="U1024" s="173"/>
      <c r="V1024" s="34"/>
      <c r="W1024" s="172" t="s">
        <v>132</v>
      </c>
      <c r="X1024" s="173"/>
      <c r="Y1024" s="173"/>
      <c r="Z1024" s="173"/>
      <c r="AA1024" s="34"/>
      <c r="AC1024" s="52"/>
      <c r="AF1024" s="11"/>
    </row>
    <row r="1025" spans="1:32" ht="24.75" customHeight="1">
      <c r="A1025" s="174"/>
      <c r="B1025" s="175"/>
      <c r="C1025" s="175"/>
      <c r="D1025" s="175"/>
      <c r="E1025" s="175"/>
      <c r="F1025" s="175"/>
      <c r="G1025" s="176"/>
      <c r="H1025" s="169"/>
      <c r="I1025" s="177"/>
      <c r="J1025" s="177"/>
      <c r="K1025" s="177"/>
      <c r="L1025" s="178"/>
      <c r="M1025" s="169"/>
      <c r="N1025" s="177"/>
      <c r="O1025" s="177"/>
      <c r="P1025" s="177"/>
      <c r="Q1025" s="178"/>
      <c r="R1025" s="169"/>
      <c r="S1025" s="177"/>
      <c r="T1025" s="177"/>
      <c r="U1025" s="177"/>
      <c r="V1025" s="178"/>
      <c r="W1025" s="169"/>
      <c r="X1025" s="177"/>
      <c r="Y1025" s="177"/>
      <c r="Z1025" s="177"/>
      <c r="AA1025" s="178"/>
      <c r="AC1025" s="52"/>
      <c r="AF1025" s="11"/>
    </row>
    <row r="1026" spans="1:32" ht="4.5" customHeight="1">
      <c r="A1026" s="165"/>
      <c r="B1026" s="166"/>
      <c r="C1026" s="166"/>
      <c r="D1026" s="166"/>
      <c r="E1026" s="166"/>
      <c r="F1026" s="166"/>
      <c r="G1026" s="166"/>
      <c r="H1026" s="166"/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AC1026" s="52"/>
      <c r="AF1026" s="11"/>
    </row>
    <row r="1027" spans="1:32">
      <c r="A1027" s="167" t="s">
        <v>136</v>
      </c>
      <c r="B1027" s="167"/>
      <c r="C1027" s="47" t="str">
        <f>基本登録!$A$23</f>
        <v>①（　）内の大会の個人の部は一人１枚使用すること（関東予選・総合体育大会・個人選手権大会）</v>
      </c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4"/>
      <c r="R1027" s="45"/>
      <c r="S1027" s="44"/>
      <c r="T1027" s="44"/>
      <c r="U1027" s="40"/>
      <c r="V1027" s="40"/>
      <c r="W1027" s="40"/>
      <c r="X1027" s="40"/>
      <c r="Y1027" s="40"/>
      <c r="Z1027" s="40"/>
      <c r="AA1027" s="40"/>
    </row>
    <row r="1028" spans="1:32">
      <c r="A1028" s="43"/>
      <c r="B1028" s="43"/>
      <c r="C1028" s="47" t="str">
        <f>基本登録!$A$24</f>
        <v>②顧問の捺印のないものは無効</v>
      </c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6"/>
      <c r="R1028" s="44"/>
      <c r="S1028" s="44"/>
      <c r="T1028" s="44"/>
      <c r="U1028" s="168" t="s">
        <v>139</v>
      </c>
      <c r="V1028" s="168"/>
      <c r="W1028" s="168"/>
      <c r="X1028" s="168"/>
      <c r="Y1028" s="168"/>
      <c r="Z1028" s="168"/>
      <c r="AA1028" s="168"/>
    </row>
    <row r="1029" spans="1:32" s="37" customFormat="1">
      <c r="A1029" s="41"/>
      <c r="B1029" s="41"/>
      <c r="C1029" s="42" t="str">
        <f>基本登録!$A$25</f>
        <v>③A4用紙に印刷すること（A4用紙1枚につき立順票は二部出力。切り取って使用すること）</v>
      </c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168"/>
      <c r="V1029" s="168"/>
      <c r="W1029" s="168"/>
      <c r="X1029" s="168"/>
      <c r="Y1029" s="168"/>
      <c r="Z1029" s="168"/>
      <c r="AA1029" s="168"/>
      <c r="AC1029" s="53"/>
    </row>
    <row r="1030" spans="1:32" ht="34.5" customHeight="1">
      <c r="AC1030" s="52"/>
      <c r="AF1030" s="11"/>
    </row>
    <row r="1031" spans="1:32" ht="24.75" customHeight="1">
      <c r="A1031" s="240" t="s">
        <v>119</v>
      </c>
      <c r="B1031" s="240"/>
      <c r="C1031" s="240"/>
      <c r="D1031" s="201" t="str">
        <f ca="1">基本登録!$B$10</f>
        <v>令和8年度　都総体（全国総体都予選）個人 立順票</v>
      </c>
      <c r="E1031" s="201"/>
      <c r="F1031" s="201"/>
      <c r="G1031" s="201"/>
      <c r="H1031" s="201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201"/>
      <c r="V1031" s="201"/>
      <c r="W1031" s="201"/>
      <c r="X1031" s="190" t="s">
        <v>120</v>
      </c>
      <c r="Y1031" s="191"/>
      <c r="Z1031" s="191"/>
      <c r="AA1031" s="192"/>
      <c r="AC1031" s="52"/>
      <c r="AF1031" s="11"/>
    </row>
    <row r="1032" spans="1:32" ht="26.25" customHeight="1">
      <c r="A1032" s="241"/>
      <c r="B1032" s="241"/>
      <c r="C1032" s="241"/>
      <c r="D1032" s="201"/>
      <c r="E1032" s="201"/>
      <c r="F1032" s="201"/>
      <c r="G1032" s="201"/>
      <c r="H1032" s="201"/>
      <c r="I1032" s="201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201"/>
      <c r="V1032" s="201"/>
      <c r="W1032" s="201"/>
      <c r="X1032" s="202" t="str">
        <f>IF(VLOOKUP(AC1039,都総体!$B:$G,2,FALSE)="","",VLOOKUP(AC1039,都総体!$B:$G,2,FALSE))</f>
        <v/>
      </c>
      <c r="Y1032" s="203"/>
      <c r="Z1032" s="203"/>
      <c r="AA1032" s="204"/>
      <c r="AC1032" s="52"/>
      <c r="AF1032" s="11"/>
    </row>
    <row r="1033" spans="1:32" ht="27" customHeight="1">
      <c r="A1033" s="169" t="s">
        <v>121</v>
      </c>
      <c r="B1033" s="177"/>
      <c r="C1033" s="178"/>
      <c r="D1033" s="208"/>
      <c r="E1033" s="30" t="s">
        <v>122</v>
      </c>
      <c r="F1033" s="208"/>
      <c r="G1033" s="190" t="s">
        <v>123</v>
      </c>
      <c r="H1033" s="191"/>
      <c r="I1033" s="192"/>
      <c r="J1033" s="213" t="str">
        <f>基本登録!$B$2</f>
        <v>基本登録シートの学校番号に入力して下さい</v>
      </c>
      <c r="K1033" s="213"/>
      <c r="L1033" s="213"/>
      <c r="M1033" s="213"/>
      <c r="N1033" s="213"/>
      <c r="O1033" s="213"/>
      <c r="P1033" s="213"/>
      <c r="Q1033" s="213"/>
      <c r="R1033" s="213"/>
      <c r="S1033" s="213"/>
      <c r="T1033" s="213"/>
      <c r="U1033" s="213"/>
      <c r="V1033" s="213"/>
      <c r="X1033" s="205"/>
      <c r="Y1033" s="206"/>
      <c r="Z1033" s="206"/>
      <c r="AA1033" s="207"/>
      <c r="AC1033" s="52"/>
      <c r="AF1033" s="11"/>
    </row>
    <row r="1034" spans="1:32" ht="9.75" customHeight="1">
      <c r="A1034" s="214">
        <f>基本登録!$B$1</f>
        <v>0</v>
      </c>
      <c r="B1034" s="215"/>
      <c r="C1034" s="216"/>
      <c r="D1034" s="209"/>
      <c r="E1034" s="223" t="s">
        <v>108</v>
      </c>
      <c r="F1034" s="211"/>
      <c r="G1034" s="226" t="s">
        <v>124</v>
      </c>
      <c r="H1034" s="227"/>
      <c r="I1034" s="228"/>
      <c r="J1034" s="213">
        <f>基本登録!$B$3</f>
        <v>0</v>
      </c>
      <c r="K1034" s="213"/>
      <c r="L1034" s="213"/>
      <c r="M1034" s="213"/>
      <c r="N1034" s="213"/>
      <c r="O1034" s="213"/>
      <c r="P1034" s="213"/>
      <c r="Q1034" s="213"/>
      <c r="R1034" s="213"/>
      <c r="S1034" s="213"/>
      <c r="T1034" s="213"/>
      <c r="U1034" s="213"/>
      <c r="V1034" s="213"/>
      <c r="W1034" s="36"/>
      <c r="X1034" s="36"/>
      <c r="AC1034" s="52"/>
      <c r="AF1034" s="11"/>
    </row>
    <row r="1035" spans="1:32" ht="16.5" customHeight="1">
      <c r="A1035" s="217"/>
      <c r="B1035" s="218"/>
      <c r="C1035" s="219"/>
      <c r="D1035" s="209"/>
      <c r="E1035" s="224"/>
      <c r="F1035" s="211"/>
      <c r="G1035" s="229"/>
      <c r="H1035" s="230"/>
      <c r="I1035" s="231"/>
      <c r="J1035" s="213"/>
      <c r="K1035" s="213"/>
      <c r="L1035" s="213"/>
      <c r="M1035" s="213"/>
      <c r="N1035" s="213"/>
      <c r="O1035" s="213"/>
      <c r="P1035" s="213"/>
      <c r="Q1035" s="213"/>
      <c r="R1035" s="213"/>
      <c r="S1035" s="213"/>
      <c r="T1035" s="213"/>
      <c r="U1035" s="213"/>
      <c r="V1035" s="213"/>
      <c r="X1035" s="182" t="s">
        <v>125</v>
      </c>
      <c r="Y1035" s="184" t="s">
        <v>126</v>
      </c>
      <c r="Z1035" s="185"/>
      <c r="AA1035" s="186"/>
      <c r="AC1035" s="52"/>
      <c r="AF1035" s="11"/>
    </row>
    <row r="1036" spans="1:32" ht="27" customHeight="1">
      <c r="A1036" s="220"/>
      <c r="B1036" s="221"/>
      <c r="C1036" s="222"/>
      <c r="D1036" s="210"/>
      <c r="E1036" s="225"/>
      <c r="F1036" s="212"/>
      <c r="G1036" s="190" t="s">
        <v>127</v>
      </c>
      <c r="H1036" s="191"/>
      <c r="I1036" s="192"/>
      <c r="J1036" s="28"/>
      <c r="K1036" s="29"/>
      <c r="L1036" s="29"/>
      <c r="M1036" s="29"/>
      <c r="N1036" s="29"/>
      <c r="O1036" s="29"/>
      <c r="P1036" s="22"/>
      <c r="Q1036" s="22"/>
      <c r="R1036" s="22" t="s">
        <v>128</v>
      </c>
      <c r="S1036" s="193" t="str">
        <f t="shared" ref="S1036" si="41">AC1039</f>
        <v/>
      </c>
      <c r="T1036" s="194"/>
      <c r="U1036" s="194"/>
      <c r="V1036" s="23" t="s">
        <v>129</v>
      </c>
      <c r="X1036" s="183"/>
      <c r="Y1036" s="187"/>
      <c r="Z1036" s="188"/>
      <c r="AA1036" s="189"/>
      <c r="AC1036" s="52"/>
      <c r="AF1036" s="11"/>
    </row>
    <row r="1037" spans="1:32" ht="4.5" customHeight="1">
      <c r="AC1037" s="52"/>
      <c r="AF1037" s="11"/>
    </row>
    <row r="1038" spans="1:32" ht="21.75" customHeight="1">
      <c r="A1038" s="24" t="s">
        <v>130</v>
      </c>
      <c r="B1038" s="174" t="s">
        <v>131</v>
      </c>
      <c r="C1038" s="195"/>
      <c r="D1038" s="195"/>
      <c r="E1038" s="195"/>
      <c r="F1038" s="176"/>
      <c r="G1038" s="32" t="s">
        <v>102</v>
      </c>
      <c r="H1038" s="196" t="str">
        <f ca="1">IFERROR(VLOOKUP(D1031,基本登録!$B$8:$I$14,5,FALSE),"")</f>
        <v>個人準決勝</v>
      </c>
      <c r="I1038" s="197"/>
      <c r="J1038" s="197"/>
      <c r="K1038" s="197"/>
      <c r="L1038" s="198"/>
      <c r="M1038" s="196" t="str">
        <f ca="1">IFERROR(VLOOKUP(D1031,基本登録!$B$8:$I$14,6,FALSE),"")</f>
        <v>個人決勝</v>
      </c>
      <c r="N1038" s="197"/>
      <c r="O1038" s="197"/>
      <c r="P1038" s="197"/>
      <c r="Q1038" s="198"/>
      <c r="R1038" s="196" t="str">
        <f ca="1">IFERROR(IF(VLOOKUP(D1031,基本登録!$B$8:$I$14,7,FALSE)="","",VLOOKUP(D1031,基本登録!$B$8:$I$14,7,FALSE)),"")</f>
        <v/>
      </c>
      <c r="S1038" s="197"/>
      <c r="T1038" s="197"/>
      <c r="U1038" s="197"/>
      <c r="V1038" s="198"/>
      <c r="W1038" s="196" t="str">
        <f ca="1">IFERROR(IF(VLOOKUP(D1031,基本登録!$B$8:$I$14,8,FALSE)="","",VLOOKUP(D1031,基本登録!$B$8:$I$14,8,FALSE)),"")</f>
        <v/>
      </c>
      <c r="X1038" s="197"/>
      <c r="Y1038" s="197"/>
      <c r="Z1038" s="197"/>
      <c r="AA1038" s="198"/>
      <c r="AC1038" s="52"/>
      <c r="AF1038" s="11"/>
    </row>
    <row r="1039" spans="1:32" ht="21.75" customHeight="1">
      <c r="A1039" s="25" t="str">
        <f>基本登録!$A$17</f>
        <v>１</v>
      </c>
      <c r="B1039" s="179" t="str">
        <f>IF(AC1039="","",VLOOKUP(AC1039,都総体!$B:$G,4,FALSE))</f>
        <v/>
      </c>
      <c r="C1039" s="180"/>
      <c r="D1039" s="180"/>
      <c r="E1039" s="180"/>
      <c r="F1039" s="181"/>
      <c r="G1039" s="26" t="str">
        <f>IF(AC1039="","",VLOOKUP(AC1039,都総体!$B:$G,5,FALSE))</f>
        <v/>
      </c>
      <c r="H1039" s="31"/>
      <c r="I1039" s="31"/>
      <c r="J1039" s="31"/>
      <c r="K1039" s="21"/>
      <c r="L1039" s="34"/>
      <c r="M1039" s="31"/>
      <c r="N1039" s="31"/>
      <c r="O1039" s="31"/>
      <c r="P1039" s="21"/>
      <c r="Q1039" s="34"/>
      <c r="R1039" s="31"/>
      <c r="S1039" s="31"/>
      <c r="T1039" s="31"/>
      <c r="U1039" s="21"/>
      <c r="V1039" s="34"/>
      <c r="W1039" s="31"/>
      <c r="X1039" s="31"/>
      <c r="Y1039" s="31"/>
      <c r="Z1039" s="21"/>
      <c r="AA1039" s="34"/>
      <c r="AC1039" s="52" t="str">
        <f>都総体!B$57</f>
        <v/>
      </c>
      <c r="AF1039" s="11"/>
    </row>
    <row r="1040" spans="1:32" ht="21.75" customHeight="1">
      <c r="A1040" s="24" t="str">
        <f>基本登録!$A$18</f>
        <v>２</v>
      </c>
      <c r="B1040" s="179" t="str">
        <f>IF(AC1040="","",VLOOKUP(AC1040,都総体!$B:$G,4,FALSE))</f>
        <v/>
      </c>
      <c r="C1040" s="180"/>
      <c r="D1040" s="180"/>
      <c r="E1040" s="180"/>
      <c r="F1040" s="181"/>
      <c r="G1040" s="26" t="str">
        <f>IF(AC1040="","",VLOOKUP(AC1040,都総体!$B:$G,5,FALSE))</f>
        <v/>
      </c>
      <c r="H1040" s="31"/>
      <c r="I1040" s="31"/>
      <c r="J1040" s="31"/>
      <c r="K1040" s="21"/>
      <c r="L1040" s="34"/>
      <c r="M1040" s="31"/>
      <c r="N1040" s="31"/>
      <c r="O1040" s="31"/>
      <c r="P1040" s="21"/>
      <c r="Q1040" s="34"/>
      <c r="R1040" s="31"/>
      <c r="S1040" s="31"/>
      <c r="T1040" s="31"/>
      <c r="U1040" s="21"/>
      <c r="V1040" s="34"/>
      <c r="W1040" s="31"/>
      <c r="X1040" s="31"/>
      <c r="Y1040" s="31"/>
      <c r="Z1040" s="21"/>
      <c r="AA1040" s="34"/>
      <c r="AC1040" s="52"/>
      <c r="AF1040" s="11"/>
    </row>
    <row r="1041" spans="1:32" ht="21.75" customHeight="1">
      <c r="A1041" s="24" t="str">
        <f>基本登録!$A$19</f>
        <v>３</v>
      </c>
      <c r="B1041" s="179" t="str">
        <f>IF(AC1041="","",VLOOKUP(AC1041,都総体!$B:$G,4,FALSE))</f>
        <v/>
      </c>
      <c r="C1041" s="180"/>
      <c r="D1041" s="180"/>
      <c r="E1041" s="180"/>
      <c r="F1041" s="181"/>
      <c r="G1041" s="26" t="str">
        <f>IF(AC1041="","",VLOOKUP(AC1041,都総体!$B:$G,5,FALSE))</f>
        <v/>
      </c>
      <c r="H1041" s="31"/>
      <c r="I1041" s="31"/>
      <c r="J1041" s="31"/>
      <c r="K1041" s="21"/>
      <c r="L1041" s="34"/>
      <c r="M1041" s="31"/>
      <c r="N1041" s="31"/>
      <c r="O1041" s="31"/>
      <c r="P1041" s="21"/>
      <c r="Q1041" s="34"/>
      <c r="R1041" s="31"/>
      <c r="S1041" s="31"/>
      <c r="T1041" s="31"/>
      <c r="U1041" s="21"/>
      <c r="V1041" s="34"/>
      <c r="W1041" s="31"/>
      <c r="X1041" s="31"/>
      <c r="Y1041" s="31"/>
      <c r="Z1041" s="21"/>
      <c r="AA1041" s="34"/>
      <c r="AC1041" s="52"/>
      <c r="AF1041" s="11"/>
    </row>
    <row r="1042" spans="1:32" ht="21.75" customHeight="1">
      <c r="A1042" s="24" t="str">
        <f>基本登録!$A$20</f>
        <v>４</v>
      </c>
      <c r="B1042" s="179" t="str">
        <f>IF(AC1042="","",VLOOKUP(AC1042,都総体!$B:$G,4,FALSE))</f>
        <v/>
      </c>
      <c r="C1042" s="180"/>
      <c r="D1042" s="180"/>
      <c r="E1042" s="180"/>
      <c r="F1042" s="181"/>
      <c r="G1042" s="26" t="str">
        <f>IF(AC1042="","",VLOOKUP(AC1042,都総体!$B:$G,5,FALSE))</f>
        <v/>
      </c>
      <c r="H1042" s="31"/>
      <c r="I1042" s="31"/>
      <c r="J1042" s="31"/>
      <c r="K1042" s="21"/>
      <c r="L1042" s="34"/>
      <c r="M1042" s="31"/>
      <c r="N1042" s="31"/>
      <c r="O1042" s="31"/>
      <c r="P1042" s="21"/>
      <c r="Q1042" s="34"/>
      <c r="R1042" s="31"/>
      <c r="S1042" s="31"/>
      <c r="T1042" s="31"/>
      <c r="U1042" s="21"/>
      <c r="V1042" s="34"/>
      <c r="W1042" s="31"/>
      <c r="X1042" s="31"/>
      <c r="Y1042" s="31"/>
      <c r="Z1042" s="21"/>
      <c r="AA1042" s="34"/>
      <c r="AC1042" s="52"/>
      <c r="AF1042" s="11"/>
    </row>
    <row r="1043" spans="1:32" ht="21.75" customHeight="1">
      <c r="A1043" s="24" t="str">
        <f>基本登録!$A$21</f>
        <v>５</v>
      </c>
      <c r="B1043" s="179" t="str">
        <f>IF(AC1043="","",VLOOKUP(AC1043,都総体!$B:$G,4,FALSE))</f>
        <v/>
      </c>
      <c r="C1043" s="180"/>
      <c r="D1043" s="180"/>
      <c r="E1043" s="180"/>
      <c r="F1043" s="181"/>
      <c r="G1043" s="26" t="str">
        <f>IF(AC1043="","",VLOOKUP(AC1043,都総体!$B:$G,5,FALSE))</f>
        <v/>
      </c>
      <c r="H1043" s="31"/>
      <c r="I1043" s="31"/>
      <c r="J1043" s="31"/>
      <c r="K1043" s="21"/>
      <c r="L1043" s="34"/>
      <c r="M1043" s="31"/>
      <c r="N1043" s="31"/>
      <c r="O1043" s="31"/>
      <c r="P1043" s="21"/>
      <c r="Q1043" s="34"/>
      <c r="R1043" s="31"/>
      <c r="S1043" s="31"/>
      <c r="T1043" s="31"/>
      <c r="U1043" s="21"/>
      <c r="V1043" s="34"/>
      <c r="W1043" s="31"/>
      <c r="X1043" s="31"/>
      <c r="Y1043" s="31"/>
      <c r="Z1043" s="21"/>
      <c r="AA1043" s="34"/>
      <c r="AC1043" s="52"/>
      <c r="AF1043" s="11"/>
    </row>
    <row r="1044" spans="1:32" ht="21.75" customHeight="1">
      <c r="A1044" s="24" t="str">
        <f>基本登録!$A$22</f>
        <v>補</v>
      </c>
      <c r="B1044" s="179" t="str">
        <f>IF(AC1044="","",VLOOKUP(AC1044,都総体!$B:$G,4,FALSE))</f>
        <v/>
      </c>
      <c r="C1044" s="180"/>
      <c r="D1044" s="180"/>
      <c r="E1044" s="180"/>
      <c r="F1044" s="181"/>
      <c r="G1044" s="26" t="str">
        <f>IF(AC1044="","",VLOOKUP(AC1044,都総体!$B:$G,5,FALSE))</f>
        <v/>
      </c>
      <c r="H1044" s="24"/>
      <c r="I1044" s="24"/>
      <c r="J1044" s="24"/>
      <c r="K1044" s="33"/>
      <c r="L1044" s="34"/>
      <c r="M1044" s="24"/>
      <c r="N1044" s="24"/>
      <c r="O1044" s="24"/>
      <c r="P1044" s="33"/>
      <c r="Q1044" s="34"/>
      <c r="R1044" s="24"/>
      <c r="S1044" s="24"/>
      <c r="T1044" s="24"/>
      <c r="U1044" s="33"/>
      <c r="V1044" s="34"/>
      <c r="W1044" s="24"/>
      <c r="X1044" s="24"/>
      <c r="Y1044" s="24"/>
      <c r="Z1044" s="33"/>
      <c r="AA1044" s="34"/>
      <c r="AC1044" s="52"/>
      <c r="AF1044" s="11"/>
    </row>
    <row r="1045" spans="1:32" ht="19.5" customHeight="1">
      <c r="A1045" s="169"/>
      <c r="B1045" s="170"/>
      <c r="C1045" s="170"/>
      <c r="D1045" s="170"/>
      <c r="E1045" s="170"/>
      <c r="F1045" s="170"/>
      <c r="G1045" s="171"/>
      <c r="H1045" s="172" t="s">
        <v>132</v>
      </c>
      <c r="I1045" s="173"/>
      <c r="J1045" s="173"/>
      <c r="K1045" s="173"/>
      <c r="L1045" s="34"/>
      <c r="M1045" s="172" t="s">
        <v>132</v>
      </c>
      <c r="N1045" s="173"/>
      <c r="O1045" s="173"/>
      <c r="P1045" s="173"/>
      <c r="Q1045" s="34"/>
      <c r="R1045" s="172" t="s">
        <v>132</v>
      </c>
      <c r="S1045" s="173"/>
      <c r="T1045" s="173"/>
      <c r="U1045" s="173"/>
      <c r="V1045" s="34"/>
      <c r="W1045" s="172" t="s">
        <v>132</v>
      </c>
      <c r="X1045" s="173"/>
      <c r="Y1045" s="173"/>
      <c r="Z1045" s="173"/>
      <c r="AA1045" s="34"/>
      <c r="AC1045" s="52"/>
      <c r="AF1045" s="11"/>
    </row>
    <row r="1046" spans="1:32" ht="24.75" customHeight="1">
      <c r="A1046" s="174"/>
      <c r="B1046" s="175"/>
      <c r="C1046" s="175"/>
      <c r="D1046" s="175"/>
      <c r="E1046" s="175"/>
      <c r="F1046" s="175"/>
      <c r="G1046" s="176"/>
      <c r="H1046" s="169"/>
      <c r="I1046" s="177"/>
      <c r="J1046" s="177"/>
      <c r="K1046" s="177"/>
      <c r="L1046" s="178"/>
      <c r="M1046" s="169"/>
      <c r="N1046" s="177"/>
      <c r="O1046" s="177"/>
      <c r="P1046" s="177"/>
      <c r="Q1046" s="178"/>
      <c r="R1046" s="169"/>
      <c r="S1046" s="177"/>
      <c r="T1046" s="177"/>
      <c r="U1046" s="177"/>
      <c r="V1046" s="178"/>
      <c r="W1046" s="169"/>
      <c r="X1046" s="177"/>
      <c r="Y1046" s="177"/>
      <c r="Z1046" s="177"/>
      <c r="AA1046" s="178"/>
      <c r="AC1046" s="52"/>
      <c r="AF1046" s="11"/>
    </row>
    <row r="1047" spans="1:32" ht="4.5" customHeight="1">
      <c r="A1047" s="165"/>
      <c r="B1047" s="166"/>
      <c r="C1047" s="166"/>
      <c r="D1047" s="166"/>
      <c r="E1047" s="166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AC1047" s="52"/>
      <c r="AF1047" s="11"/>
    </row>
    <row r="1048" spans="1:32">
      <c r="A1048" s="167" t="s">
        <v>136</v>
      </c>
      <c r="B1048" s="167"/>
      <c r="C1048" s="47" t="str">
        <f>基本登録!$A$23</f>
        <v>①（　）内の大会の個人の部は一人１枚使用すること（関東予選・総合体育大会・個人選手権大会）</v>
      </c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4"/>
      <c r="R1048" s="45"/>
      <c r="S1048" s="44"/>
      <c r="T1048" s="44"/>
      <c r="U1048" s="40"/>
      <c r="V1048" s="40"/>
      <c r="W1048" s="40"/>
      <c r="X1048" s="40"/>
      <c r="Y1048" s="40"/>
      <c r="Z1048" s="40"/>
      <c r="AA1048" s="40"/>
    </row>
    <row r="1049" spans="1:32">
      <c r="A1049" s="43"/>
      <c r="B1049" s="43"/>
      <c r="C1049" s="47" t="str">
        <f>基本登録!$A$24</f>
        <v>②顧問の捺印のないものは無効</v>
      </c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6"/>
      <c r="R1049" s="44"/>
      <c r="S1049" s="44"/>
      <c r="T1049" s="44"/>
      <c r="U1049" s="168" t="s">
        <v>139</v>
      </c>
      <c r="V1049" s="168"/>
      <c r="W1049" s="168"/>
      <c r="X1049" s="168"/>
      <c r="Y1049" s="168"/>
      <c r="Z1049" s="168"/>
      <c r="AA1049" s="168"/>
    </row>
    <row r="1050" spans="1:32" s="37" customFormat="1">
      <c r="A1050" s="41"/>
      <c r="B1050" s="41"/>
      <c r="C1050" s="42" t="str">
        <f>基本登録!$A$25</f>
        <v>③A4用紙に印刷すること（A4用紙1枚につき立順票は二部出力。切り取って使用すること）</v>
      </c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168"/>
      <c r="V1050" s="168"/>
      <c r="W1050" s="168"/>
      <c r="X1050" s="168"/>
      <c r="Y1050" s="168"/>
      <c r="Z1050" s="168"/>
      <c r="AA1050" s="168"/>
      <c r="AC1050" s="53"/>
    </row>
    <row r="1051" spans="1:32" ht="34.5" customHeight="1">
      <c r="AC1051" s="52"/>
      <c r="AF1051" s="11"/>
    </row>
    <row r="1052" spans="1:32" ht="24.75" customHeight="1">
      <c r="A1052" s="240" t="s">
        <v>119</v>
      </c>
      <c r="B1052" s="240"/>
      <c r="C1052" s="240"/>
      <c r="D1052" s="201" t="str">
        <f ca="1">基本登録!$B$10</f>
        <v>令和8年度　都総体（全国総体都予選）個人 立順票</v>
      </c>
      <c r="E1052" s="201"/>
      <c r="F1052" s="201"/>
      <c r="G1052" s="201"/>
      <c r="H1052" s="201"/>
      <c r="I1052" s="201"/>
      <c r="J1052" s="201"/>
      <c r="K1052" s="201"/>
      <c r="L1052" s="201"/>
      <c r="M1052" s="201"/>
      <c r="N1052" s="201"/>
      <c r="O1052" s="201"/>
      <c r="P1052" s="201"/>
      <c r="Q1052" s="201"/>
      <c r="R1052" s="201"/>
      <c r="S1052" s="201"/>
      <c r="T1052" s="201"/>
      <c r="U1052" s="201"/>
      <c r="V1052" s="201"/>
      <c r="W1052" s="201"/>
      <c r="X1052" s="190" t="s">
        <v>120</v>
      </c>
      <c r="Y1052" s="191"/>
      <c r="Z1052" s="191"/>
      <c r="AA1052" s="192"/>
      <c r="AC1052" s="52"/>
      <c r="AF1052" s="11"/>
    </row>
    <row r="1053" spans="1:32" ht="26.25" customHeight="1">
      <c r="A1053" s="241"/>
      <c r="B1053" s="241"/>
      <c r="C1053" s="241"/>
      <c r="D1053" s="201"/>
      <c r="E1053" s="201"/>
      <c r="F1053" s="201"/>
      <c r="G1053" s="201"/>
      <c r="H1053" s="201"/>
      <c r="I1053" s="201"/>
      <c r="J1053" s="201"/>
      <c r="K1053" s="201"/>
      <c r="L1053" s="201"/>
      <c r="M1053" s="201"/>
      <c r="N1053" s="201"/>
      <c r="O1053" s="201"/>
      <c r="P1053" s="201"/>
      <c r="Q1053" s="201"/>
      <c r="R1053" s="201"/>
      <c r="S1053" s="201"/>
      <c r="T1053" s="201"/>
      <c r="U1053" s="201"/>
      <c r="V1053" s="201"/>
      <c r="W1053" s="201"/>
      <c r="X1053" s="202" t="str">
        <f>IF(VLOOKUP(AC1060,都総体!$B:$G,2,FALSE)="","",VLOOKUP(AC1060,都総体!$B:$G,2,FALSE))</f>
        <v/>
      </c>
      <c r="Y1053" s="203"/>
      <c r="Z1053" s="203"/>
      <c r="AA1053" s="204"/>
      <c r="AC1053" s="52"/>
      <c r="AF1053" s="11"/>
    </row>
    <row r="1054" spans="1:32" ht="27" customHeight="1">
      <c r="A1054" s="169" t="s">
        <v>121</v>
      </c>
      <c r="B1054" s="177"/>
      <c r="C1054" s="178"/>
      <c r="D1054" s="208"/>
      <c r="E1054" s="30" t="s">
        <v>122</v>
      </c>
      <c r="F1054" s="208"/>
      <c r="G1054" s="190" t="s">
        <v>123</v>
      </c>
      <c r="H1054" s="191"/>
      <c r="I1054" s="192"/>
      <c r="J1054" s="213" t="str">
        <f>基本登録!$B$2</f>
        <v>基本登録シートの学校番号に入力して下さい</v>
      </c>
      <c r="K1054" s="213"/>
      <c r="L1054" s="213"/>
      <c r="M1054" s="213"/>
      <c r="N1054" s="213"/>
      <c r="O1054" s="213"/>
      <c r="P1054" s="213"/>
      <c r="Q1054" s="213"/>
      <c r="R1054" s="213"/>
      <c r="S1054" s="213"/>
      <c r="T1054" s="213"/>
      <c r="U1054" s="213"/>
      <c r="V1054" s="213"/>
      <c r="X1054" s="205"/>
      <c r="Y1054" s="206"/>
      <c r="Z1054" s="206"/>
      <c r="AA1054" s="207"/>
      <c r="AC1054" s="52"/>
      <c r="AF1054" s="11"/>
    </row>
    <row r="1055" spans="1:32" ht="9.75" customHeight="1">
      <c r="A1055" s="214">
        <f>基本登録!$B$1</f>
        <v>0</v>
      </c>
      <c r="B1055" s="215"/>
      <c r="C1055" s="216"/>
      <c r="D1055" s="209"/>
      <c r="E1055" s="223" t="s">
        <v>108</v>
      </c>
      <c r="F1055" s="211"/>
      <c r="G1055" s="226" t="s">
        <v>124</v>
      </c>
      <c r="H1055" s="227"/>
      <c r="I1055" s="228"/>
      <c r="J1055" s="213">
        <f>基本登録!$B$3</f>
        <v>0</v>
      </c>
      <c r="K1055" s="213"/>
      <c r="L1055" s="213"/>
      <c r="M1055" s="213"/>
      <c r="N1055" s="213"/>
      <c r="O1055" s="213"/>
      <c r="P1055" s="213"/>
      <c r="Q1055" s="213"/>
      <c r="R1055" s="213"/>
      <c r="S1055" s="213"/>
      <c r="T1055" s="213"/>
      <c r="U1055" s="213"/>
      <c r="V1055" s="213"/>
      <c r="W1055" s="36"/>
      <c r="X1055" s="36"/>
      <c r="AC1055" s="52"/>
      <c r="AF1055" s="11"/>
    </row>
    <row r="1056" spans="1:32" ht="16.5" customHeight="1">
      <c r="A1056" s="217"/>
      <c r="B1056" s="218"/>
      <c r="C1056" s="219"/>
      <c r="D1056" s="209"/>
      <c r="E1056" s="224"/>
      <c r="F1056" s="211"/>
      <c r="G1056" s="229"/>
      <c r="H1056" s="230"/>
      <c r="I1056" s="231"/>
      <c r="J1056" s="213"/>
      <c r="K1056" s="213"/>
      <c r="L1056" s="213"/>
      <c r="M1056" s="213"/>
      <c r="N1056" s="213"/>
      <c r="O1056" s="213"/>
      <c r="P1056" s="213"/>
      <c r="Q1056" s="213"/>
      <c r="R1056" s="213"/>
      <c r="S1056" s="213"/>
      <c r="T1056" s="213"/>
      <c r="U1056" s="213"/>
      <c r="V1056" s="213"/>
      <c r="X1056" s="182" t="s">
        <v>125</v>
      </c>
      <c r="Y1056" s="184" t="s">
        <v>126</v>
      </c>
      <c r="Z1056" s="185"/>
      <c r="AA1056" s="186"/>
      <c r="AC1056" s="52"/>
      <c r="AF1056" s="11"/>
    </row>
    <row r="1057" spans="1:32" ht="27" customHeight="1">
      <c r="A1057" s="220"/>
      <c r="B1057" s="221"/>
      <c r="C1057" s="222"/>
      <c r="D1057" s="210"/>
      <c r="E1057" s="225"/>
      <c r="F1057" s="212"/>
      <c r="G1057" s="190" t="s">
        <v>127</v>
      </c>
      <c r="H1057" s="191"/>
      <c r="I1057" s="192"/>
      <c r="J1057" s="28"/>
      <c r="K1057" s="29"/>
      <c r="L1057" s="29"/>
      <c r="M1057" s="29"/>
      <c r="N1057" s="29"/>
      <c r="O1057" s="29"/>
      <c r="P1057" s="22"/>
      <c r="Q1057" s="22"/>
      <c r="R1057" s="22" t="s">
        <v>128</v>
      </c>
      <c r="S1057" s="193" t="str">
        <f t="shared" ref="S1057" si="42">AC1060</f>
        <v/>
      </c>
      <c r="T1057" s="194"/>
      <c r="U1057" s="194"/>
      <c r="V1057" s="23" t="s">
        <v>129</v>
      </c>
      <c r="X1057" s="183"/>
      <c r="Y1057" s="187"/>
      <c r="Z1057" s="188"/>
      <c r="AA1057" s="189"/>
      <c r="AC1057" s="52"/>
      <c r="AF1057" s="11"/>
    </row>
    <row r="1058" spans="1:32" ht="4.5" customHeight="1">
      <c r="AC1058" s="52"/>
      <c r="AF1058" s="11"/>
    </row>
    <row r="1059" spans="1:32" ht="21.75" customHeight="1">
      <c r="A1059" s="24" t="s">
        <v>130</v>
      </c>
      <c r="B1059" s="174" t="s">
        <v>131</v>
      </c>
      <c r="C1059" s="195"/>
      <c r="D1059" s="195"/>
      <c r="E1059" s="195"/>
      <c r="F1059" s="176"/>
      <c r="G1059" s="32" t="s">
        <v>102</v>
      </c>
      <c r="H1059" s="196" t="str">
        <f ca="1">IFERROR(VLOOKUP(D1052,基本登録!$B$8:$I$14,5,FALSE),"")</f>
        <v>個人準決勝</v>
      </c>
      <c r="I1059" s="197"/>
      <c r="J1059" s="197"/>
      <c r="K1059" s="197"/>
      <c r="L1059" s="198"/>
      <c r="M1059" s="196" t="str">
        <f ca="1">IFERROR(VLOOKUP(D1052,基本登録!$B$8:$I$14,6,FALSE),"")</f>
        <v>個人決勝</v>
      </c>
      <c r="N1059" s="197"/>
      <c r="O1059" s="197"/>
      <c r="P1059" s="197"/>
      <c r="Q1059" s="198"/>
      <c r="R1059" s="196" t="str">
        <f ca="1">IFERROR(IF(VLOOKUP(D1052,基本登録!$B$8:$I$14,7,FALSE)="","",VLOOKUP(D1052,基本登録!$B$8:$I$14,7,FALSE)),"")</f>
        <v/>
      </c>
      <c r="S1059" s="197"/>
      <c r="T1059" s="197"/>
      <c r="U1059" s="197"/>
      <c r="V1059" s="198"/>
      <c r="W1059" s="196" t="str">
        <f ca="1">IFERROR(IF(VLOOKUP(D1052,基本登録!$B$8:$I$14,8,FALSE)="","",VLOOKUP(D1052,基本登録!$B$8:$I$14,8,FALSE)),"")</f>
        <v/>
      </c>
      <c r="X1059" s="197"/>
      <c r="Y1059" s="197"/>
      <c r="Z1059" s="197"/>
      <c r="AA1059" s="198"/>
      <c r="AC1059" s="52"/>
      <c r="AF1059" s="11"/>
    </row>
    <row r="1060" spans="1:32" ht="21.75" customHeight="1">
      <c r="A1060" s="25" t="str">
        <f>基本登録!$A$17</f>
        <v>１</v>
      </c>
      <c r="B1060" s="179" t="str">
        <f>IF(AC1060="","",VLOOKUP(AC1060,都総体!$B:$G,4,FALSE))</f>
        <v/>
      </c>
      <c r="C1060" s="180"/>
      <c r="D1060" s="180"/>
      <c r="E1060" s="180"/>
      <c r="F1060" s="181"/>
      <c r="G1060" s="26" t="str">
        <f>IF(AC1060="","",VLOOKUP(AC1060,都総体!$B:$G,5,FALSE))</f>
        <v/>
      </c>
      <c r="H1060" s="31"/>
      <c r="I1060" s="31"/>
      <c r="J1060" s="31"/>
      <c r="K1060" s="21"/>
      <c r="L1060" s="34"/>
      <c r="M1060" s="31"/>
      <c r="N1060" s="31"/>
      <c r="O1060" s="31"/>
      <c r="P1060" s="21"/>
      <c r="Q1060" s="34"/>
      <c r="R1060" s="31"/>
      <c r="S1060" s="31"/>
      <c r="T1060" s="31"/>
      <c r="U1060" s="21"/>
      <c r="V1060" s="34"/>
      <c r="W1060" s="31"/>
      <c r="X1060" s="31"/>
      <c r="Y1060" s="31"/>
      <c r="Z1060" s="21"/>
      <c r="AA1060" s="34"/>
      <c r="AC1060" s="52" t="str">
        <f>都総体!B$58</f>
        <v/>
      </c>
      <c r="AF1060" s="11"/>
    </row>
    <row r="1061" spans="1:32" ht="21.75" customHeight="1">
      <c r="A1061" s="24" t="str">
        <f>基本登録!$A$18</f>
        <v>２</v>
      </c>
      <c r="B1061" s="179" t="str">
        <f>IF(AC1061="","",VLOOKUP(AC1061,都総体!$B:$G,4,FALSE))</f>
        <v/>
      </c>
      <c r="C1061" s="180"/>
      <c r="D1061" s="180"/>
      <c r="E1061" s="180"/>
      <c r="F1061" s="181"/>
      <c r="G1061" s="26" t="str">
        <f>IF(AC1061="","",VLOOKUP(AC1061,都総体!$B:$G,5,FALSE))</f>
        <v/>
      </c>
      <c r="H1061" s="31"/>
      <c r="I1061" s="31"/>
      <c r="J1061" s="31"/>
      <c r="K1061" s="21"/>
      <c r="L1061" s="34"/>
      <c r="M1061" s="31"/>
      <c r="N1061" s="31"/>
      <c r="O1061" s="31"/>
      <c r="P1061" s="21"/>
      <c r="Q1061" s="34"/>
      <c r="R1061" s="31"/>
      <c r="S1061" s="31"/>
      <c r="T1061" s="31"/>
      <c r="U1061" s="21"/>
      <c r="V1061" s="34"/>
      <c r="W1061" s="31"/>
      <c r="X1061" s="31"/>
      <c r="Y1061" s="31"/>
      <c r="Z1061" s="21"/>
      <c r="AA1061" s="34"/>
      <c r="AC1061" s="52"/>
      <c r="AF1061" s="11"/>
    </row>
    <row r="1062" spans="1:32" ht="21.75" customHeight="1">
      <c r="A1062" s="24" t="str">
        <f>基本登録!$A$19</f>
        <v>３</v>
      </c>
      <c r="B1062" s="179" t="str">
        <f>IF(AC1062="","",VLOOKUP(AC1062,都総体!$B:$G,4,FALSE))</f>
        <v/>
      </c>
      <c r="C1062" s="180"/>
      <c r="D1062" s="180"/>
      <c r="E1062" s="180"/>
      <c r="F1062" s="181"/>
      <c r="G1062" s="26" t="str">
        <f>IF(AC1062="","",VLOOKUP(AC1062,都総体!$B:$G,5,FALSE))</f>
        <v/>
      </c>
      <c r="H1062" s="31"/>
      <c r="I1062" s="31"/>
      <c r="J1062" s="31"/>
      <c r="K1062" s="21"/>
      <c r="L1062" s="34"/>
      <c r="M1062" s="31"/>
      <c r="N1062" s="31"/>
      <c r="O1062" s="31"/>
      <c r="P1062" s="21"/>
      <c r="Q1062" s="34"/>
      <c r="R1062" s="31"/>
      <c r="S1062" s="31"/>
      <c r="T1062" s="31"/>
      <c r="U1062" s="21"/>
      <c r="V1062" s="34"/>
      <c r="W1062" s="31"/>
      <c r="X1062" s="31"/>
      <c r="Y1062" s="31"/>
      <c r="Z1062" s="21"/>
      <c r="AA1062" s="34"/>
      <c r="AC1062" s="52"/>
      <c r="AF1062" s="11"/>
    </row>
    <row r="1063" spans="1:32" ht="21.75" customHeight="1">
      <c r="A1063" s="24" t="str">
        <f>基本登録!$A$20</f>
        <v>４</v>
      </c>
      <c r="B1063" s="179" t="str">
        <f>IF(AC1063="","",VLOOKUP(AC1063,都総体!$B:$G,4,FALSE))</f>
        <v/>
      </c>
      <c r="C1063" s="180"/>
      <c r="D1063" s="180"/>
      <c r="E1063" s="180"/>
      <c r="F1063" s="181"/>
      <c r="G1063" s="26" t="str">
        <f>IF(AC1063="","",VLOOKUP(AC1063,都総体!$B:$G,5,FALSE))</f>
        <v/>
      </c>
      <c r="H1063" s="31"/>
      <c r="I1063" s="31"/>
      <c r="J1063" s="31"/>
      <c r="K1063" s="21"/>
      <c r="L1063" s="34"/>
      <c r="M1063" s="31"/>
      <c r="N1063" s="31"/>
      <c r="O1063" s="31"/>
      <c r="P1063" s="21"/>
      <c r="Q1063" s="34"/>
      <c r="R1063" s="31"/>
      <c r="S1063" s="31"/>
      <c r="T1063" s="31"/>
      <c r="U1063" s="21"/>
      <c r="V1063" s="34"/>
      <c r="W1063" s="31"/>
      <c r="X1063" s="31"/>
      <c r="Y1063" s="31"/>
      <c r="Z1063" s="21"/>
      <c r="AA1063" s="34"/>
      <c r="AC1063" s="52"/>
      <c r="AF1063" s="11"/>
    </row>
    <row r="1064" spans="1:32" ht="21.75" customHeight="1">
      <c r="A1064" s="24" t="str">
        <f>基本登録!$A$21</f>
        <v>５</v>
      </c>
      <c r="B1064" s="179" t="str">
        <f>IF(AC1064="","",VLOOKUP(AC1064,都総体!$B:$G,4,FALSE))</f>
        <v/>
      </c>
      <c r="C1064" s="180"/>
      <c r="D1064" s="180"/>
      <c r="E1064" s="180"/>
      <c r="F1064" s="181"/>
      <c r="G1064" s="26" t="str">
        <f>IF(AC1064="","",VLOOKUP(AC1064,都総体!$B:$G,5,FALSE))</f>
        <v/>
      </c>
      <c r="H1064" s="31"/>
      <c r="I1064" s="31"/>
      <c r="J1064" s="31"/>
      <c r="K1064" s="21"/>
      <c r="L1064" s="34"/>
      <c r="M1064" s="31"/>
      <c r="N1064" s="31"/>
      <c r="O1064" s="31"/>
      <c r="P1064" s="21"/>
      <c r="Q1064" s="34"/>
      <c r="R1064" s="31"/>
      <c r="S1064" s="31"/>
      <c r="T1064" s="31"/>
      <c r="U1064" s="21"/>
      <c r="V1064" s="34"/>
      <c r="W1064" s="31"/>
      <c r="X1064" s="31"/>
      <c r="Y1064" s="31"/>
      <c r="Z1064" s="21"/>
      <c r="AA1064" s="34"/>
      <c r="AC1064" s="52"/>
      <c r="AF1064" s="11"/>
    </row>
    <row r="1065" spans="1:32" ht="21.75" customHeight="1">
      <c r="A1065" s="24" t="str">
        <f>基本登録!$A$22</f>
        <v>補</v>
      </c>
      <c r="B1065" s="179" t="str">
        <f>IF(AC1065="","",VLOOKUP(AC1065,都総体!$B:$G,4,FALSE))</f>
        <v/>
      </c>
      <c r="C1065" s="180"/>
      <c r="D1065" s="180"/>
      <c r="E1065" s="180"/>
      <c r="F1065" s="181"/>
      <c r="G1065" s="26" t="str">
        <f>IF(AC1065="","",VLOOKUP(AC1065,都総体!$B:$G,5,FALSE))</f>
        <v/>
      </c>
      <c r="H1065" s="24"/>
      <c r="I1065" s="24"/>
      <c r="J1065" s="24"/>
      <c r="K1065" s="33"/>
      <c r="L1065" s="34"/>
      <c r="M1065" s="24"/>
      <c r="N1065" s="24"/>
      <c r="O1065" s="24"/>
      <c r="P1065" s="33"/>
      <c r="Q1065" s="34"/>
      <c r="R1065" s="24"/>
      <c r="S1065" s="24"/>
      <c r="T1065" s="24"/>
      <c r="U1065" s="33"/>
      <c r="V1065" s="34"/>
      <c r="W1065" s="24"/>
      <c r="X1065" s="24"/>
      <c r="Y1065" s="24"/>
      <c r="Z1065" s="33"/>
      <c r="AA1065" s="34"/>
      <c r="AC1065" s="52"/>
      <c r="AF1065" s="11"/>
    </row>
    <row r="1066" spans="1:32" ht="19.5" customHeight="1">
      <c r="A1066" s="169"/>
      <c r="B1066" s="170"/>
      <c r="C1066" s="170"/>
      <c r="D1066" s="170"/>
      <c r="E1066" s="170"/>
      <c r="F1066" s="170"/>
      <c r="G1066" s="171"/>
      <c r="H1066" s="172" t="s">
        <v>132</v>
      </c>
      <c r="I1066" s="173"/>
      <c r="J1066" s="173"/>
      <c r="K1066" s="173"/>
      <c r="L1066" s="34"/>
      <c r="M1066" s="172" t="s">
        <v>132</v>
      </c>
      <c r="N1066" s="173"/>
      <c r="O1066" s="173"/>
      <c r="P1066" s="173"/>
      <c r="Q1066" s="34"/>
      <c r="R1066" s="172" t="s">
        <v>132</v>
      </c>
      <c r="S1066" s="173"/>
      <c r="T1066" s="173"/>
      <c r="U1066" s="173"/>
      <c r="V1066" s="34"/>
      <c r="W1066" s="172" t="s">
        <v>132</v>
      </c>
      <c r="X1066" s="173"/>
      <c r="Y1066" s="173"/>
      <c r="Z1066" s="173"/>
      <c r="AA1066" s="34"/>
      <c r="AC1066" s="52"/>
      <c r="AF1066" s="11"/>
    </row>
    <row r="1067" spans="1:32" ht="24.75" customHeight="1">
      <c r="A1067" s="174"/>
      <c r="B1067" s="175"/>
      <c r="C1067" s="175"/>
      <c r="D1067" s="175"/>
      <c r="E1067" s="175"/>
      <c r="F1067" s="175"/>
      <c r="G1067" s="176"/>
      <c r="H1067" s="169"/>
      <c r="I1067" s="177"/>
      <c r="J1067" s="177"/>
      <c r="K1067" s="177"/>
      <c r="L1067" s="178"/>
      <c r="M1067" s="169"/>
      <c r="N1067" s="177"/>
      <c r="O1067" s="177"/>
      <c r="P1067" s="177"/>
      <c r="Q1067" s="178"/>
      <c r="R1067" s="169"/>
      <c r="S1067" s="177"/>
      <c r="T1067" s="177"/>
      <c r="U1067" s="177"/>
      <c r="V1067" s="178"/>
      <c r="W1067" s="169"/>
      <c r="X1067" s="177"/>
      <c r="Y1067" s="177"/>
      <c r="Z1067" s="177"/>
      <c r="AA1067" s="178"/>
      <c r="AC1067" s="52"/>
      <c r="AF1067" s="11"/>
    </row>
    <row r="1068" spans="1:32" ht="4.5" customHeight="1">
      <c r="A1068" s="165"/>
      <c r="B1068" s="166"/>
      <c r="C1068" s="166"/>
      <c r="D1068" s="166"/>
      <c r="E1068" s="166"/>
      <c r="F1068" s="166"/>
      <c r="G1068" s="166"/>
      <c r="H1068" s="166"/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AC1068" s="52"/>
      <c r="AF1068" s="11"/>
    </row>
    <row r="1069" spans="1:32">
      <c r="A1069" s="167" t="s">
        <v>136</v>
      </c>
      <c r="B1069" s="167"/>
      <c r="C1069" s="47" t="str">
        <f>基本登録!$A$23</f>
        <v>①（　）内の大会の個人の部は一人１枚使用すること（関東予選・総合体育大会・個人選手権大会）</v>
      </c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4"/>
      <c r="R1069" s="45"/>
      <c r="S1069" s="44"/>
      <c r="T1069" s="44"/>
      <c r="U1069" s="40"/>
      <c r="V1069" s="40"/>
      <c r="W1069" s="40"/>
      <c r="X1069" s="40"/>
      <c r="Y1069" s="40"/>
      <c r="Z1069" s="40"/>
      <c r="AA1069" s="40"/>
    </row>
    <row r="1070" spans="1:32">
      <c r="A1070" s="43"/>
      <c r="B1070" s="43"/>
      <c r="C1070" s="47" t="str">
        <f>基本登録!$A$24</f>
        <v>②顧問の捺印のないものは無効</v>
      </c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6"/>
      <c r="R1070" s="44"/>
      <c r="S1070" s="44"/>
      <c r="T1070" s="44"/>
      <c r="U1070" s="168" t="s">
        <v>139</v>
      </c>
      <c r="V1070" s="168"/>
      <c r="W1070" s="168"/>
      <c r="X1070" s="168"/>
      <c r="Y1070" s="168"/>
      <c r="Z1070" s="168"/>
      <c r="AA1070" s="168"/>
    </row>
    <row r="1071" spans="1:32" s="37" customFormat="1">
      <c r="A1071" s="41"/>
      <c r="B1071" s="41"/>
      <c r="C1071" s="42" t="str">
        <f>基本登録!$A$25</f>
        <v>③A4用紙に印刷すること（A4用紙1枚につき立順票は二部出力。切り取って使用すること）</v>
      </c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168"/>
      <c r="V1071" s="168"/>
      <c r="W1071" s="168"/>
      <c r="X1071" s="168"/>
      <c r="Y1071" s="168"/>
      <c r="Z1071" s="168"/>
      <c r="AA1071" s="168"/>
      <c r="AC1071" s="53"/>
    </row>
    <row r="1072" spans="1:32" ht="34.5" customHeight="1">
      <c r="AC1072" s="52"/>
      <c r="AF1072" s="11"/>
    </row>
    <row r="1073" spans="1:32" ht="24.75" customHeight="1">
      <c r="A1073" s="240" t="s">
        <v>119</v>
      </c>
      <c r="B1073" s="240"/>
      <c r="C1073" s="240"/>
      <c r="D1073" s="201" t="str">
        <f ca="1">基本登録!$B$10</f>
        <v>令和8年度　都総体（全国総体都予選）個人 立順票</v>
      </c>
      <c r="E1073" s="201"/>
      <c r="F1073" s="201"/>
      <c r="G1073" s="201"/>
      <c r="H1073" s="201"/>
      <c r="I1073" s="201"/>
      <c r="J1073" s="201"/>
      <c r="K1073" s="201"/>
      <c r="L1073" s="201"/>
      <c r="M1073" s="201"/>
      <c r="N1073" s="201"/>
      <c r="O1073" s="201"/>
      <c r="P1073" s="201"/>
      <c r="Q1073" s="201"/>
      <c r="R1073" s="201"/>
      <c r="S1073" s="201"/>
      <c r="T1073" s="201"/>
      <c r="U1073" s="201"/>
      <c r="V1073" s="201"/>
      <c r="W1073" s="201"/>
      <c r="X1073" s="190" t="s">
        <v>120</v>
      </c>
      <c r="Y1073" s="191"/>
      <c r="Z1073" s="191"/>
      <c r="AA1073" s="192"/>
      <c r="AC1073" s="52"/>
      <c r="AF1073" s="11"/>
    </row>
    <row r="1074" spans="1:32" ht="26.25" customHeight="1">
      <c r="A1074" s="241"/>
      <c r="B1074" s="241"/>
      <c r="C1074" s="241"/>
      <c r="D1074" s="201"/>
      <c r="E1074" s="201"/>
      <c r="F1074" s="201"/>
      <c r="G1074" s="201"/>
      <c r="H1074" s="201"/>
      <c r="I1074" s="201"/>
      <c r="J1074" s="201"/>
      <c r="K1074" s="201"/>
      <c r="L1074" s="201"/>
      <c r="M1074" s="201"/>
      <c r="N1074" s="201"/>
      <c r="O1074" s="201"/>
      <c r="P1074" s="201"/>
      <c r="Q1074" s="201"/>
      <c r="R1074" s="201"/>
      <c r="S1074" s="201"/>
      <c r="T1074" s="201"/>
      <c r="U1074" s="201"/>
      <c r="V1074" s="201"/>
      <c r="W1074" s="201"/>
      <c r="X1074" s="202"/>
      <c r="Y1074" s="203"/>
      <c r="Z1074" s="203"/>
      <c r="AA1074" s="204"/>
      <c r="AC1074" s="52"/>
      <c r="AF1074" s="11"/>
    </row>
    <row r="1075" spans="1:32" ht="27" customHeight="1">
      <c r="A1075" s="169" t="s">
        <v>121</v>
      </c>
      <c r="B1075" s="177"/>
      <c r="C1075" s="178"/>
      <c r="D1075" s="208"/>
      <c r="E1075" s="30" t="s">
        <v>122</v>
      </c>
      <c r="F1075" s="208"/>
      <c r="G1075" s="190" t="s">
        <v>123</v>
      </c>
      <c r="H1075" s="191"/>
      <c r="I1075" s="192"/>
      <c r="J1075" s="213" t="str">
        <f>基本登録!$B$2</f>
        <v>基本登録シートの学校番号に入力して下さい</v>
      </c>
      <c r="K1075" s="213"/>
      <c r="L1075" s="213"/>
      <c r="M1075" s="213"/>
      <c r="N1075" s="213"/>
      <c r="O1075" s="213"/>
      <c r="P1075" s="213"/>
      <c r="Q1075" s="213"/>
      <c r="R1075" s="213"/>
      <c r="S1075" s="213"/>
      <c r="T1075" s="213"/>
      <c r="U1075" s="213"/>
      <c r="V1075" s="213"/>
      <c r="X1075" s="205"/>
      <c r="Y1075" s="206"/>
      <c r="Z1075" s="206"/>
      <c r="AA1075" s="207"/>
      <c r="AC1075" s="52"/>
      <c r="AF1075" s="11"/>
    </row>
    <row r="1076" spans="1:32" ht="9.75" customHeight="1">
      <c r="A1076" s="214">
        <f>基本登録!$B$1</f>
        <v>0</v>
      </c>
      <c r="B1076" s="215"/>
      <c r="C1076" s="216"/>
      <c r="D1076" s="209"/>
      <c r="E1076" s="223" t="s">
        <v>108</v>
      </c>
      <c r="F1076" s="211"/>
      <c r="G1076" s="226" t="s">
        <v>124</v>
      </c>
      <c r="H1076" s="227"/>
      <c r="I1076" s="228"/>
      <c r="J1076" s="213">
        <f>基本登録!$B$3</f>
        <v>0</v>
      </c>
      <c r="K1076" s="213"/>
      <c r="L1076" s="213"/>
      <c r="M1076" s="213"/>
      <c r="N1076" s="213"/>
      <c r="O1076" s="213"/>
      <c r="P1076" s="213"/>
      <c r="Q1076" s="213"/>
      <c r="R1076" s="213"/>
      <c r="S1076" s="213"/>
      <c r="T1076" s="213"/>
      <c r="U1076" s="213"/>
      <c r="V1076" s="213"/>
      <c r="W1076" s="36"/>
      <c r="X1076" s="36"/>
      <c r="AC1076" s="52"/>
      <c r="AF1076" s="11"/>
    </row>
    <row r="1077" spans="1:32" ht="16.5" customHeight="1">
      <c r="A1077" s="217"/>
      <c r="B1077" s="218"/>
      <c r="C1077" s="219"/>
      <c r="D1077" s="209"/>
      <c r="E1077" s="224"/>
      <c r="F1077" s="211"/>
      <c r="G1077" s="229"/>
      <c r="H1077" s="230"/>
      <c r="I1077" s="231"/>
      <c r="J1077" s="213"/>
      <c r="K1077" s="213"/>
      <c r="L1077" s="213"/>
      <c r="M1077" s="213"/>
      <c r="N1077" s="213"/>
      <c r="O1077" s="213"/>
      <c r="P1077" s="213"/>
      <c r="Q1077" s="213"/>
      <c r="R1077" s="213"/>
      <c r="S1077" s="213"/>
      <c r="T1077" s="213"/>
      <c r="U1077" s="213"/>
      <c r="V1077" s="213"/>
      <c r="X1077" s="182" t="s">
        <v>125</v>
      </c>
      <c r="Y1077" s="184" t="s">
        <v>126</v>
      </c>
      <c r="Z1077" s="185"/>
      <c r="AA1077" s="186"/>
      <c r="AC1077" s="52"/>
      <c r="AF1077" s="11"/>
    </row>
    <row r="1078" spans="1:32" ht="27" customHeight="1">
      <c r="A1078" s="220"/>
      <c r="B1078" s="221"/>
      <c r="C1078" s="222"/>
      <c r="D1078" s="210"/>
      <c r="E1078" s="225"/>
      <c r="F1078" s="212"/>
      <c r="G1078" s="190" t="s">
        <v>127</v>
      </c>
      <c r="H1078" s="191"/>
      <c r="I1078" s="192"/>
      <c r="J1078" s="28"/>
      <c r="K1078" s="29"/>
      <c r="L1078" s="29"/>
      <c r="M1078" s="29"/>
      <c r="N1078" s="29"/>
      <c r="O1078" s="29"/>
      <c r="P1078" s="22"/>
      <c r="Q1078" s="22"/>
      <c r="R1078" s="22" t="s">
        <v>128</v>
      </c>
      <c r="S1078" s="193"/>
      <c r="T1078" s="194"/>
      <c r="U1078" s="194"/>
      <c r="V1078" s="23" t="s">
        <v>129</v>
      </c>
      <c r="X1078" s="183"/>
      <c r="Y1078" s="187"/>
      <c r="Z1078" s="188"/>
      <c r="AA1078" s="189"/>
      <c r="AC1078" s="52"/>
      <c r="AF1078" s="11"/>
    </row>
    <row r="1079" spans="1:32" ht="4.5" customHeight="1">
      <c r="AC1079" s="52"/>
      <c r="AF1079" s="11"/>
    </row>
    <row r="1080" spans="1:32" ht="21.75" customHeight="1">
      <c r="A1080" s="24" t="s">
        <v>130</v>
      </c>
      <c r="B1080" s="174" t="s">
        <v>131</v>
      </c>
      <c r="C1080" s="195"/>
      <c r="D1080" s="195"/>
      <c r="E1080" s="195"/>
      <c r="F1080" s="176"/>
      <c r="G1080" s="32" t="s">
        <v>102</v>
      </c>
      <c r="H1080" s="196" t="str">
        <f ca="1">IFERROR(VLOOKUP(D1073,基本登録!$B$8:$I$14,5,FALSE),"")</f>
        <v>個人準決勝</v>
      </c>
      <c r="I1080" s="197"/>
      <c r="J1080" s="197"/>
      <c r="K1080" s="197"/>
      <c r="L1080" s="198"/>
      <c r="M1080" s="196" t="str">
        <f ca="1">IFERROR(VLOOKUP(D1073,基本登録!$B$8:$I$14,6,FALSE),"")</f>
        <v>個人決勝</v>
      </c>
      <c r="N1080" s="197"/>
      <c r="O1080" s="197"/>
      <c r="P1080" s="197"/>
      <c r="Q1080" s="198"/>
      <c r="R1080" s="196" t="str">
        <f ca="1">IFERROR(IF(VLOOKUP(D1073,基本登録!$B$8:$I$14,7,FALSE)="","",VLOOKUP(D1073,基本登録!$B$8:$I$14,7,FALSE)),"")</f>
        <v/>
      </c>
      <c r="S1080" s="197"/>
      <c r="T1080" s="197"/>
      <c r="U1080" s="197"/>
      <c r="V1080" s="198"/>
      <c r="W1080" s="196" t="str">
        <f ca="1">IFERROR(IF(VLOOKUP(D1073,基本登録!$B$8:$I$14,8,FALSE)="","",VLOOKUP(D1073,基本登録!$B$8:$I$14,8,FALSE)),"")</f>
        <v/>
      </c>
      <c r="X1080" s="197"/>
      <c r="Y1080" s="197"/>
      <c r="Z1080" s="197"/>
      <c r="AA1080" s="198"/>
      <c r="AC1080" s="52"/>
      <c r="AF1080" s="11"/>
    </row>
    <row r="1081" spans="1:32" ht="21.75" customHeight="1">
      <c r="A1081" s="25" t="str">
        <f>基本登録!$A$17</f>
        <v>１</v>
      </c>
      <c r="B1081" s="179" t="str">
        <f>IF(AC1081="","",VLOOKUP(AC1081,都総体!$B:$G,4,FALSE))</f>
        <v/>
      </c>
      <c r="C1081" s="180"/>
      <c r="D1081" s="180"/>
      <c r="E1081" s="180"/>
      <c r="F1081" s="181"/>
      <c r="G1081" s="26" t="str">
        <f>IF(AC1081="","",VLOOKUP(AC1081,都総体!$B:$G,5,FALSE))</f>
        <v/>
      </c>
      <c r="H1081" s="31"/>
      <c r="I1081" s="31"/>
      <c r="J1081" s="31"/>
      <c r="K1081" s="21"/>
      <c r="L1081" s="34"/>
      <c r="M1081" s="31"/>
      <c r="N1081" s="31"/>
      <c r="O1081" s="31"/>
      <c r="P1081" s="21"/>
      <c r="Q1081" s="34"/>
      <c r="R1081" s="31"/>
      <c r="S1081" s="31"/>
      <c r="T1081" s="31"/>
      <c r="U1081" s="21"/>
      <c r="V1081" s="34"/>
      <c r="W1081" s="31"/>
      <c r="X1081" s="31"/>
      <c r="Y1081" s="31"/>
      <c r="Z1081" s="21"/>
      <c r="AA1081" s="34"/>
      <c r="AC1081" s="52"/>
      <c r="AF1081" s="11"/>
    </row>
    <row r="1082" spans="1:32" ht="21.75" customHeight="1">
      <c r="A1082" s="24" t="str">
        <f>基本登録!$A$18</f>
        <v>２</v>
      </c>
      <c r="B1082" s="179" t="str">
        <f>IF(AC1082="","",VLOOKUP(AC1082,都総体!$B:$G,4,FALSE))</f>
        <v/>
      </c>
      <c r="C1082" s="180"/>
      <c r="D1082" s="180"/>
      <c r="E1082" s="180"/>
      <c r="F1082" s="181"/>
      <c r="G1082" s="26" t="str">
        <f>IF(AC1082="","",VLOOKUP(AC1082,都総体!$B:$G,5,FALSE))</f>
        <v/>
      </c>
      <c r="H1082" s="31"/>
      <c r="I1082" s="31"/>
      <c r="J1082" s="31"/>
      <c r="K1082" s="21"/>
      <c r="L1082" s="34"/>
      <c r="M1082" s="31"/>
      <c r="N1082" s="31"/>
      <c r="O1082" s="31"/>
      <c r="P1082" s="21"/>
      <c r="Q1082" s="34"/>
      <c r="R1082" s="31"/>
      <c r="S1082" s="31"/>
      <c r="T1082" s="31"/>
      <c r="U1082" s="21"/>
      <c r="V1082" s="34"/>
      <c r="W1082" s="31"/>
      <c r="X1082" s="31"/>
      <c r="Y1082" s="31"/>
      <c r="Z1082" s="21"/>
      <c r="AA1082" s="34"/>
      <c r="AC1082" s="52"/>
      <c r="AF1082" s="11"/>
    </row>
    <row r="1083" spans="1:32" ht="21.75" customHeight="1">
      <c r="A1083" s="24" t="str">
        <f>基本登録!$A$19</f>
        <v>３</v>
      </c>
      <c r="B1083" s="179" t="str">
        <f>IF(AC1083="","",VLOOKUP(AC1083,都総体!$B:$G,4,FALSE))</f>
        <v/>
      </c>
      <c r="C1083" s="180"/>
      <c r="D1083" s="180"/>
      <c r="E1083" s="180"/>
      <c r="F1083" s="181"/>
      <c r="G1083" s="26" t="str">
        <f>IF(AC1083="","",VLOOKUP(AC1083,都総体!$B:$G,5,FALSE))</f>
        <v/>
      </c>
      <c r="H1083" s="31"/>
      <c r="I1083" s="31"/>
      <c r="J1083" s="31"/>
      <c r="K1083" s="21"/>
      <c r="L1083" s="34"/>
      <c r="M1083" s="31"/>
      <c r="N1083" s="31"/>
      <c r="O1083" s="31"/>
      <c r="P1083" s="21"/>
      <c r="Q1083" s="34"/>
      <c r="R1083" s="31"/>
      <c r="S1083" s="31"/>
      <c r="T1083" s="31"/>
      <c r="U1083" s="21"/>
      <c r="V1083" s="34"/>
      <c r="W1083" s="31"/>
      <c r="X1083" s="31"/>
      <c r="Y1083" s="31"/>
      <c r="Z1083" s="21"/>
      <c r="AA1083" s="34"/>
      <c r="AC1083" s="52"/>
      <c r="AF1083" s="11"/>
    </row>
    <row r="1084" spans="1:32" ht="21.75" customHeight="1">
      <c r="A1084" s="24" t="str">
        <f>基本登録!$A$20</f>
        <v>４</v>
      </c>
      <c r="B1084" s="179" t="str">
        <f>IF(AC1084="","",VLOOKUP(AC1084,都総体!$B:$G,4,FALSE))</f>
        <v/>
      </c>
      <c r="C1084" s="180"/>
      <c r="D1084" s="180"/>
      <c r="E1084" s="180"/>
      <c r="F1084" s="181"/>
      <c r="G1084" s="26" t="str">
        <f>IF(AC1084="","",VLOOKUP(AC1084,都総体!$B:$G,5,FALSE))</f>
        <v/>
      </c>
      <c r="H1084" s="31"/>
      <c r="I1084" s="31"/>
      <c r="J1084" s="31"/>
      <c r="K1084" s="21"/>
      <c r="L1084" s="34"/>
      <c r="M1084" s="31"/>
      <c r="N1084" s="31"/>
      <c r="O1084" s="31"/>
      <c r="P1084" s="21"/>
      <c r="Q1084" s="34"/>
      <c r="R1084" s="31"/>
      <c r="S1084" s="31"/>
      <c r="T1084" s="31"/>
      <c r="U1084" s="21"/>
      <c r="V1084" s="34"/>
      <c r="W1084" s="31"/>
      <c r="X1084" s="31"/>
      <c r="Y1084" s="31"/>
      <c r="Z1084" s="21"/>
      <c r="AA1084" s="34"/>
      <c r="AC1084" s="52"/>
      <c r="AF1084" s="11"/>
    </row>
    <row r="1085" spans="1:32" ht="21.75" customHeight="1">
      <c r="A1085" s="24" t="str">
        <f>基本登録!$A$21</f>
        <v>５</v>
      </c>
      <c r="B1085" s="179" t="str">
        <f>IF(AC1085="","",VLOOKUP(AC1085,都総体!$B:$G,4,FALSE))</f>
        <v/>
      </c>
      <c r="C1085" s="180"/>
      <c r="D1085" s="180"/>
      <c r="E1085" s="180"/>
      <c r="F1085" s="181"/>
      <c r="G1085" s="26" t="str">
        <f>IF(AC1085="","",VLOOKUP(AC1085,都総体!$B:$G,5,FALSE))</f>
        <v/>
      </c>
      <c r="H1085" s="31"/>
      <c r="I1085" s="31"/>
      <c r="J1085" s="31"/>
      <c r="K1085" s="21"/>
      <c r="L1085" s="34"/>
      <c r="M1085" s="31"/>
      <c r="N1085" s="31"/>
      <c r="O1085" s="31"/>
      <c r="P1085" s="21"/>
      <c r="Q1085" s="34"/>
      <c r="R1085" s="31"/>
      <c r="S1085" s="31"/>
      <c r="T1085" s="31"/>
      <c r="U1085" s="21"/>
      <c r="V1085" s="34"/>
      <c r="W1085" s="31"/>
      <c r="X1085" s="31"/>
      <c r="Y1085" s="31"/>
      <c r="Z1085" s="21"/>
      <c r="AA1085" s="34"/>
      <c r="AC1085" s="52"/>
      <c r="AF1085" s="11"/>
    </row>
    <row r="1086" spans="1:32" ht="21.75" customHeight="1">
      <c r="A1086" s="24" t="str">
        <f>基本登録!$A$22</f>
        <v>補</v>
      </c>
      <c r="B1086" s="179" t="str">
        <f>IF(AC1086="","",VLOOKUP(AC1086,都総体!$B:$G,4,FALSE))</f>
        <v/>
      </c>
      <c r="C1086" s="180"/>
      <c r="D1086" s="180"/>
      <c r="E1086" s="180"/>
      <c r="F1086" s="181"/>
      <c r="G1086" s="26" t="str">
        <f>IF(AC1086="","",VLOOKUP(AC1086,都総体!$B:$G,5,FALSE))</f>
        <v/>
      </c>
      <c r="H1086" s="24"/>
      <c r="I1086" s="24"/>
      <c r="J1086" s="24"/>
      <c r="K1086" s="33"/>
      <c r="L1086" s="34"/>
      <c r="M1086" s="24"/>
      <c r="N1086" s="24"/>
      <c r="O1086" s="24"/>
      <c r="P1086" s="33"/>
      <c r="Q1086" s="34"/>
      <c r="R1086" s="24"/>
      <c r="S1086" s="24"/>
      <c r="T1086" s="24"/>
      <c r="U1086" s="33"/>
      <c r="V1086" s="34"/>
      <c r="W1086" s="24"/>
      <c r="X1086" s="24"/>
      <c r="Y1086" s="24"/>
      <c r="Z1086" s="33"/>
      <c r="AA1086" s="34"/>
      <c r="AC1086" s="52"/>
      <c r="AF1086" s="11"/>
    </row>
    <row r="1087" spans="1:32" ht="19.5" customHeight="1">
      <c r="A1087" s="169"/>
      <c r="B1087" s="170"/>
      <c r="C1087" s="170"/>
      <c r="D1087" s="170"/>
      <c r="E1087" s="170"/>
      <c r="F1087" s="170"/>
      <c r="G1087" s="171"/>
      <c r="H1087" s="172" t="s">
        <v>132</v>
      </c>
      <c r="I1087" s="173"/>
      <c r="J1087" s="173"/>
      <c r="K1087" s="173"/>
      <c r="L1087" s="34"/>
      <c r="M1087" s="172" t="s">
        <v>132</v>
      </c>
      <c r="N1087" s="173"/>
      <c r="O1087" s="173"/>
      <c r="P1087" s="173"/>
      <c r="Q1087" s="34"/>
      <c r="R1087" s="172" t="s">
        <v>132</v>
      </c>
      <c r="S1087" s="173"/>
      <c r="T1087" s="173"/>
      <c r="U1087" s="173"/>
      <c r="V1087" s="34"/>
      <c r="W1087" s="172" t="s">
        <v>132</v>
      </c>
      <c r="X1087" s="173"/>
      <c r="Y1087" s="173"/>
      <c r="Z1087" s="173"/>
      <c r="AA1087" s="34"/>
      <c r="AC1087" s="52"/>
      <c r="AF1087" s="11"/>
    </row>
    <row r="1088" spans="1:32" ht="24.75" customHeight="1">
      <c r="A1088" s="174"/>
      <c r="B1088" s="175"/>
      <c r="C1088" s="175"/>
      <c r="D1088" s="175"/>
      <c r="E1088" s="175"/>
      <c r="F1088" s="175"/>
      <c r="G1088" s="176"/>
      <c r="H1088" s="169"/>
      <c r="I1088" s="177"/>
      <c r="J1088" s="177"/>
      <c r="K1088" s="177"/>
      <c r="L1088" s="178"/>
      <c r="M1088" s="169"/>
      <c r="N1088" s="177"/>
      <c r="O1088" s="177"/>
      <c r="P1088" s="177"/>
      <c r="Q1088" s="178"/>
      <c r="R1088" s="169"/>
      <c r="S1088" s="177"/>
      <c r="T1088" s="177"/>
      <c r="U1088" s="177"/>
      <c r="V1088" s="178"/>
      <c r="W1088" s="169"/>
      <c r="X1088" s="177"/>
      <c r="Y1088" s="177"/>
      <c r="Z1088" s="177"/>
      <c r="AA1088" s="178"/>
      <c r="AC1088" s="52"/>
      <c r="AF1088" s="11"/>
    </row>
    <row r="1089" spans="1:32" ht="4.5" customHeight="1">
      <c r="A1089" s="165"/>
      <c r="B1089" s="166"/>
      <c r="C1089" s="166"/>
      <c r="D1089" s="166"/>
      <c r="E1089" s="166"/>
      <c r="F1089" s="166"/>
      <c r="G1089" s="166"/>
      <c r="H1089" s="166"/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AC1089" s="52"/>
      <c r="AF1089" s="11"/>
    </row>
    <row r="1090" spans="1:32">
      <c r="A1090" s="167" t="s">
        <v>136</v>
      </c>
      <c r="B1090" s="167"/>
      <c r="C1090" s="47" t="str">
        <f>基本登録!$A$23</f>
        <v>①（　）内の大会の個人の部は一人１枚使用すること（関東予選・総合体育大会・個人選手権大会）</v>
      </c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4"/>
      <c r="R1090" s="45"/>
      <c r="S1090" s="44"/>
      <c r="T1090" s="44"/>
      <c r="U1090" s="40"/>
      <c r="V1090" s="40"/>
      <c r="W1090" s="40"/>
      <c r="X1090" s="40"/>
      <c r="Y1090" s="40"/>
      <c r="Z1090" s="40"/>
      <c r="AA1090" s="40"/>
    </row>
    <row r="1091" spans="1:32">
      <c r="A1091" s="43"/>
      <c r="B1091" s="43"/>
      <c r="C1091" s="47" t="str">
        <f>基本登録!$A$24</f>
        <v>②顧問の捺印のないものは無効</v>
      </c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6"/>
      <c r="R1091" s="44"/>
      <c r="S1091" s="44"/>
      <c r="T1091" s="44"/>
      <c r="U1091" s="168" t="s">
        <v>139</v>
      </c>
      <c r="V1091" s="168"/>
      <c r="W1091" s="168"/>
      <c r="X1091" s="168"/>
      <c r="Y1091" s="168"/>
      <c r="Z1091" s="168"/>
      <c r="AA1091" s="168"/>
    </row>
    <row r="1092" spans="1:32" s="37" customFormat="1">
      <c r="A1092" s="41"/>
      <c r="B1092" s="41"/>
      <c r="C1092" s="42" t="str">
        <f>基本登録!$A$25</f>
        <v>③A4用紙に印刷すること（A4用紙1枚につき立順票は二部出力。切り取って使用すること）</v>
      </c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168"/>
      <c r="V1092" s="168"/>
      <c r="W1092" s="168"/>
      <c r="X1092" s="168"/>
      <c r="Y1092" s="168"/>
      <c r="Z1092" s="168"/>
      <c r="AA1092" s="168"/>
      <c r="AC1092" s="53"/>
    </row>
  </sheetData>
  <sheetProtection sheet="1" objects="1" scenarios="1"/>
  <mergeCells count="2132">
    <mergeCell ref="A1089:X1089"/>
    <mergeCell ref="A1090:B1090"/>
    <mergeCell ref="U1091:AA1092"/>
    <mergeCell ref="A1087:G1087"/>
    <mergeCell ref="H1087:K1087"/>
    <mergeCell ref="M1087:P1087"/>
    <mergeCell ref="R1087:U1087"/>
    <mergeCell ref="W1087:Z1087"/>
    <mergeCell ref="A1088:G1088"/>
    <mergeCell ref="H1088:L1088"/>
    <mergeCell ref="M1088:Q1088"/>
    <mergeCell ref="R1088:V1088"/>
    <mergeCell ref="W1088:AA1088"/>
    <mergeCell ref="B1081:F1081"/>
    <mergeCell ref="B1082:F1082"/>
    <mergeCell ref="B1083:F1083"/>
    <mergeCell ref="B1084:F1084"/>
    <mergeCell ref="B1085:F1085"/>
    <mergeCell ref="B1086:F1086"/>
    <mergeCell ref="X1077:X1078"/>
    <mergeCell ref="Y1077:AA1078"/>
    <mergeCell ref="G1078:I1078"/>
    <mergeCell ref="S1078:U1078"/>
    <mergeCell ref="B1080:F1080"/>
    <mergeCell ref="H1080:L1080"/>
    <mergeCell ref="M1080:Q1080"/>
    <mergeCell ref="R1080:V1080"/>
    <mergeCell ref="W1080:AA1080"/>
    <mergeCell ref="G1075:I1075"/>
    <mergeCell ref="J1075:V1075"/>
    <mergeCell ref="A1076:C1078"/>
    <mergeCell ref="E1076:E1078"/>
    <mergeCell ref="G1076:I1077"/>
    <mergeCell ref="J1076:V1077"/>
    <mergeCell ref="A1068:X1068"/>
    <mergeCell ref="A1069:B1069"/>
    <mergeCell ref="U1070:AA1071"/>
    <mergeCell ref="A1073:C1074"/>
    <mergeCell ref="D1073:W1074"/>
    <mergeCell ref="X1073:AA1073"/>
    <mergeCell ref="X1074:AA1075"/>
    <mergeCell ref="A1075:C1075"/>
    <mergeCell ref="D1075:D1078"/>
    <mergeCell ref="F1075:F1078"/>
    <mergeCell ref="A1066:G1066"/>
    <mergeCell ref="H1066:K1066"/>
    <mergeCell ref="M1066:P1066"/>
    <mergeCell ref="R1066:U1066"/>
    <mergeCell ref="W1066:Z1066"/>
    <mergeCell ref="A1067:G1067"/>
    <mergeCell ref="H1067:L1067"/>
    <mergeCell ref="M1067:Q1067"/>
    <mergeCell ref="R1067:V1067"/>
    <mergeCell ref="W1067:AA1067"/>
    <mergeCell ref="B1060:F1060"/>
    <mergeCell ref="B1061:F1061"/>
    <mergeCell ref="B1062:F1062"/>
    <mergeCell ref="B1063:F1063"/>
    <mergeCell ref="B1064:F1064"/>
    <mergeCell ref="B1065:F1065"/>
    <mergeCell ref="X1056:X1057"/>
    <mergeCell ref="Y1056:AA1057"/>
    <mergeCell ref="G1057:I1057"/>
    <mergeCell ref="S1057:U1057"/>
    <mergeCell ref="B1059:F1059"/>
    <mergeCell ref="H1059:L1059"/>
    <mergeCell ref="M1059:Q1059"/>
    <mergeCell ref="R1059:V1059"/>
    <mergeCell ref="W1059:AA1059"/>
    <mergeCell ref="G1054:I1054"/>
    <mergeCell ref="J1054:V1054"/>
    <mergeCell ref="A1055:C1057"/>
    <mergeCell ref="E1055:E1057"/>
    <mergeCell ref="G1055:I1056"/>
    <mergeCell ref="J1055:V1056"/>
    <mergeCell ref="A1047:X1047"/>
    <mergeCell ref="A1048:B1048"/>
    <mergeCell ref="U1049:AA1050"/>
    <mergeCell ref="A1052:C1053"/>
    <mergeCell ref="D1052:W1053"/>
    <mergeCell ref="X1052:AA1052"/>
    <mergeCell ref="X1053:AA1054"/>
    <mergeCell ref="A1054:C1054"/>
    <mergeCell ref="D1054:D1057"/>
    <mergeCell ref="F1054:F1057"/>
    <mergeCell ref="A1045:G1045"/>
    <mergeCell ref="H1045:K1045"/>
    <mergeCell ref="M1045:P1045"/>
    <mergeCell ref="R1045:U1045"/>
    <mergeCell ref="W1045:Z1045"/>
    <mergeCell ref="A1046:G1046"/>
    <mergeCell ref="H1046:L1046"/>
    <mergeCell ref="M1046:Q1046"/>
    <mergeCell ref="R1046:V1046"/>
    <mergeCell ref="W1046:AA1046"/>
    <mergeCell ref="B1039:F1039"/>
    <mergeCell ref="B1040:F1040"/>
    <mergeCell ref="B1041:F1041"/>
    <mergeCell ref="B1042:F1042"/>
    <mergeCell ref="B1043:F1043"/>
    <mergeCell ref="B1044:F1044"/>
    <mergeCell ref="X1035:X1036"/>
    <mergeCell ref="Y1035:AA1036"/>
    <mergeCell ref="G1036:I1036"/>
    <mergeCell ref="S1036:U1036"/>
    <mergeCell ref="B1038:F1038"/>
    <mergeCell ref="H1038:L1038"/>
    <mergeCell ref="M1038:Q1038"/>
    <mergeCell ref="R1038:V1038"/>
    <mergeCell ref="W1038:AA1038"/>
    <mergeCell ref="G1033:I1033"/>
    <mergeCell ref="J1033:V1033"/>
    <mergeCell ref="A1034:C1036"/>
    <mergeCell ref="E1034:E1036"/>
    <mergeCell ref="G1034:I1035"/>
    <mergeCell ref="J1034:V1035"/>
    <mergeCell ref="A1026:X1026"/>
    <mergeCell ref="A1027:B1027"/>
    <mergeCell ref="U1028:AA1029"/>
    <mergeCell ref="A1031:C1032"/>
    <mergeCell ref="D1031:W1032"/>
    <mergeCell ref="X1031:AA1031"/>
    <mergeCell ref="X1032:AA1033"/>
    <mergeCell ref="A1033:C1033"/>
    <mergeCell ref="D1033:D1036"/>
    <mergeCell ref="F1033:F1036"/>
    <mergeCell ref="A1024:G1024"/>
    <mergeCell ref="H1024:K1024"/>
    <mergeCell ref="M1024:P1024"/>
    <mergeCell ref="R1024:U1024"/>
    <mergeCell ref="W1024:Z1024"/>
    <mergeCell ref="A1025:G1025"/>
    <mergeCell ref="H1025:L1025"/>
    <mergeCell ref="M1025:Q1025"/>
    <mergeCell ref="R1025:V1025"/>
    <mergeCell ref="W1025:AA1025"/>
    <mergeCell ref="B1018:F1018"/>
    <mergeCell ref="B1019:F1019"/>
    <mergeCell ref="B1020:F1020"/>
    <mergeCell ref="B1021:F1021"/>
    <mergeCell ref="B1022:F1022"/>
    <mergeCell ref="B1023:F1023"/>
    <mergeCell ref="X1014:X1015"/>
    <mergeCell ref="Y1014:AA1015"/>
    <mergeCell ref="G1015:I1015"/>
    <mergeCell ref="S1015:U1015"/>
    <mergeCell ref="B1017:F1017"/>
    <mergeCell ref="H1017:L1017"/>
    <mergeCell ref="M1017:Q1017"/>
    <mergeCell ref="R1017:V1017"/>
    <mergeCell ref="W1017:AA1017"/>
    <mergeCell ref="G1012:I1012"/>
    <mergeCell ref="J1012:V1012"/>
    <mergeCell ref="A1013:C1015"/>
    <mergeCell ref="E1013:E1015"/>
    <mergeCell ref="G1013:I1014"/>
    <mergeCell ref="J1013:V1014"/>
    <mergeCell ref="A1005:X1005"/>
    <mergeCell ref="A1006:B1006"/>
    <mergeCell ref="U1007:AA1008"/>
    <mergeCell ref="A1010:C1011"/>
    <mergeCell ref="D1010:W1011"/>
    <mergeCell ref="X1010:AA1010"/>
    <mergeCell ref="X1011:AA1012"/>
    <mergeCell ref="A1012:C1012"/>
    <mergeCell ref="D1012:D1015"/>
    <mergeCell ref="F1012:F1015"/>
    <mergeCell ref="A1003:G1003"/>
    <mergeCell ref="H1003:K1003"/>
    <mergeCell ref="M1003:P1003"/>
    <mergeCell ref="R1003:U1003"/>
    <mergeCell ref="W1003:Z1003"/>
    <mergeCell ref="A1004:G1004"/>
    <mergeCell ref="H1004:L1004"/>
    <mergeCell ref="M1004:Q1004"/>
    <mergeCell ref="R1004:V1004"/>
    <mergeCell ref="W1004:AA1004"/>
    <mergeCell ref="B997:F997"/>
    <mergeCell ref="B998:F998"/>
    <mergeCell ref="B999:F999"/>
    <mergeCell ref="B1000:F1000"/>
    <mergeCell ref="B1001:F1001"/>
    <mergeCell ref="B1002:F1002"/>
    <mergeCell ref="X993:X994"/>
    <mergeCell ref="Y993:AA994"/>
    <mergeCell ref="G994:I994"/>
    <mergeCell ref="S994:U994"/>
    <mergeCell ref="B996:F996"/>
    <mergeCell ref="H996:L996"/>
    <mergeCell ref="M996:Q996"/>
    <mergeCell ref="R996:V996"/>
    <mergeCell ref="W996:AA996"/>
    <mergeCell ref="G991:I991"/>
    <mergeCell ref="J991:V991"/>
    <mergeCell ref="A992:C994"/>
    <mergeCell ref="E992:E994"/>
    <mergeCell ref="G992:I993"/>
    <mergeCell ref="J992:V993"/>
    <mergeCell ref="A984:X984"/>
    <mergeCell ref="A985:B985"/>
    <mergeCell ref="U986:AA987"/>
    <mergeCell ref="A989:C990"/>
    <mergeCell ref="D989:W990"/>
    <mergeCell ref="X989:AA989"/>
    <mergeCell ref="X990:AA991"/>
    <mergeCell ref="A991:C991"/>
    <mergeCell ref="D991:D994"/>
    <mergeCell ref="F991:F994"/>
    <mergeCell ref="A982:G982"/>
    <mergeCell ref="H982:K982"/>
    <mergeCell ref="M982:P982"/>
    <mergeCell ref="R982:U982"/>
    <mergeCell ref="W982:Z982"/>
    <mergeCell ref="A983:G983"/>
    <mergeCell ref="H983:L983"/>
    <mergeCell ref="M983:Q983"/>
    <mergeCell ref="R983:V983"/>
    <mergeCell ref="W983:AA983"/>
    <mergeCell ref="B976:F976"/>
    <mergeCell ref="B977:F977"/>
    <mergeCell ref="B978:F978"/>
    <mergeCell ref="B979:F979"/>
    <mergeCell ref="B980:F980"/>
    <mergeCell ref="B981:F981"/>
    <mergeCell ref="X972:X973"/>
    <mergeCell ref="Y972:AA973"/>
    <mergeCell ref="G973:I973"/>
    <mergeCell ref="S973:U973"/>
    <mergeCell ref="B975:F975"/>
    <mergeCell ref="H975:L975"/>
    <mergeCell ref="M975:Q975"/>
    <mergeCell ref="R975:V975"/>
    <mergeCell ref="W975:AA975"/>
    <mergeCell ref="G970:I970"/>
    <mergeCell ref="J970:V970"/>
    <mergeCell ref="A971:C973"/>
    <mergeCell ref="E971:E973"/>
    <mergeCell ref="G971:I972"/>
    <mergeCell ref="J971:V972"/>
    <mergeCell ref="A963:X963"/>
    <mergeCell ref="A964:B964"/>
    <mergeCell ref="U965:AA966"/>
    <mergeCell ref="A968:C969"/>
    <mergeCell ref="D968:W969"/>
    <mergeCell ref="X968:AA968"/>
    <mergeCell ref="X969:AA970"/>
    <mergeCell ref="A970:C970"/>
    <mergeCell ref="D970:D973"/>
    <mergeCell ref="F970:F973"/>
    <mergeCell ref="A961:G961"/>
    <mergeCell ref="H961:K961"/>
    <mergeCell ref="M961:P961"/>
    <mergeCell ref="R961:U961"/>
    <mergeCell ref="W961:Z961"/>
    <mergeCell ref="A962:G962"/>
    <mergeCell ref="H962:L962"/>
    <mergeCell ref="M962:Q962"/>
    <mergeCell ref="R962:V962"/>
    <mergeCell ref="W962:AA962"/>
    <mergeCell ref="B955:F955"/>
    <mergeCell ref="B956:F956"/>
    <mergeCell ref="B957:F957"/>
    <mergeCell ref="B958:F958"/>
    <mergeCell ref="B959:F959"/>
    <mergeCell ref="B960:F960"/>
    <mergeCell ref="X951:X952"/>
    <mergeCell ref="Y951:AA952"/>
    <mergeCell ref="G952:I952"/>
    <mergeCell ref="S952:U952"/>
    <mergeCell ref="B954:F954"/>
    <mergeCell ref="H954:L954"/>
    <mergeCell ref="M954:Q954"/>
    <mergeCell ref="R954:V954"/>
    <mergeCell ref="W954:AA954"/>
    <mergeCell ref="G949:I949"/>
    <mergeCell ref="J949:V949"/>
    <mergeCell ref="A950:C952"/>
    <mergeCell ref="E950:E952"/>
    <mergeCell ref="G950:I951"/>
    <mergeCell ref="J950:V951"/>
    <mergeCell ref="A942:X942"/>
    <mergeCell ref="A943:B943"/>
    <mergeCell ref="U944:AA945"/>
    <mergeCell ref="A947:C948"/>
    <mergeCell ref="D947:W948"/>
    <mergeCell ref="X947:AA947"/>
    <mergeCell ref="X948:AA949"/>
    <mergeCell ref="A949:C949"/>
    <mergeCell ref="D949:D952"/>
    <mergeCell ref="F949:F952"/>
    <mergeCell ref="A940:G940"/>
    <mergeCell ref="H940:K940"/>
    <mergeCell ref="M940:P940"/>
    <mergeCell ref="R940:U940"/>
    <mergeCell ref="W940:Z940"/>
    <mergeCell ref="A941:G941"/>
    <mergeCell ref="H941:L941"/>
    <mergeCell ref="M941:Q941"/>
    <mergeCell ref="R941:V941"/>
    <mergeCell ref="W941:AA941"/>
    <mergeCell ref="B934:F934"/>
    <mergeCell ref="B935:F935"/>
    <mergeCell ref="B936:F936"/>
    <mergeCell ref="B937:F937"/>
    <mergeCell ref="B938:F938"/>
    <mergeCell ref="B939:F939"/>
    <mergeCell ref="X930:X931"/>
    <mergeCell ref="Y930:AA931"/>
    <mergeCell ref="G931:I931"/>
    <mergeCell ref="S931:U931"/>
    <mergeCell ref="B933:F933"/>
    <mergeCell ref="H933:L933"/>
    <mergeCell ref="M933:Q933"/>
    <mergeCell ref="R933:V933"/>
    <mergeCell ref="W933:AA933"/>
    <mergeCell ref="G928:I928"/>
    <mergeCell ref="J928:V928"/>
    <mergeCell ref="A929:C931"/>
    <mergeCell ref="E929:E931"/>
    <mergeCell ref="G929:I930"/>
    <mergeCell ref="J929:V930"/>
    <mergeCell ref="A921:X921"/>
    <mergeCell ref="A922:B922"/>
    <mergeCell ref="U923:AA924"/>
    <mergeCell ref="A926:C927"/>
    <mergeCell ref="D926:W927"/>
    <mergeCell ref="X926:AA926"/>
    <mergeCell ref="X927:AA928"/>
    <mergeCell ref="A928:C928"/>
    <mergeCell ref="D928:D931"/>
    <mergeCell ref="F928:F931"/>
    <mergeCell ref="A919:G919"/>
    <mergeCell ref="H919:K919"/>
    <mergeCell ref="M919:P919"/>
    <mergeCell ref="R919:U919"/>
    <mergeCell ref="W919:Z919"/>
    <mergeCell ref="A920:G920"/>
    <mergeCell ref="H920:L920"/>
    <mergeCell ref="M920:Q920"/>
    <mergeCell ref="R920:V920"/>
    <mergeCell ref="W920:AA920"/>
    <mergeCell ref="B913:F913"/>
    <mergeCell ref="B914:F914"/>
    <mergeCell ref="B915:F915"/>
    <mergeCell ref="B916:F916"/>
    <mergeCell ref="B917:F917"/>
    <mergeCell ref="B918:F918"/>
    <mergeCell ref="X909:X910"/>
    <mergeCell ref="Y909:AA910"/>
    <mergeCell ref="G910:I910"/>
    <mergeCell ref="S910:U910"/>
    <mergeCell ref="B912:F912"/>
    <mergeCell ref="H912:L912"/>
    <mergeCell ref="M912:Q912"/>
    <mergeCell ref="R912:V912"/>
    <mergeCell ref="W912:AA912"/>
    <mergeCell ref="G907:I907"/>
    <mergeCell ref="J907:V907"/>
    <mergeCell ref="A908:C910"/>
    <mergeCell ref="E908:E910"/>
    <mergeCell ref="G908:I909"/>
    <mergeCell ref="J908:V909"/>
    <mergeCell ref="A900:X900"/>
    <mergeCell ref="A901:B901"/>
    <mergeCell ref="U902:AA903"/>
    <mergeCell ref="A905:C906"/>
    <mergeCell ref="D905:W906"/>
    <mergeCell ref="X905:AA905"/>
    <mergeCell ref="X906:AA907"/>
    <mergeCell ref="A907:C907"/>
    <mergeCell ref="D907:D910"/>
    <mergeCell ref="F907:F910"/>
    <mergeCell ref="A898:G898"/>
    <mergeCell ref="H898:K898"/>
    <mergeCell ref="M898:P898"/>
    <mergeCell ref="R898:U898"/>
    <mergeCell ref="W898:Z898"/>
    <mergeCell ref="A899:G899"/>
    <mergeCell ref="H899:L899"/>
    <mergeCell ref="M899:Q899"/>
    <mergeCell ref="R899:V899"/>
    <mergeCell ref="W899:AA899"/>
    <mergeCell ref="B892:F892"/>
    <mergeCell ref="B893:F893"/>
    <mergeCell ref="B894:F894"/>
    <mergeCell ref="B895:F895"/>
    <mergeCell ref="B896:F896"/>
    <mergeCell ref="B897:F897"/>
    <mergeCell ref="X888:X889"/>
    <mergeCell ref="Y888:AA889"/>
    <mergeCell ref="G889:I889"/>
    <mergeCell ref="S889:U889"/>
    <mergeCell ref="B891:F891"/>
    <mergeCell ref="H891:L891"/>
    <mergeCell ref="M891:Q891"/>
    <mergeCell ref="R891:V891"/>
    <mergeCell ref="W891:AA891"/>
    <mergeCell ref="G886:I886"/>
    <mergeCell ref="J886:V886"/>
    <mergeCell ref="A887:C889"/>
    <mergeCell ref="E887:E889"/>
    <mergeCell ref="G887:I888"/>
    <mergeCell ref="J887:V888"/>
    <mergeCell ref="A879:X879"/>
    <mergeCell ref="A880:B880"/>
    <mergeCell ref="U881:AA882"/>
    <mergeCell ref="A884:C885"/>
    <mergeCell ref="D884:W885"/>
    <mergeCell ref="X884:AA884"/>
    <mergeCell ref="X885:AA886"/>
    <mergeCell ref="A886:C886"/>
    <mergeCell ref="D886:D889"/>
    <mergeCell ref="F886:F889"/>
    <mergeCell ref="A877:G877"/>
    <mergeCell ref="H877:K877"/>
    <mergeCell ref="M877:P877"/>
    <mergeCell ref="R877:U877"/>
    <mergeCell ref="W877:Z877"/>
    <mergeCell ref="A878:G878"/>
    <mergeCell ref="H878:L878"/>
    <mergeCell ref="M878:Q878"/>
    <mergeCell ref="R878:V878"/>
    <mergeCell ref="W878:AA878"/>
    <mergeCell ref="B871:F871"/>
    <mergeCell ref="B872:F872"/>
    <mergeCell ref="B873:F873"/>
    <mergeCell ref="B874:F874"/>
    <mergeCell ref="B875:F875"/>
    <mergeCell ref="B876:F876"/>
    <mergeCell ref="X867:X868"/>
    <mergeCell ref="Y867:AA868"/>
    <mergeCell ref="G868:I868"/>
    <mergeCell ref="S868:U868"/>
    <mergeCell ref="B870:F870"/>
    <mergeCell ref="H870:L870"/>
    <mergeCell ref="M870:Q870"/>
    <mergeCell ref="R870:V870"/>
    <mergeCell ref="W870:AA870"/>
    <mergeCell ref="G865:I865"/>
    <mergeCell ref="J865:V865"/>
    <mergeCell ref="A866:C868"/>
    <mergeCell ref="E866:E868"/>
    <mergeCell ref="G866:I867"/>
    <mergeCell ref="J866:V867"/>
    <mergeCell ref="A858:X858"/>
    <mergeCell ref="A859:B859"/>
    <mergeCell ref="U860:AA861"/>
    <mergeCell ref="A863:C864"/>
    <mergeCell ref="D863:W864"/>
    <mergeCell ref="X863:AA863"/>
    <mergeCell ref="X864:AA865"/>
    <mergeCell ref="A865:C865"/>
    <mergeCell ref="D865:D868"/>
    <mergeCell ref="F865:F868"/>
    <mergeCell ref="A856:G856"/>
    <mergeCell ref="H856:K856"/>
    <mergeCell ref="M856:P856"/>
    <mergeCell ref="R856:U856"/>
    <mergeCell ref="W856:Z856"/>
    <mergeCell ref="A857:G857"/>
    <mergeCell ref="H857:L857"/>
    <mergeCell ref="M857:Q857"/>
    <mergeCell ref="R857:V857"/>
    <mergeCell ref="W857:AA857"/>
    <mergeCell ref="B850:F850"/>
    <mergeCell ref="B851:F851"/>
    <mergeCell ref="B852:F852"/>
    <mergeCell ref="B853:F853"/>
    <mergeCell ref="B854:F854"/>
    <mergeCell ref="B855:F855"/>
    <mergeCell ref="X846:X847"/>
    <mergeCell ref="Y846:AA847"/>
    <mergeCell ref="G847:I847"/>
    <mergeCell ref="S847:U847"/>
    <mergeCell ref="B849:F849"/>
    <mergeCell ref="H849:L849"/>
    <mergeCell ref="M849:Q849"/>
    <mergeCell ref="R849:V849"/>
    <mergeCell ref="W849:AA849"/>
    <mergeCell ref="G844:I844"/>
    <mergeCell ref="J844:V844"/>
    <mergeCell ref="A845:C847"/>
    <mergeCell ref="E845:E847"/>
    <mergeCell ref="G845:I846"/>
    <mergeCell ref="J845:V846"/>
    <mergeCell ref="A837:X837"/>
    <mergeCell ref="A838:B838"/>
    <mergeCell ref="U839:AA840"/>
    <mergeCell ref="A842:C843"/>
    <mergeCell ref="D842:W843"/>
    <mergeCell ref="X842:AA842"/>
    <mergeCell ref="X843:AA844"/>
    <mergeCell ref="A844:C844"/>
    <mergeCell ref="D844:D847"/>
    <mergeCell ref="F844:F847"/>
    <mergeCell ref="A835:G835"/>
    <mergeCell ref="H835:K835"/>
    <mergeCell ref="M835:P835"/>
    <mergeCell ref="R835:U835"/>
    <mergeCell ref="W835:Z835"/>
    <mergeCell ref="A836:G836"/>
    <mergeCell ref="H836:L836"/>
    <mergeCell ref="M836:Q836"/>
    <mergeCell ref="R836:V836"/>
    <mergeCell ref="W836:AA836"/>
    <mergeCell ref="B829:F829"/>
    <mergeCell ref="B830:F830"/>
    <mergeCell ref="B831:F831"/>
    <mergeCell ref="B832:F832"/>
    <mergeCell ref="B833:F833"/>
    <mergeCell ref="B834:F834"/>
    <mergeCell ref="X825:X826"/>
    <mergeCell ref="Y825:AA826"/>
    <mergeCell ref="G826:I826"/>
    <mergeCell ref="S826:U826"/>
    <mergeCell ref="B828:F828"/>
    <mergeCell ref="H828:L828"/>
    <mergeCell ref="M828:Q828"/>
    <mergeCell ref="R828:V828"/>
    <mergeCell ref="W828:AA828"/>
    <mergeCell ref="G823:I823"/>
    <mergeCell ref="J823:V823"/>
    <mergeCell ref="A824:C826"/>
    <mergeCell ref="E824:E826"/>
    <mergeCell ref="G824:I825"/>
    <mergeCell ref="J824:V825"/>
    <mergeCell ref="A816:X816"/>
    <mergeCell ref="A817:B817"/>
    <mergeCell ref="U818:AA819"/>
    <mergeCell ref="A821:C822"/>
    <mergeCell ref="D821:W822"/>
    <mergeCell ref="X821:AA821"/>
    <mergeCell ref="X822:AA823"/>
    <mergeCell ref="A823:C823"/>
    <mergeCell ref="D823:D826"/>
    <mergeCell ref="F823:F826"/>
    <mergeCell ref="A814:G814"/>
    <mergeCell ref="H814:K814"/>
    <mergeCell ref="M814:P814"/>
    <mergeCell ref="R814:U814"/>
    <mergeCell ref="W814:Z814"/>
    <mergeCell ref="A815:G815"/>
    <mergeCell ref="H815:L815"/>
    <mergeCell ref="M815:Q815"/>
    <mergeCell ref="R815:V815"/>
    <mergeCell ref="W815:AA815"/>
    <mergeCell ref="B808:F808"/>
    <mergeCell ref="B809:F809"/>
    <mergeCell ref="B810:F810"/>
    <mergeCell ref="B811:F811"/>
    <mergeCell ref="B812:F812"/>
    <mergeCell ref="B813:F813"/>
    <mergeCell ref="X804:X805"/>
    <mergeCell ref="Y804:AA805"/>
    <mergeCell ref="G805:I805"/>
    <mergeCell ref="S805:U805"/>
    <mergeCell ref="B807:F807"/>
    <mergeCell ref="H807:L807"/>
    <mergeCell ref="M807:Q807"/>
    <mergeCell ref="R807:V807"/>
    <mergeCell ref="W807:AA807"/>
    <mergeCell ref="G802:I802"/>
    <mergeCell ref="J802:V802"/>
    <mergeCell ref="A803:C805"/>
    <mergeCell ref="E803:E805"/>
    <mergeCell ref="G803:I804"/>
    <mergeCell ref="J803:V804"/>
    <mergeCell ref="A795:X795"/>
    <mergeCell ref="A796:B796"/>
    <mergeCell ref="U797:AA798"/>
    <mergeCell ref="A800:C801"/>
    <mergeCell ref="D800:W801"/>
    <mergeCell ref="X800:AA800"/>
    <mergeCell ref="X801:AA802"/>
    <mergeCell ref="A802:C802"/>
    <mergeCell ref="D802:D805"/>
    <mergeCell ref="F802:F805"/>
    <mergeCell ref="A793:G793"/>
    <mergeCell ref="H793:K793"/>
    <mergeCell ref="M793:P793"/>
    <mergeCell ref="R793:U793"/>
    <mergeCell ref="W793:Z793"/>
    <mergeCell ref="A794:G794"/>
    <mergeCell ref="H794:L794"/>
    <mergeCell ref="M794:Q794"/>
    <mergeCell ref="R794:V794"/>
    <mergeCell ref="W794:AA794"/>
    <mergeCell ref="B787:F787"/>
    <mergeCell ref="B788:F788"/>
    <mergeCell ref="B789:F789"/>
    <mergeCell ref="B790:F790"/>
    <mergeCell ref="B791:F791"/>
    <mergeCell ref="B792:F792"/>
    <mergeCell ref="X783:X784"/>
    <mergeCell ref="Y783:AA784"/>
    <mergeCell ref="G784:I784"/>
    <mergeCell ref="S784:U784"/>
    <mergeCell ref="B786:F786"/>
    <mergeCell ref="H786:L786"/>
    <mergeCell ref="M786:Q786"/>
    <mergeCell ref="R786:V786"/>
    <mergeCell ref="W786:AA786"/>
    <mergeCell ref="G781:I781"/>
    <mergeCell ref="J781:V781"/>
    <mergeCell ref="A782:C784"/>
    <mergeCell ref="E782:E784"/>
    <mergeCell ref="G782:I783"/>
    <mergeCell ref="J782:V783"/>
    <mergeCell ref="A774:X774"/>
    <mergeCell ref="A775:B775"/>
    <mergeCell ref="U776:AA777"/>
    <mergeCell ref="A779:C780"/>
    <mergeCell ref="D779:W780"/>
    <mergeCell ref="X779:AA779"/>
    <mergeCell ref="X780:AA781"/>
    <mergeCell ref="A781:C781"/>
    <mergeCell ref="D781:D784"/>
    <mergeCell ref="F781:F784"/>
    <mergeCell ref="A772:G772"/>
    <mergeCell ref="H772:K772"/>
    <mergeCell ref="M772:P772"/>
    <mergeCell ref="R772:U772"/>
    <mergeCell ref="W772:Z772"/>
    <mergeCell ref="A773:G773"/>
    <mergeCell ref="H773:L773"/>
    <mergeCell ref="M773:Q773"/>
    <mergeCell ref="R773:V773"/>
    <mergeCell ref="W773:AA773"/>
    <mergeCell ref="B766:F766"/>
    <mergeCell ref="B767:F767"/>
    <mergeCell ref="B768:F768"/>
    <mergeCell ref="B769:F769"/>
    <mergeCell ref="B770:F770"/>
    <mergeCell ref="B771:F771"/>
    <mergeCell ref="X762:X763"/>
    <mergeCell ref="Y762:AA763"/>
    <mergeCell ref="G763:I763"/>
    <mergeCell ref="S763:U763"/>
    <mergeCell ref="B765:F765"/>
    <mergeCell ref="H765:L765"/>
    <mergeCell ref="M765:Q765"/>
    <mergeCell ref="R765:V765"/>
    <mergeCell ref="W765:AA765"/>
    <mergeCell ref="G760:I760"/>
    <mergeCell ref="J760:V760"/>
    <mergeCell ref="A761:C763"/>
    <mergeCell ref="E761:E763"/>
    <mergeCell ref="G761:I762"/>
    <mergeCell ref="J761:V762"/>
    <mergeCell ref="A753:X753"/>
    <mergeCell ref="A754:B754"/>
    <mergeCell ref="U755:AA756"/>
    <mergeCell ref="A758:C759"/>
    <mergeCell ref="D758:W759"/>
    <mergeCell ref="X758:AA758"/>
    <mergeCell ref="X759:AA760"/>
    <mergeCell ref="A760:C760"/>
    <mergeCell ref="D760:D763"/>
    <mergeCell ref="F760:F763"/>
    <mergeCell ref="A751:G751"/>
    <mergeCell ref="H751:K751"/>
    <mergeCell ref="M751:P751"/>
    <mergeCell ref="R751:U751"/>
    <mergeCell ref="W751:Z751"/>
    <mergeCell ref="A752:G752"/>
    <mergeCell ref="H752:L752"/>
    <mergeCell ref="M752:Q752"/>
    <mergeCell ref="R752:V752"/>
    <mergeCell ref="W752:AA752"/>
    <mergeCell ref="B745:F745"/>
    <mergeCell ref="B746:F746"/>
    <mergeCell ref="B747:F747"/>
    <mergeCell ref="B748:F748"/>
    <mergeCell ref="B749:F749"/>
    <mergeCell ref="B750:F750"/>
    <mergeCell ref="X741:X742"/>
    <mergeCell ref="Y741:AA742"/>
    <mergeCell ref="G742:I742"/>
    <mergeCell ref="S742:U742"/>
    <mergeCell ref="B744:F744"/>
    <mergeCell ref="H744:L744"/>
    <mergeCell ref="M744:Q744"/>
    <mergeCell ref="R744:V744"/>
    <mergeCell ref="W744:AA744"/>
    <mergeCell ref="G739:I739"/>
    <mergeCell ref="J739:V739"/>
    <mergeCell ref="A740:C742"/>
    <mergeCell ref="E740:E742"/>
    <mergeCell ref="G740:I741"/>
    <mergeCell ref="J740:V741"/>
    <mergeCell ref="A732:X732"/>
    <mergeCell ref="A733:B733"/>
    <mergeCell ref="U734:AA735"/>
    <mergeCell ref="A737:C738"/>
    <mergeCell ref="D737:W738"/>
    <mergeCell ref="X737:AA737"/>
    <mergeCell ref="X738:AA739"/>
    <mergeCell ref="A739:C739"/>
    <mergeCell ref="D739:D742"/>
    <mergeCell ref="F739:F742"/>
    <mergeCell ref="A730:G730"/>
    <mergeCell ref="H730:K730"/>
    <mergeCell ref="M730:P730"/>
    <mergeCell ref="R730:U730"/>
    <mergeCell ref="W730:Z730"/>
    <mergeCell ref="A731:G731"/>
    <mergeCell ref="H731:L731"/>
    <mergeCell ref="M731:Q731"/>
    <mergeCell ref="R731:V731"/>
    <mergeCell ref="W731:AA731"/>
    <mergeCell ref="B724:F724"/>
    <mergeCell ref="B725:F725"/>
    <mergeCell ref="B726:F726"/>
    <mergeCell ref="B727:F727"/>
    <mergeCell ref="B728:F728"/>
    <mergeCell ref="B729:F729"/>
    <mergeCell ref="X720:X721"/>
    <mergeCell ref="Y720:AA721"/>
    <mergeCell ref="G721:I721"/>
    <mergeCell ref="S721:U721"/>
    <mergeCell ref="B723:F723"/>
    <mergeCell ref="H723:L723"/>
    <mergeCell ref="M723:Q723"/>
    <mergeCell ref="R723:V723"/>
    <mergeCell ref="W723:AA723"/>
    <mergeCell ref="G718:I718"/>
    <mergeCell ref="J718:V718"/>
    <mergeCell ref="A719:C721"/>
    <mergeCell ref="E719:E721"/>
    <mergeCell ref="G719:I720"/>
    <mergeCell ref="J719:V720"/>
    <mergeCell ref="A711:X711"/>
    <mergeCell ref="A712:B712"/>
    <mergeCell ref="U713:AA714"/>
    <mergeCell ref="A716:C717"/>
    <mergeCell ref="D716:W717"/>
    <mergeCell ref="X716:AA716"/>
    <mergeCell ref="X717:AA718"/>
    <mergeCell ref="A718:C718"/>
    <mergeCell ref="D718:D721"/>
    <mergeCell ref="F718:F721"/>
    <mergeCell ref="A709:G709"/>
    <mergeCell ref="H709:K709"/>
    <mergeCell ref="M709:P709"/>
    <mergeCell ref="R709:U709"/>
    <mergeCell ref="W709:Z709"/>
    <mergeCell ref="A710:G710"/>
    <mergeCell ref="H710:L710"/>
    <mergeCell ref="M710:Q710"/>
    <mergeCell ref="R710:V710"/>
    <mergeCell ref="W710:AA710"/>
    <mergeCell ref="B703:F703"/>
    <mergeCell ref="B704:F704"/>
    <mergeCell ref="B705:F705"/>
    <mergeCell ref="B706:F706"/>
    <mergeCell ref="B707:F707"/>
    <mergeCell ref="B708:F708"/>
    <mergeCell ref="X699:X700"/>
    <mergeCell ref="Y699:AA700"/>
    <mergeCell ref="G700:I700"/>
    <mergeCell ref="S700:U700"/>
    <mergeCell ref="B702:F702"/>
    <mergeCell ref="H702:L702"/>
    <mergeCell ref="M702:Q702"/>
    <mergeCell ref="R702:V702"/>
    <mergeCell ref="W702:AA702"/>
    <mergeCell ref="G697:I697"/>
    <mergeCell ref="J697:V697"/>
    <mergeCell ref="A698:C700"/>
    <mergeCell ref="E698:E700"/>
    <mergeCell ref="G698:I699"/>
    <mergeCell ref="J698:V699"/>
    <mergeCell ref="A690:X690"/>
    <mergeCell ref="A691:B691"/>
    <mergeCell ref="U692:AA693"/>
    <mergeCell ref="A695:C696"/>
    <mergeCell ref="D695:W696"/>
    <mergeCell ref="X695:AA695"/>
    <mergeCell ref="X696:AA697"/>
    <mergeCell ref="A697:C697"/>
    <mergeCell ref="D697:D700"/>
    <mergeCell ref="F697:F700"/>
    <mergeCell ref="A688:G688"/>
    <mergeCell ref="H688:K688"/>
    <mergeCell ref="M688:P688"/>
    <mergeCell ref="R688:U688"/>
    <mergeCell ref="W688:Z688"/>
    <mergeCell ref="A689:G689"/>
    <mergeCell ref="H689:L689"/>
    <mergeCell ref="M689:Q689"/>
    <mergeCell ref="R689:V689"/>
    <mergeCell ref="W689:AA689"/>
    <mergeCell ref="B682:F682"/>
    <mergeCell ref="B683:F683"/>
    <mergeCell ref="B684:F684"/>
    <mergeCell ref="B685:F685"/>
    <mergeCell ref="B686:F686"/>
    <mergeCell ref="B687:F687"/>
    <mergeCell ref="X678:X679"/>
    <mergeCell ref="Y678:AA679"/>
    <mergeCell ref="G679:I679"/>
    <mergeCell ref="S679:U679"/>
    <mergeCell ref="B681:F681"/>
    <mergeCell ref="H681:L681"/>
    <mergeCell ref="M681:Q681"/>
    <mergeCell ref="R681:V681"/>
    <mergeCell ref="W681:AA681"/>
    <mergeCell ref="G676:I676"/>
    <mergeCell ref="J676:V676"/>
    <mergeCell ref="A677:C679"/>
    <mergeCell ref="E677:E679"/>
    <mergeCell ref="G677:I678"/>
    <mergeCell ref="J677:V678"/>
    <mergeCell ref="A669:X669"/>
    <mergeCell ref="A670:B670"/>
    <mergeCell ref="U671:AA672"/>
    <mergeCell ref="A674:C675"/>
    <mergeCell ref="D674:W675"/>
    <mergeCell ref="X674:AA674"/>
    <mergeCell ref="X675:AA676"/>
    <mergeCell ref="A676:C676"/>
    <mergeCell ref="D676:D679"/>
    <mergeCell ref="F676:F679"/>
    <mergeCell ref="A667:G667"/>
    <mergeCell ref="H667:K667"/>
    <mergeCell ref="M667:P667"/>
    <mergeCell ref="R667:U667"/>
    <mergeCell ref="W667:Z667"/>
    <mergeCell ref="A668:G668"/>
    <mergeCell ref="H668:L668"/>
    <mergeCell ref="M668:Q668"/>
    <mergeCell ref="R668:V668"/>
    <mergeCell ref="W668:AA668"/>
    <mergeCell ref="B661:F661"/>
    <mergeCell ref="B662:F662"/>
    <mergeCell ref="B663:F663"/>
    <mergeCell ref="B664:F664"/>
    <mergeCell ref="B665:F665"/>
    <mergeCell ref="B666:F666"/>
    <mergeCell ref="X657:X658"/>
    <mergeCell ref="Y657:AA658"/>
    <mergeCell ref="G658:I658"/>
    <mergeCell ref="S658:U658"/>
    <mergeCell ref="B660:F660"/>
    <mergeCell ref="H660:L660"/>
    <mergeCell ref="M660:Q660"/>
    <mergeCell ref="R660:V660"/>
    <mergeCell ref="W660:AA660"/>
    <mergeCell ref="G655:I655"/>
    <mergeCell ref="J655:V655"/>
    <mergeCell ref="A656:C658"/>
    <mergeCell ref="E656:E658"/>
    <mergeCell ref="G656:I657"/>
    <mergeCell ref="J656:V657"/>
    <mergeCell ref="A648:X648"/>
    <mergeCell ref="A649:B649"/>
    <mergeCell ref="U650:AA651"/>
    <mergeCell ref="A653:C654"/>
    <mergeCell ref="D653:W654"/>
    <mergeCell ref="X653:AA653"/>
    <mergeCell ref="X654:AA655"/>
    <mergeCell ref="A655:C655"/>
    <mergeCell ref="D655:D658"/>
    <mergeCell ref="F655:F658"/>
    <mergeCell ref="A646:G646"/>
    <mergeCell ref="H646:K646"/>
    <mergeCell ref="M646:P646"/>
    <mergeCell ref="R646:U646"/>
    <mergeCell ref="W646:Z646"/>
    <mergeCell ref="A647:G647"/>
    <mergeCell ref="H647:L647"/>
    <mergeCell ref="M647:Q647"/>
    <mergeCell ref="R647:V647"/>
    <mergeCell ref="W647:AA647"/>
    <mergeCell ref="B640:F640"/>
    <mergeCell ref="B641:F641"/>
    <mergeCell ref="B642:F642"/>
    <mergeCell ref="B643:F643"/>
    <mergeCell ref="B644:F644"/>
    <mergeCell ref="B645:F645"/>
    <mergeCell ref="X636:X637"/>
    <mergeCell ref="Y636:AA637"/>
    <mergeCell ref="G637:I637"/>
    <mergeCell ref="S637:U637"/>
    <mergeCell ref="B639:F639"/>
    <mergeCell ref="H639:L639"/>
    <mergeCell ref="M639:Q639"/>
    <mergeCell ref="R639:V639"/>
    <mergeCell ref="W639:AA639"/>
    <mergeCell ref="G634:I634"/>
    <mergeCell ref="J634:V634"/>
    <mergeCell ref="A635:C637"/>
    <mergeCell ref="E635:E637"/>
    <mergeCell ref="G635:I636"/>
    <mergeCell ref="J635:V636"/>
    <mergeCell ref="A627:X627"/>
    <mergeCell ref="A628:B628"/>
    <mergeCell ref="U629:AA630"/>
    <mergeCell ref="A632:C633"/>
    <mergeCell ref="D632:W633"/>
    <mergeCell ref="X632:AA632"/>
    <mergeCell ref="X633:AA634"/>
    <mergeCell ref="A634:C634"/>
    <mergeCell ref="D634:D637"/>
    <mergeCell ref="F634:F637"/>
    <mergeCell ref="A625:G625"/>
    <mergeCell ref="H625:K625"/>
    <mergeCell ref="M625:P625"/>
    <mergeCell ref="R625:U625"/>
    <mergeCell ref="W625:Z625"/>
    <mergeCell ref="A626:G626"/>
    <mergeCell ref="H626:L626"/>
    <mergeCell ref="M626:Q626"/>
    <mergeCell ref="R626:V626"/>
    <mergeCell ref="W626:AA626"/>
    <mergeCell ref="B619:F619"/>
    <mergeCell ref="B620:F620"/>
    <mergeCell ref="B621:F621"/>
    <mergeCell ref="B622:F622"/>
    <mergeCell ref="B623:F623"/>
    <mergeCell ref="B624:F624"/>
    <mergeCell ref="X615:X616"/>
    <mergeCell ref="Y615:AA616"/>
    <mergeCell ref="G616:I616"/>
    <mergeCell ref="S616:U616"/>
    <mergeCell ref="B618:F618"/>
    <mergeCell ref="H618:L618"/>
    <mergeCell ref="M618:Q618"/>
    <mergeCell ref="R618:V618"/>
    <mergeCell ref="W618:AA618"/>
    <mergeCell ref="G613:I613"/>
    <mergeCell ref="J613:V613"/>
    <mergeCell ref="A614:C616"/>
    <mergeCell ref="E614:E616"/>
    <mergeCell ref="G614:I615"/>
    <mergeCell ref="J614:V615"/>
    <mergeCell ref="A606:X606"/>
    <mergeCell ref="A607:B607"/>
    <mergeCell ref="U608:AA609"/>
    <mergeCell ref="A611:C612"/>
    <mergeCell ref="D611:W612"/>
    <mergeCell ref="X611:AA611"/>
    <mergeCell ref="X612:AA613"/>
    <mergeCell ref="A613:C613"/>
    <mergeCell ref="D613:D616"/>
    <mergeCell ref="F613:F616"/>
    <mergeCell ref="A604:G604"/>
    <mergeCell ref="H604:K604"/>
    <mergeCell ref="M604:P604"/>
    <mergeCell ref="R604:U604"/>
    <mergeCell ref="W604:Z604"/>
    <mergeCell ref="A605:G605"/>
    <mergeCell ref="H605:L605"/>
    <mergeCell ref="M605:Q605"/>
    <mergeCell ref="R605:V605"/>
    <mergeCell ref="W605:AA605"/>
    <mergeCell ref="B598:F598"/>
    <mergeCell ref="B599:F599"/>
    <mergeCell ref="B600:F600"/>
    <mergeCell ref="B601:F601"/>
    <mergeCell ref="B602:F602"/>
    <mergeCell ref="B603:F603"/>
    <mergeCell ref="X594:X595"/>
    <mergeCell ref="Y594:AA595"/>
    <mergeCell ref="G595:I595"/>
    <mergeCell ref="S595:U595"/>
    <mergeCell ref="B597:F597"/>
    <mergeCell ref="H597:L597"/>
    <mergeCell ref="M597:Q597"/>
    <mergeCell ref="R597:V597"/>
    <mergeCell ref="W597:AA597"/>
    <mergeCell ref="G592:I592"/>
    <mergeCell ref="J592:V592"/>
    <mergeCell ref="A593:C595"/>
    <mergeCell ref="E593:E595"/>
    <mergeCell ref="G593:I594"/>
    <mergeCell ref="J593:V594"/>
    <mergeCell ref="A585:X585"/>
    <mergeCell ref="A586:B586"/>
    <mergeCell ref="U587:AA588"/>
    <mergeCell ref="A590:C591"/>
    <mergeCell ref="D590:W591"/>
    <mergeCell ref="X590:AA590"/>
    <mergeCell ref="X591:AA592"/>
    <mergeCell ref="A592:C592"/>
    <mergeCell ref="D592:D595"/>
    <mergeCell ref="F592:F595"/>
    <mergeCell ref="A583:G583"/>
    <mergeCell ref="H583:K583"/>
    <mergeCell ref="M583:P583"/>
    <mergeCell ref="R583:U583"/>
    <mergeCell ref="W583:Z583"/>
    <mergeCell ref="A584:G584"/>
    <mergeCell ref="H584:L584"/>
    <mergeCell ref="M584:Q584"/>
    <mergeCell ref="R584:V584"/>
    <mergeCell ref="W584:AA584"/>
    <mergeCell ref="B577:F577"/>
    <mergeCell ref="B578:F578"/>
    <mergeCell ref="B579:F579"/>
    <mergeCell ref="B580:F580"/>
    <mergeCell ref="B581:F581"/>
    <mergeCell ref="B582:F582"/>
    <mergeCell ref="X573:X574"/>
    <mergeCell ref="Y573:AA574"/>
    <mergeCell ref="G574:I574"/>
    <mergeCell ref="S574:U574"/>
    <mergeCell ref="B576:F576"/>
    <mergeCell ref="H576:L576"/>
    <mergeCell ref="M576:Q576"/>
    <mergeCell ref="R576:V576"/>
    <mergeCell ref="W576:AA576"/>
    <mergeCell ref="G571:I571"/>
    <mergeCell ref="J571:V571"/>
    <mergeCell ref="A572:C574"/>
    <mergeCell ref="E572:E574"/>
    <mergeCell ref="G572:I573"/>
    <mergeCell ref="J572:V573"/>
    <mergeCell ref="A564:X564"/>
    <mergeCell ref="A565:B565"/>
    <mergeCell ref="U566:AA567"/>
    <mergeCell ref="A569:C570"/>
    <mergeCell ref="D569:W570"/>
    <mergeCell ref="X569:AA569"/>
    <mergeCell ref="X570:AA571"/>
    <mergeCell ref="A571:C571"/>
    <mergeCell ref="D571:D574"/>
    <mergeCell ref="F571:F574"/>
    <mergeCell ref="A562:G562"/>
    <mergeCell ref="H562:K562"/>
    <mergeCell ref="M562:P562"/>
    <mergeCell ref="R562:U562"/>
    <mergeCell ref="W562:Z562"/>
    <mergeCell ref="A563:G563"/>
    <mergeCell ref="H563:L563"/>
    <mergeCell ref="M563:Q563"/>
    <mergeCell ref="R563:V563"/>
    <mergeCell ref="W563:AA563"/>
    <mergeCell ref="B556:F556"/>
    <mergeCell ref="B557:F557"/>
    <mergeCell ref="B558:F558"/>
    <mergeCell ref="B559:F559"/>
    <mergeCell ref="B560:F560"/>
    <mergeCell ref="B561:F561"/>
    <mergeCell ref="X552:X553"/>
    <mergeCell ref="Y552:AA553"/>
    <mergeCell ref="G553:I553"/>
    <mergeCell ref="S553:U553"/>
    <mergeCell ref="B555:F555"/>
    <mergeCell ref="H555:L555"/>
    <mergeCell ref="M555:Q555"/>
    <mergeCell ref="R555:V555"/>
    <mergeCell ref="W555:AA555"/>
    <mergeCell ref="G550:I550"/>
    <mergeCell ref="J550:V550"/>
    <mergeCell ref="A551:C553"/>
    <mergeCell ref="E551:E553"/>
    <mergeCell ref="G551:I552"/>
    <mergeCell ref="J551:V552"/>
    <mergeCell ref="A543:X543"/>
    <mergeCell ref="A544:B544"/>
    <mergeCell ref="U545:AA546"/>
    <mergeCell ref="A548:C549"/>
    <mergeCell ref="D548:W549"/>
    <mergeCell ref="X548:AA548"/>
    <mergeCell ref="X549:AA550"/>
    <mergeCell ref="A550:C550"/>
    <mergeCell ref="D550:D553"/>
    <mergeCell ref="F550:F553"/>
    <mergeCell ref="A541:G541"/>
    <mergeCell ref="H541:K541"/>
    <mergeCell ref="M541:P541"/>
    <mergeCell ref="R541:U541"/>
    <mergeCell ref="W541:Z541"/>
    <mergeCell ref="A542:G542"/>
    <mergeCell ref="H542:L542"/>
    <mergeCell ref="M542:Q542"/>
    <mergeCell ref="R542:V542"/>
    <mergeCell ref="W542:AA542"/>
    <mergeCell ref="B535:F535"/>
    <mergeCell ref="B536:F536"/>
    <mergeCell ref="B537:F537"/>
    <mergeCell ref="B538:F538"/>
    <mergeCell ref="B539:F539"/>
    <mergeCell ref="B540:F540"/>
    <mergeCell ref="X531:X532"/>
    <mergeCell ref="Y531:AA532"/>
    <mergeCell ref="G532:I532"/>
    <mergeCell ref="S532:U532"/>
    <mergeCell ref="B534:F534"/>
    <mergeCell ref="H534:L534"/>
    <mergeCell ref="M534:Q534"/>
    <mergeCell ref="R534:V534"/>
    <mergeCell ref="W534:AA534"/>
    <mergeCell ref="G529:I529"/>
    <mergeCell ref="J529:V529"/>
    <mergeCell ref="A530:C532"/>
    <mergeCell ref="E530:E532"/>
    <mergeCell ref="G530:I531"/>
    <mergeCell ref="J530:V531"/>
    <mergeCell ref="A522:X522"/>
    <mergeCell ref="A523:B523"/>
    <mergeCell ref="U524:AA525"/>
    <mergeCell ref="A527:C528"/>
    <mergeCell ref="D527:W528"/>
    <mergeCell ref="X527:AA527"/>
    <mergeCell ref="X528:AA529"/>
    <mergeCell ref="A529:C529"/>
    <mergeCell ref="D529:D532"/>
    <mergeCell ref="F529:F532"/>
    <mergeCell ref="A520:G520"/>
    <mergeCell ref="H520:K520"/>
    <mergeCell ref="M520:P520"/>
    <mergeCell ref="R520:U520"/>
    <mergeCell ref="W520:Z520"/>
    <mergeCell ref="A521:G521"/>
    <mergeCell ref="H521:L521"/>
    <mergeCell ref="M521:Q521"/>
    <mergeCell ref="R521:V521"/>
    <mergeCell ref="W521:AA521"/>
    <mergeCell ref="B514:F514"/>
    <mergeCell ref="B515:F515"/>
    <mergeCell ref="B516:F516"/>
    <mergeCell ref="B517:F517"/>
    <mergeCell ref="B518:F518"/>
    <mergeCell ref="B519:F519"/>
    <mergeCell ref="X510:X511"/>
    <mergeCell ref="Y510:AA511"/>
    <mergeCell ref="G511:I511"/>
    <mergeCell ref="S511:U511"/>
    <mergeCell ref="B513:F513"/>
    <mergeCell ref="H513:L513"/>
    <mergeCell ref="M513:Q513"/>
    <mergeCell ref="R513:V513"/>
    <mergeCell ref="W513:AA513"/>
    <mergeCell ref="G508:I508"/>
    <mergeCell ref="J508:V508"/>
    <mergeCell ref="A509:C511"/>
    <mergeCell ref="E509:E511"/>
    <mergeCell ref="G509:I510"/>
    <mergeCell ref="J509:V510"/>
    <mergeCell ref="A501:X501"/>
    <mergeCell ref="A502:B502"/>
    <mergeCell ref="U503:AA504"/>
    <mergeCell ref="A506:C507"/>
    <mergeCell ref="D506:W507"/>
    <mergeCell ref="X506:AA506"/>
    <mergeCell ref="X507:AA508"/>
    <mergeCell ref="A508:C508"/>
    <mergeCell ref="D508:D511"/>
    <mergeCell ref="F508:F511"/>
    <mergeCell ref="A499:G499"/>
    <mergeCell ref="H499:K499"/>
    <mergeCell ref="M499:P499"/>
    <mergeCell ref="R499:U499"/>
    <mergeCell ref="W499:Z499"/>
    <mergeCell ref="A500:G500"/>
    <mergeCell ref="H500:L500"/>
    <mergeCell ref="M500:Q500"/>
    <mergeCell ref="R500:V500"/>
    <mergeCell ref="W500:AA500"/>
    <mergeCell ref="B493:F493"/>
    <mergeCell ref="B494:F494"/>
    <mergeCell ref="B495:F495"/>
    <mergeCell ref="B496:F496"/>
    <mergeCell ref="B497:F497"/>
    <mergeCell ref="B498:F498"/>
    <mergeCell ref="X489:X490"/>
    <mergeCell ref="Y489:AA490"/>
    <mergeCell ref="G490:I490"/>
    <mergeCell ref="S490:U490"/>
    <mergeCell ref="B492:F492"/>
    <mergeCell ref="H492:L492"/>
    <mergeCell ref="M492:Q492"/>
    <mergeCell ref="R492:V492"/>
    <mergeCell ref="W492:AA492"/>
    <mergeCell ref="G487:I487"/>
    <mergeCell ref="J487:V487"/>
    <mergeCell ref="A488:C490"/>
    <mergeCell ref="E488:E490"/>
    <mergeCell ref="G488:I489"/>
    <mergeCell ref="J488:V489"/>
    <mergeCell ref="A480:X480"/>
    <mergeCell ref="A481:B481"/>
    <mergeCell ref="U482:AA483"/>
    <mergeCell ref="A485:C486"/>
    <mergeCell ref="D485:W486"/>
    <mergeCell ref="X485:AA485"/>
    <mergeCell ref="X486:AA487"/>
    <mergeCell ref="A487:C487"/>
    <mergeCell ref="D487:D490"/>
    <mergeCell ref="F487:F490"/>
    <mergeCell ref="A478:G478"/>
    <mergeCell ref="H478:K478"/>
    <mergeCell ref="M478:P478"/>
    <mergeCell ref="R478:U478"/>
    <mergeCell ref="W478:Z478"/>
    <mergeCell ref="A479:G479"/>
    <mergeCell ref="H479:L479"/>
    <mergeCell ref="M479:Q479"/>
    <mergeCell ref="R479:V479"/>
    <mergeCell ref="W479:AA479"/>
    <mergeCell ref="B472:F472"/>
    <mergeCell ref="B473:F473"/>
    <mergeCell ref="B474:F474"/>
    <mergeCell ref="B475:F475"/>
    <mergeCell ref="B476:F476"/>
    <mergeCell ref="B477:F477"/>
    <mergeCell ref="X468:X469"/>
    <mergeCell ref="Y468:AA469"/>
    <mergeCell ref="G469:I469"/>
    <mergeCell ref="S469:U469"/>
    <mergeCell ref="B471:F471"/>
    <mergeCell ref="H471:L471"/>
    <mergeCell ref="M471:Q471"/>
    <mergeCell ref="R471:V471"/>
    <mergeCell ref="W471:AA471"/>
    <mergeCell ref="G466:I466"/>
    <mergeCell ref="J466:V466"/>
    <mergeCell ref="A467:C469"/>
    <mergeCell ref="E467:E469"/>
    <mergeCell ref="G467:I468"/>
    <mergeCell ref="J467:V468"/>
    <mergeCell ref="A459:X459"/>
    <mergeCell ref="A460:B460"/>
    <mergeCell ref="U461:AA462"/>
    <mergeCell ref="A464:C465"/>
    <mergeCell ref="D464:W465"/>
    <mergeCell ref="X464:AA464"/>
    <mergeCell ref="X465:AA466"/>
    <mergeCell ref="A466:C466"/>
    <mergeCell ref="D466:D469"/>
    <mergeCell ref="F466:F469"/>
    <mergeCell ref="A457:G457"/>
    <mergeCell ref="H457:K457"/>
    <mergeCell ref="M457:P457"/>
    <mergeCell ref="R457:U457"/>
    <mergeCell ref="W457:Z457"/>
    <mergeCell ref="A458:G458"/>
    <mergeCell ref="H458:L458"/>
    <mergeCell ref="M458:Q458"/>
    <mergeCell ref="R458:V458"/>
    <mergeCell ref="W458:AA458"/>
    <mergeCell ref="B451:F451"/>
    <mergeCell ref="B452:F452"/>
    <mergeCell ref="B453:F453"/>
    <mergeCell ref="B454:F454"/>
    <mergeCell ref="B455:F455"/>
    <mergeCell ref="B456:F456"/>
    <mergeCell ref="X447:X448"/>
    <mergeCell ref="Y447:AA448"/>
    <mergeCell ref="G448:I448"/>
    <mergeCell ref="S448:U448"/>
    <mergeCell ref="B450:F450"/>
    <mergeCell ref="H450:L450"/>
    <mergeCell ref="M450:Q450"/>
    <mergeCell ref="R450:V450"/>
    <mergeCell ref="W450:AA450"/>
    <mergeCell ref="G445:I445"/>
    <mergeCell ref="J445:V445"/>
    <mergeCell ref="A446:C448"/>
    <mergeCell ref="E446:E448"/>
    <mergeCell ref="G446:I447"/>
    <mergeCell ref="J446:V447"/>
    <mergeCell ref="A438:X438"/>
    <mergeCell ref="A439:B439"/>
    <mergeCell ref="U440:AA441"/>
    <mergeCell ref="A443:C444"/>
    <mergeCell ref="D443:W444"/>
    <mergeCell ref="X443:AA443"/>
    <mergeCell ref="X444:AA445"/>
    <mergeCell ref="A445:C445"/>
    <mergeCell ref="D445:D448"/>
    <mergeCell ref="F445:F448"/>
    <mergeCell ref="A436:G436"/>
    <mergeCell ref="H436:K436"/>
    <mergeCell ref="M436:P436"/>
    <mergeCell ref="R436:U436"/>
    <mergeCell ref="W436:Z436"/>
    <mergeCell ref="A437:G437"/>
    <mergeCell ref="H437:L437"/>
    <mergeCell ref="M437:Q437"/>
    <mergeCell ref="R437:V437"/>
    <mergeCell ref="W437:AA437"/>
    <mergeCell ref="B430:F430"/>
    <mergeCell ref="B431:F431"/>
    <mergeCell ref="B432:F432"/>
    <mergeCell ref="B433:F433"/>
    <mergeCell ref="B434:F434"/>
    <mergeCell ref="B435:F435"/>
    <mergeCell ref="X426:X427"/>
    <mergeCell ref="Y426:AA427"/>
    <mergeCell ref="G427:I427"/>
    <mergeCell ref="S427:U427"/>
    <mergeCell ref="B429:F429"/>
    <mergeCell ref="H429:L429"/>
    <mergeCell ref="M429:Q429"/>
    <mergeCell ref="R429:V429"/>
    <mergeCell ref="W429:AA429"/>
    <mergeCell ref="G424:I424"/>
    <mergeCell ref="J424:V424"/>
    <mergeCell ref="A425:C427"/>
    <mergeCell ref="E425:E427"/>
    <mergeCell ref="G425:I426"/>
    <mergeCell ref="J425:V426"/>
    <mergeCell ref="A417:X417"/>
    <mergeCell ref="A418:B418"/>
    <mergeCell ref="U419:AA420"/>
    <mergeCell ref="A422:C423"/>
    <mergeCell ref="D422:W423"/>
    <mergeCell ref="X422:AA422"/>
    <mergeCell ref="X423:AA424"/>
    <mergeCell ref="A424:C424"/>
    <mergeCell ref="D424:D427"/>
    <mergeCell ref="F424:F427"/>
    <mergeCell ref="A415:G415"/>
    <mergeCell ref="H415:K415"/>
    <mergeCell ref="M415:P415"/>
    <mergeCell ref="R415:U415"/>
    <mergeCell ref="W415:Z415"/>
    <mergeCell ref="A416:G416"/>
    <mergeCell ref="H416:L416"/>
    <mergeCell ref="M416:Q416"/>
    <mergeCell ref="R416:V416"/>
    <mergeCell ref="W416:AA416"/>
    <mergeCell ref="B409:F409"/>
    <mergeCell ref="B410:F410"/>
    <mergeCell ref="B411:F411"/>
    <mergeCell ref="B412:F412"/>
    <mergeCell ref="B413:F413"/>
    <mergeCell ref="B414:F414"/>
    <mergeCell ref="X405:X406"/>
    <mergeCell ref="Y405:AA406"/>
    <mergeCell ref="G406:I406"/>
    <mergeCell ref="S406:U406"/>
    <mergeCell ref="B408:F408"/>
    <mergeCell ref="H408:L408"/>
    <mergeCell ref="M408:Q408"/>
    <mergeCell ref="R408:V408"/>
    <mergeCell ref="W408:AA408"/>
    <mergeCell ref="G403:I403"/>
    <mergeCell ref="J403:V403"/>
    <mergeCell ref="A404:C406"/>
    <mergeCell ref="E404:E406"/>
    <mergeCell ref="G404:I405"/>
    <mergeCell ref="J404:V405"/>
    <mergeCell ref="A396:X396"/>
    <mergeCell ref="A397:B397"/>
    <mergeCell ref="U398:AA399"/>
    <mergeCell ref="A401:C402"/>
    <mergeCell ref="D401:W402"/>
    <mergeCell ref="X401:AA401"/>
    <mergeCell ref="X402:AA403"/>
    <mergeCell ref="A403:C403"/>
    <mergeCell ref="D403:D406"/>
    <mergeCell ref="F403:F406"/>
    <mergeCell ref="A394:G394"/>
    <mergeCell ref="H394:K394"/>
    <mergeCell ref="M394:P394"/>
    <mergeCell ref="R394:U394"/>
    <mergeCell ref="W394:Z394"/>
    <mergeCell ref="A395:G395"/>
    <mergeCell ref="H395:L395"/>
    <mergeCell ref="M395:Q395"/>
    <mergeCell ref="R395:V395"/>
    <mergeCell ref="W395:AA395"/>
    <mergeCell ref="B388:F388"/>
    <mergeCell ref="B389:F389"/>
    <mergeCell ref="B390:F390"/>
    <mergeCell ref="B391:F391"/>
    <mergeCell ref="B392:F392"/>
    <mergeCell ref="B393:F393"/>
    <mergeCell ref="X384:X385"/>
    <mergeCell ref="Y384:AA385"/>
    <mergeCell ref="G385:I385"/>
    <mergeCell ref="S385:U385"/>
    <mergeCell ref="B387:F387"/>
    <mergeCell ref="H387:L387"/>
    <mergeCell ref="M387:Q387"/>
    <mergeCell ref="R387:V387"/>
    <mergeCell ref="W387:AA387"/>
    <mergeCell ref="G382:I382"/>
    <mergeCell ref="J382:V382"/>
    <mergeCell ref="A383:C385"/>
    <mergeCell ref="E383:E385"/>
    <mergeCell ref="G383:I384"/>
    <mergeCell ref="J383:V384"/>
    <mergeCell ref="A375:X375"/>
    <mergeCell ref="A376:B376"/>
    <mergeCell ref="U377:AA378"/>
    <mergeCell ref="A380:C381"/>
    <mergeCell ref="D380:W381"/>
    <mergeCell ref="X380:AA380"/>
    <mergeCell ref="X381:AA382"/>
    <mergeCell ref="A382:C382"/>
    <mergeCell ref="D382:D385"/>
    <mergeCell ref="F382:F385"/>
    <mergeCell ref="A373:G373"/>
    <mergeCell ref="H373:K373"/>
    <mergeCell ref="M373:P373"/>
    <mergeCell ref="R373:U373"/>
    <mergeCell ref="W373:Z373"/>
    <mergeCell ref="A374:G374"/>
    <mergeCell ref="H374:L374"/>
    <mergeCell ref="M374:Q374"/>
    <mergeCell ref="R374:V374"/>
    <mergeCell ref="W374:AA374"/>
    <mergeCell ref="B367:F367"/>
    <mergeCell ref="B368:F368"/>
    <mergeCell ref="B369:F369"/>
    <mergeCell ref="B370:F370"/>
    <mergeCell ref="B371:F371"/>
    <mergeCell ref="B372:F372"/>
    <mergeCell ref="X363:X364"/>
    <mergeCell ref="Y363:AA364"/>
    <mergeCell ref="G364:I364"/>
    <mergeCell ref="S364:U364"/>
    <mergeCell ref="B366:F366"/>
    <mergeCell ref="H366:L366"/>
    <mergeCell ref="M366:Q366"/>
    <mergeCell ref="R366:V366"/>
    <mergeCell ref="W366:AA366"/>
    <mergeCell ref="G361:I361"/>
    <mergeCell ref="J361:V361"/>
    <mergeCell ref="A362:C364"/>
    <mergeCell ref="E362:E364"/>
    <mergeCell ref="G362:I363"/>
    <mergeCell ref="J362:V363"/>
    <mergeCell ref="A354:X354"/>
    <mergeCell ref="A355:B355"/>
    <mergeCell ref="U356:AA357"/>
    <mergeCell ref="A359:C360"/>
    <mergeCell ref="D359:W360"/>
    <mergeCell ref="X359:AA359"/>
    <mergeCell ref="X360:AA361"/>
    <mergeCell ref="A361:C361"/>
    <mergeCell ref="D361:D364"/>
    <mergeCell ref="F361:F364"/>
    <mergeCell ref="A352:G352"/>
    <mergeCell ref="H352:K352"/>
    <mergeCell ref="M352:P352"/>
    <mergeCell ref="R352:U352"/>
    <mergeCell ref="W352:Z352"/>
    <mergeCell ref="A353:G353"/>
    <mergeCell ref="H353:L353"/>
    <mergeCell ref="M353:Q353"/>
    <mergeCell ref="R353:V353"/>
    <mergeCell ref="W353:AA353"/>
    <mergeCell ref="B346:F346"/>
    <mergeCell ref="B347:F347"/>
    <mergeCell ref="B348:F348"/>
    <mergeCell ref="B349:F349"/>
    <mergeCell ref="B350:F350"/>
    <mergeCell ref="B351:F351"/>
    <mergeCell ref="X342:X343"/>
    <mergeCell ref="Y342:AA343"/>
    <mergeCell ref="G343:I343"/>
    <mergeCell ref="S343:U343"/>
    <mergeCell ref="B345:F345"/>
    <mergeCell ref="H345:L345"/>
    <mergeCell ref="M345:Q345"/>
    <mergeCell ref="R345:V345"/>
    <mergeCell ref="W345:AA345"/>
    <mergeCell ref="G340:I340"/>
    <mergeCell ref="J340:V340"/>
    <mergeCell ref="A341:C343"/>
    <mergeCell ref="E341:E343"/>
    <mergeCell ref="G341:I342"/>
    <mergeCell ref="J341:V342"/>
    <mergeCell ref="A333:X333"/>
    <mergeCell ref="A334:B334"/>
    <mergeCell ref="U335:AA336"/>
    <mergeCell ref="A338:C339"/>
    <mergeCell ref="D338:W339"/>
    <mergeCell ref="X338:AA338"/>
    <mergeCell ref="X339:AA340"/>
    <mergeCell ref="A340:C340"/>
    <mergeCell ref="D340:D343"/>
    <mergeCell ref="F340:F343"/>
    <mergeCell ref="A331:G331"/>
    <mergeCell ref="H331:K331"/>
    <mergeCell ref="M331:P331"/>
    <mergeCell ref="R331:U331"/>
    <mergeCell ref="W331:Z331"/>
    <mergeCell ref="A332:G332"/>
    <mergeCell ref="H332:L332"/>
    <mergeCell ref="M332:Q332"/>
    <mergeCell ref="R332:V332"/>
    <mergeCell ref="W332:AA332"/>
    <mergeCell ref="B325:F325"/>
    <mergeCell ref="B326:F326"/>
    <mergeCell ref="B327:F327"/>
    <mergeCell ref="B328:F328"/>
    <mergeCell ref="B329:F329"/>
    <mergeCell ref="B330:F330"/>
    <mergeCell ref="X321:X322"/>
    <mergeCell ref="Y321:AA322"/>
    <mergeCell ref="G322:I322"/>
    <mergeCell ref="S322:U322"/>
    <mergeCell ref="B324:F324"/>
    <mergeCell ref="H324:L324"/>
    <mergeCell ref="M324:Q324"/>
    <mergeCell ref="R324:V324"/>
    <mergeCell ref="W324:AA324"/>
    <mergeCell ref="G319:I319"/>
    <mergeCell ref="J319:V319"/>
    <mergeCell ref="A320:C322"/>
    <mergeCell ref="E320:E322"/>
    <mergeCell ref="G320:I321"/>
    <mergeCell ref="J320:V321"/>
    <mergeCell ref="A312:X312"/>
    <mergeCell ref="A313:B313"/>
    <mergeCell ref="U314:AA315"/>
    <mergeCell ref="A317:C318"/>
    <mergeCell ref="D317:W318"/>
    <mergeCell ref="X317:AA317"/>
    <mergeCell ref="X318:AA319"/>
    <mergeCell ref="A319:C319"/>
    <mergeCell ref="D319:D322"/>
    <mergeCell ref="F319:F322"/>
    <mergeCell ref="A310:G310"/>
    <mergeCell ref="H310:K310"/>
    <mergeCell ref="M310:P310"/>
    <mergeCell ref="R310:U310"/>
    <mergeCell ref="W310:Z310"/>
    <mergeCell ref="A311:G311"/>
    <mergeCell ref="H311:L311"/>
    <mergeCell ref="M311:Q311"/>
    <mergeCell ref="R311:V311"/>
    <mergeCell ref="W311:AA311"/>
    <mergeCell ref="B304:F304"/>
    <mergeCell ref="B305:F305"/>
    <mergeCell ref="B306:F306"/>
    <mergeCell ref="B307:F307"/>
    <mergeCell ref="B308:F308"/>
    <mergeCell ref="B309:F309"/>
    <mergeCell ref="X300:X301"/>
    <mergeCell ref="Y300:AA301"/>
    <mergeCell ref="G301:I301"/>
    <mergeCell ref="S301:U301"/>
    <mergeCell ref="B303:F303"/>
    <mergeCell ref="H303:L303"/>
    <mergeCell ref="M303:Q303"/>
    <mergeCell ref="R303:V303"/>
    <mergeCell ref="W303:AA303"/>
    <mergeCell ref="G298:I298"/>
    <mergeCell ref="J298:V298"/>
    <mergeCell ref="A299:C301"/>
    <mergeCell ref="E299:E301"/>
    <mergeCell ref="G299:I300"/>
    <mergeCell ref="J299:V300"/>
    <mergeCell ref="A291:X291"/>
    <mergeCell ref="A292:B292"/>
    <mergeCell ref="U293:AA294"/>
    <mergeCell ref="A296:C297"/>
    <mergeCell ref="D296:W297"/>
    <mergeCell ref="X296:AA296"/>
    <mergeCell ref="X297:AA298"/>
    <mergeCell ref="A298:C298"/>
    <mergeCell ref="D298:D301"/>
    <mergeCell ref="F298:F301"/>
    <mergeCell ref="A289:G289"/>
    <mergeCell ref="H289:K289"/>
    <mergeCell ref="M289:P289"/>
    <mergeCell ref="R289:U289"/>
    <mergeCell ref="W289:Z289"/>
    <mergeCell ref="A290:G290"/>
    <mergeCell ref="H290:L290"/>
    <mergeCell ref="M290:Q290"/>
    <mergeCell ref="R290:V290"/>
    <mergeCell ref="W290:AA290"/>
    <mergeCell ref="B283:F283"/>
    <mergeCell ref="B284:F284"/>
    <mergeCell ref="B285:F285"/>
    <mergeCell ref="B286:F286"/>
    <mergeCell ref="B287:F287"/>
    <mergeCell ref="B288:F288"/>
    <mergeCell ref="X279:X280"/>
    <mergeCell ref="Y279:AA280"/>
    <mergeCell ref="G280:I280"/>
    <mergeCell ref="S280:U280"/>
    <mergeCell ref="B282:F282"/>
    <mergeCell ref="H282:L282"/>
    <mergeCell ref="M282:Q282"/>
    <mergeCell ref="R282:V282"/>
    <mergeCell ref="W282:AA282"/>
    <mergeCell ref="G277:I277"/>
    <mergeCell ref="J277:V277"/>
    <mergeCell ref="A278:C280"/>
    <mergeCell ref="E278:E280"/>
    <mergeCell ref="G278:I279"/>
    <mergeCell ref="J278:V279"/>
    <mergeCell ref="A270:X270"/>
    <mergeCell ref="A271:B271"/>
    <mergeCell ref="U272:AA273"/>
    <mergeCell ref="A275:C276"/>
    <mergeCell ref="D275:W276"/>
    <mergeCell ref="X275:AA275"/>
    <mergeCell ref="X276:AA277"/>
    <mergeCell ref="A277:C277"/>
    <mergeCell ref="D277:D280"/>
    <mergeCell ref="F277:F280"/>
    <mergeCell ref="A268:G268"/>
    <mergeCell ref="H268:K268"/>
    <mergeCell ref="M268:P268"/>
    <mergeCell ref="R268:U268"/>
    <mergeCell ref="W268:Z268"/>
    <mergeCell ref="A269:G269"/>
    <mergeCell ref="H269:L269"/>
    <mergeCell ref="M269:Q269"/>
    <mergeCell ref="R269:V269"/>
    <mergeCell ref="W269:AA269"/>
    <mergeCell ref="B262:F262"/>
    <mergeCell ref="B263:F263"/>
    <mergeCell ref="B264:F264"/>
    <mergeCell ref="B265:F265"/>
    <mergeCell ref="B266:F266"/>
    <mergeCell ref="B267:F267"/>
    <mergeCell ref="X258:X259"/>
    <mergeCell ref="Y258:AA259"/>
    <mergeCell ref="G259:I259"/>
    <mergeCell ref="S259:U259"/>
    <mergeCell ref="B261:F261"/>
    <mergeCell ref="H261:L261"/>
    <mergeCell ref="M261:Q261"/>
    <mergeCell ref="R261:V261"/>
    <mergeCell ref="W261:AA261"/>
    <mergeCell ref="G256:I256"/>
    <mergeCell ref="J256:V256"/>
    <mergeCell ref="A257:C259"/>
    <mergeCell ref="E257:E259"/>
    <mergeCell ref="G257:I258"/>
    <mergeCell ref="J257:V258"/>
    <mergeCell ref="A249:X249"/>
    <mergeCell ref="A250:B250"/>
    <mergeCell ref="U251:AA252"/>
    <mergeCell ref="A254:C255"/>
    <mergeCell ref="D254:W255"/>
    <mergeCell ref="X254:AA254"/>
    <mergeCell ref="X255:AA256"/>
    <mergeCell ref="A256:C256"/>
    <mergeCell ref="D256:D259"/>
    <mergeCell ref="F256:F259"/>
    <mergeCell ref="A247:G247"/>
    <mergeCell ref="H247:K247"/>
    <mergeCell ref="M247:P247"/>
    <mergeCell ref="R247:U247"/>
    <mergeCell ref="W247:Z247"/>
    <mergeCell ref="A248:G248"/>
    <mergeCell ref="H248:L248"/>
    <mergeCell ref="M248:Q248"/>
    <mergeCell ref="R248:V248"/>
    <mergeCell ref="W248:AA248"/>
    <mergeCell ref="B241:F241"/>
    <mergeCell ref="B242:F242"/>
    <mergeCell ref="B243:F243"/>
    <mergeCell ref="B244:F244"/>
    <mergeCell ref="B245:F245"/>
    <mergeCell ref="B246:F246"/>
    <mergeCell ref="X237:X238"/>
    <mergeCell ref="Y237:AA238"/>
    <mergeCell ref="G238:I238"/>
    <mergeCell ref="S238:U238"/>
    <mergeCell ref="B240:F240"/>
    <mergeCell ref="H240:L240"/>
    <mergeCell ref="M240:Q240"/>
    <mergeCell ref="R240:V240"/>
    <mergeCell ref="W240:AA240"/>
    <mergeCell ref="G235:I235"/>
    <mergeCell ref="J235:V235"/>
    <mergeCell ref="A236:C238"/>
    <mergeCell ref="E236:E238"/>
    <mergeCell ref="G236:I237"/>
    <mergeCell ref="J236:V237"/>
    <mergeCell ref="A228:X228"/>
    <mergeCell ref="A229:B229"/>
    <mergeCell ref="U230:AA231"/>
    <mergeCell ref="A233:C234"/>
    <mergeCell ref="D233:W234"/>
    <mergeCell ref="X233:AA233"/>
    <mergeCell ref="X234:AA235"/>
    <mergeCell ref="A235:C235"/>
    <mergeCell ref="D235:D238"/>
    <mergeCell ref="F235:F238"/>
    <mergeCell ref="A226:G226"/>
    <mergeCell ref="H226:K226"/>
    <mergeCell ref="M226:P226"/>
    <mergeCell ref="R226:U226"/>
    <mergeCell ref="W226:Z226"/>
    <mergeCell ref="A227:G227"/>
    <mergeCell ref="H227:L227"/>
    <mergeCell ref="M227:Q227"/>
    <mergeCell ref="R227:V227"/>
    <mergeCell ref="W227:AA227"/>
    <mergeCell ref="B220:F220"/>
    <mergeCell ref="B221:F221"/>
    <mergeCell ref="B222:F222"/>
    <mergeCell ref="B223:F223"/>
    <mergeCell ref="B224:F224"/>
    <mergeCell ref="B225:F225"/>
    <mergeCell ref="X216:X217"/>
    <mergeCell ref="Y216:AA217"/>
    <mergeCell ref="G217:I217"/>
    <mergeCell ref="S217:U217"/>
    <mergeCell ref="B219:F219"/>
    <mergeCell ref="H219:L219"/>
    <mergeCell ref="M219:Q219"/>
    <mergeCell ref="R219:V219"/>
    <mergeCell ref="W219:AA219"/>
    <mergeCell ref="G214:I214"/>
    <mergeCell ref="J214:V214"/>
    <mergeCell ref="A215:C217"/>
    <mergeCell ref="E215:E217"/>
    <mergeCell ref="G215:I216"/>
    <mergeCell ref="J215:V216"/>
    <mergeCell ref="A207:X207"/>
    <mergeCell ref="A208:B208"/>
    <mergeCell ref="U209:AA210"/>
    <mergeCell ref="A212:C213"/>
    <mergeCell ref="D212:W213"/>
    <mergeCell ref="X212:AA212"/>
    <mergeCell ref="X213:AA214"/>
    <mergeCell ref="A214:C214"/>
    <mergeCell ref="D214:D217"/>
    <mergeCell ref="F214:F217"/>
    <mergeCell ref="A205:G205"/>
    <mergeCell ref="H205:K205"/>
    <mergeCell ref="M205:P205"/>
    <mergeCell ref="R205:U205"/>
    <mergeCell ref="W205:Z205"/>
    <mergeCell ref="A206:G206"/>
    <mergeCell ref="H206:L206"/>
    <mergeCell ref="M206:Q206"/>
    <mergeCell ref="R206:V206"/>
    <mergeCell ref="W206:AA206"/>
    <mergeCell ref="B199:F199"/>
    <mergeCell ref="B200:F200"/>
    <mergeCell ref="B201:F201"/>
    <mergeCell ref="B202:F202"/>
    <mergeCell ref="B203:F203"/>
    <mergeCell ref="B204:F204"/>
    <mergeCell ref="X195:X196"/>
    <mergeCell ref="Y195:AA196"/>
    <mergeCell ref="G196:I196"/>
    <mergeCell ref="S196:U196"/>
    <mergeCell ref="B198:F198"/>
    <mergeCell ref="H198:L198"/>
    <mergeCell ref="M198:Q198"/>
    <mergeCell ref="R198:V198"/>
    <mergeCell ref="W198:AA198"/>
    <mergeCell ref="G193:I193"/>
    <mergeCell ref="J193:V193"/>
    <mergeCell ref="A194:C196"/>
    <mergeCell ref="E194:E196"/>
    <mergeCell ref="G194:I195"/>
    <mergeCell ref="J194:V195"/>
    <mergeCell ref="A186:X186"/>
    <mergeCell ref="A187:B187"/>
    <mergeCell ref="U188:AA189"/>
    <mergeCell ref="A191:C192"/>
    <mergeCell ref="D191:W192"/>
    <mergeCell ref="X191:AA191"/>
    <mergeCell ref="X192:AA193"/>
    <mergeCell ref="A193:C193"/>
    <mergeCell ref="D193:D196"/>
    <mergeCell ref="F193:F196"/>
    <mergeCell ref="A184:G184"/>
    <mergeCell ref="H184:K184"/>
    <mergeCell ref="M184:P184"/>
    <mergeCell ref="R184:U184"/>
    <mergeCell ref="W184:Z184"/>
    <mergeCell ref="A185:G185"/>
    <mergeCell ref="H185:L185"/>
    <mergeCell ref="M185:Q185"/>
    <mergeCell ref="R185:V185"/>
    <mergeCell ref="W185:AA185"/>
    <mergeCell ref="B178:F178"/>
    <mergeCell ref="B179:F179"/>
    <mergeCell ref="B180:F180"/>
    <mergeCell ref="B181:F181"/>
    <mergeCell ref="B182:F182"/>
    <mergeCell ref="B183:F183"/>
    <mergeCell ref="X174:X175"/>
    <mergeCell ref="Y174:AA175"/>
    <mergeCell ref="G175:I175"/>
    <mergeCell ref="S175:U175"/>
    <mergeCell ref="B177:F177"/>
    <mergeCell ref="H177:L177"/>
    <mergeCell ref="M177:Q177"/>
    <mergeCell ref="R177:V177"/>
    <mergeCell ref="W177:AA177"/>
    <mergeCell ref="G172:I172"/>
    <mergeCell ref="J172:V172"/>
    <mergeCell ref="A173:C175"/>
    <mergeCell ref="E173:E175"/>
    <mergeCell ref="G173:I174"/>
    <mergeCell ref="J173:V174"/>
    <mergeCell ref="A165:X165"/>
    <mergeCell ref="A166:B166"/>
    <mergeCell ref="U167:AA168"/>
    <mergeCell ref="A170:C171"/>
    <mergeCell ref="D170:W171"/>
    <mergeCell ref="X170:AA170"/>
    <mergeCell ref="X171:AA172"/>
    <mergeCell ref="A172:C172"/>
    <mergeCell ref="D172:D175"/>
    <mergeCell ref="F172:F175"/>
    <mergeCell ref="A163:G163"/>
    <mergeCell ref="H163:K163"/>
    <mergeCell ref="M163:P163"/>
    <mergeCell ref="R163:U163"/>
    <mergeCell ref="W163:Z163"/>
    <mergeCell ref="A164:G164"/>
    <mergeCell ref="H164:L164"/>
    <mergeCell ref="M164:Q164"/>
    <mergeCell ref="R164:V164"/>
    <mergeCell ref="W164:AA164"/>
    <mergeCell ref="B157:F157"/>
    <mergeCell ref="B158:F158"/>
    <mergeCell ref="B159:F159"/>
    <mergeCell ref="B160:F160"/>
    <mergeCell ref="B161:F161"/>
    <mergeCell ref="B162:F162"/>
    <mergeCell ref="X153:X154"/>
    <mergeCell ref="Y153:AA154"/>
    <mergeCell ref="G154:I154"/>
    <mergeCell ref="S154:U154"/>
    <mergeCell ref="B156:F156"/>
    <mergeCell ref="H156:L156"/>
    <mergeCell ref="M156:Q156"/>
    <mergeCell ref="R156:V156"/>
    <mergeCell ref="W156:AA156"/>
    <mergeCell ref="G151:I151"/>
    <mergeCell ref="J151:V151"/>
    <mergeCell ref="A152:C154"/>
    <mergeCell ref="E152:E154"/>
    <mergeCell ref="G152:I153"/>
    <mergeCell ref="J152:V153"/>
    <mergeCell ref="A144:X144"/>
    <mergeCell ref="A145:B145"/>
    <mergeCell ref="U146:AA147"/>
    <mergeCell ref="A149:C150"/>
    <mergeCell ref="D149:W150"/>
    <mergeCell ref="X149:AA149"/>
    <mergeCell ref="X150:AA151"/>
    <mergeCell ref="A151:C151"/>
    <mergeCell ref="D151:D154"/>
    <mergeCell ref="F151:F154"/>
    <mergeCell ref="A142:G142"/>
    <mergeCell ref="H142:K142"/>
    <mergeCell ref="M142:P142"/>
    <mergeCell ref="R142:U142"/>
    <mergeCell ref="W142:Z142"/>
    <mergeCell ref="A143:G143"/>
    <mergeCell ref="H143:L143"/>
    <mergeCell ref="M143:Q143"/>
    <mergeCell ref="R143:V143"/>
    <mergeCell ref="W143:AA143"/>
    <mergeCell ref="B136:F136"/>
    <mergeCell ref="B137:F137"/>
    <mergeCell ref="B138:F138"/>
    <mergeCell ref="B139:F139"/>
    <mergeCell ref="B140:F140"/>
    <mergeCell ref="B141:F141"/>
    <mergeCell ref="X132:X133"/>
    <mergeCell ref="Y132:AA133"/>
    <mergeCell ref="G133:I133"/>
    <mergeCell ref="S133:U133"/>
    <mergeCell ref="B135:F135"/>
    <mergeCell ref="H135:L135"/>
    <mergeCell ref="M135:Q135"/>
    <mergeCell ref="R135:V135"/>
    <mergeCell ref="W135:AA135"/>
    <mergeCell ref="G130:I130"/>
    <mergeCell ref="J130:V130"/>
    <mergeCell ref="A131:C133"/>
    <mergeCell ref="E131:E133"/>
    <mergeCell ref="G131:I132"/>
    <mergeCell ref="J131:V132"/>
    <mergeCell ref="A123:X123"/>
    <mergeCell ref="A124:B124"/>
    <mergeCell ref="U125:AA126"/>
    <mergeCell ref="A128:C129"/>
    <mergeCell ref="D128:W129"/>
    <mergeCell ref="X128:AA128"/>
    <mergeCell ref="X129:AA130"/>
    <mergeCell ref="A130:C130"/>
    <mergeCell ref="D130:D133"/>
    <mergeCell ref="F130:F133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G109:I109"/>
    <mergeCell ref="J109:V109"/>
    <mergeCell ref="A110:C112"/>
    <mergeCell ref="E110:E112"/>
    <mergeCell ref="G110:I111"/>
    <mergeCell ref="J110:V111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G88:I88"/>
    <mergeCell ref="J88:V88"/>
    <mergeCell ref="A89:C91"/>
    <mergeCell ref="E89:E91"/>
    <mergeCell ref="G89:I90"/>
    <mergeCell ref="J89:V90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G67:I67"/>
    <mergeCell ref="J67:V67"/>
    <mergeCell ref="A68:C70"/>
    <mergeCell ref="E68:E70"/>
    <mergeCell ref="G68:I69"/>
    <mergeCell ref="J68:V69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G46:I46"/>
    <mergeCell ref="J46:V46"/>
    <mergeCell ref="A47:C49"/>
    <mergeCell ref="E47:E49"/>
    <mergeCell ref="G47:I48"/>
    <mergeCell ref="J47:V48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G25:I25"/>
    <mergeCell ref="J25:V25"/>
    <mergeCell ref="A26:C28"/>
    <mergeCell ref="E26:E28"/>
    <mergeCell ref="G26:I27"/>
    <mergeCell ref="J26:V27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  <rowBreaks count="25" manualBreakCount="25">
    <brk id="42" max="26" man="1"/>
    <brk id="84" max="26" man="1"/>
    <brk id="126" max="26" man="1"/>
    <brk id="168" max="26" man="1"/>
    <brk id="210" max="26" man="1"/>
    <brk id="252" max="26" man="1"/>
    <brk id="294" max="26" man="1"/>
    <brk id="336" max="26" man="1"/>
    <brk id="378" max="26" man="1"/>
    <brk id="420" max="26" man="1"/>
    <brk id="462" max="26" man="1"/>
    <brk id="504" max="26" man="1"/>
    <brk id="546" max="26" man="1"/>
    <brk id="588" max="26" man="1"/>
    <brk id="630" max="26" man="1"/>
    <brk id="672" max="26" man="1"/>
    <brk id="714" max="26" man="1"/>
    <brk id="756" max="26" man="1"/>
    <brk id="798" max="26" man="1"/>
    <brk id="840" max="26" man="1"/>
    <brk id="882" max="26" man="1"/>
    <brk id="924" max="26" man="1"/>
    <brk id="966" max="26" man="1"/>
    <brk id="1008" max="26" man="1"/>
    <brk id="1050" max="2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B335-B626-C042-8E46-242FFE30B165}">
  <sheetPr>
    <tabColor theme="5"/>
  </sheetPr>
  <dimension ref="A1:AG1092"/>
  <sheetViews>
    <sheetView showGridLines="0" view="pageBreakPreview" zoomScale="108" zoomScaleNormal="100" zoomScaleSheetLayoutView="108" workbookViewId="0">
      <selection activeCell="X23" sqref="X23:AA23"/>
    </sheetView>
  </sheetViews>
  <sheetFormatPr baseColWidth="10" defaultColWidth="8.83203125" defaultRowHeight="18"/>
  <cols>
    <col min="1" max="1" width="2.6640625" style="20" customWidth="1"/>
    <col min="2" max="2" width="1.1640625" style="20" customWidth="1"/>
    <col min="3" max="3" width="6.1640625" style="20" customWidth="1"/>
    <col min="4" max="4" width="1.1640625" style="20" customWidth="1"/>
    <col min="5" max="5" width="8.6640625" style="20" customWidth="1"/>
    <col min="6" max="6" width="1.1640625" style="20" customWidth="1"/>
    <col min="7" max="7" width="3.6640625" style="20" customWidth="1"/>
    <col min="8" max="27" width="4.1640625" style="20" customWidth="1"/>
    <col min="28" max="28" width="4.83203125" style="20" bestFit="1" customWidth="1"/>
    <col min="29" max="29" width="20.33203125" style="51" customWidth="1"/>
    <col min="30" max="31" width="2.6640625" style="20" customWidth="1"/>
    <col min="32" max="32" width="14.1640625" style="20" customWidth="1"/>
    <col min="33" max="50" width="2.6640625" style="20" customWidth="1"/>
    <col min="51" max="16384" width="8.83203125" style="20"/>
  </cols>
  <sheetData>
    <row r="1" spans="1:33" ht="34.5" customHeight="1">
      <c r="AC1" s="52"/>
      <c r="AF1" s="11"/>
    </row>
    <row r="2" spans="1:33" ht="24.75" customHeight="1">
      <c r="A2" s="199" t="s">
        <v>119</v>
      </c>
      <c r="B2" s="199"/>
      <c r="C2" s="199"/>
      <c r="D2" s="232" t="str">
        <f ca="1">基本登録!$B$9</f>
        <v>令和8年度　都総体（全国総体都予選）団体 立順票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190" t="s">
        <v>120</v>
      </c>
      <c r="Y2" s="191"/>
      <c r="Z2" s="191"/>
      <c r="AA2" s="192"/>
    </row>
    <row r="3" spans="1:33" ht="26.25" customHeight="1">
      <c r="A3" s="200"/>
      <c r="B3" s="200"/>
      <c r="C3" s="200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02" t="str">
        <f>IF(VLOOKUP(AC10,都総体!$J:$O,2,FALSE)="","",VLOOKUP(AC10,都総体!$J:$O,2,FALSE))</f>
        <v/>
      </c>
      <c r="Y3" s="203"/>
      <c r="Z3" s="203"/>
      <c r="AA3" s="204"/>
    </row>
    <row r="4" spans="1:33" ht="27" customHeight="1">
      <c r="A4" s="169" t="s">
        <v>121</v>
      </c>
      <c r="B4" s="177"/>
      <c r="C4" s="178"/>
      <c r="D4" s="208"/>
      <c r="E4" s="30" t="s">
        <v>122</v>
      </c>
      <c r="F4" s="208"/>
      <c r="G4" s="190" t="s">
        <v>123</v>
      </c>
      <c r="H4" s="191"/>
      <c r="I4" s="192"/>
      <c r="J4" s="213" t="str">
        <f>基本登録!$B$2</f>
        <v>基本登録シートの学校番号に入力して下さい</v>
      </c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X4" s="205"/>
      <c r="Y4" s="206"/>
      <c r="Z4" s="206"/>
      <c r="AA4" s="207"/>
    </row>
    <row r="5" spans="1:33" ht="9.75" customHeight="1">
      <c r="A5" s="214">
        <f>基本登録!$B$1</f>
        <v>0</v>
      </c>
      <c r="B5" s="215"/>
      <c r="C5" s="216"/>
      <c r="D5" s="209"/>
      <c r="E5" s="223" t="s">
        <v>109</v>
      </c>
      <c r="F5" s="211"/>
      <c r="G5" s="226" t="s">
        <v>124</v>
      </c>
      <c r="H5" s="227"/>
      <c r="I5" s="228"/>
      <c r="J5" s="213">
        <f>基本登録!$B$3</f>
        <v>0</v>
      </c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36"/>
      <c r="X5" s="36"/>
    </row>
    <row r="6" spans="1:33" ht="16.5" customHeight="1">
      <c r="A6" s="217"/>
      <c r="B6" s="218"/>
      <c r="C6" s="219"/>
      <c r="D6" s="209"/>
      <c r="E6" s="224"/>
      <c r="F6" s="211"/>
      <c r="G6" s="229"/>
      <c r="H6" s="230"/>
      <c r="I6" s="231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X6" s="182" t="s">
        <v>125</v>
      </c>
      <c r="Y6" s="184" t="s">
        <v>126</v>
      </c>
      <c r="Z6" s="185"/>
      <c r="AA6" s="186"/>
    </row>
    <row r="7" spans="1:33" ht="27" customHeight="1">
      <c r="A7" s="220"/>
      <c r="B7" s="221"/>
      <c r="C7" s="222"/>
      <c r="D7" s="210"/>
      <c r="E7" s="225"/>
      <c r="F7" s="212"/>
      <c r="G7" s="190" t="s">
        <v>127</v>
      </c>
      <c r="H7" s="191"/>
      <c r="I7" s="192"/>
      <c r="J7" s="28"/>
      <c r="K7" s="29" t="s">
        <v>135</v>
      </c>
      <c r="L7" s="29"/>
      <c r="M7" s="29"/>
      <c r="N7" s="29"/>
      <c r="O7" s="29"/>
      <c r="P7" s="22"/>
      <c r="Q7" s="22"/>
      <c r="R7" s="22" t="s">
        <v>128</v>
      </c>
      <c r="S7" s="191"/>
      <c r="T7" s="191"/>
      <c r="U7" s="191"/>
      <c r="V7" s="23" t="s">
        <v>129</v>
      </c>
      <c r="X7" s="183"/>
      <c r="Y7" s="187"/>
      <c r="Z7" s="188"/>
      <c r="AA7" s="189"/>
    </row>
    <row r="8" spans="1:33" ht="4.5" customHeight="1"/>
    <row r="9" spans="1:33" ht="21.75" customHeight="1">
      <c r="A9" s="24" t="s">
        <v>130</v>
      </c>
      <c r="B9" s="174" t="s">
        <v>131</v>
      </c>
      <c r="C9" s="195"/>
      <c r="D9" s="195"/>
      <c r="E9" s="195"/>
      <c r="F9" s="176"/>
      <c r="G9" s="32" t="s">
        <v>102</v>
      </c>
      <c r="H9" s="196" t="str">
        <f ca="1">IFERROR(VLOOKUP(D2,基本登録!$B$8:$I$14,5,FALSE),"")</f>
        <v>団体予選</v>
      </c>
      <c r="I9" s="197"/>
      <c r="J9" s="197"/>
      <c r="K9" s="197"/>
      <c r="L9" s="198"/>
      <c r="M9" s="196" t="str">
        <f ca="1">IFERROR(VLOOKUP(D2,基本登録!$B$8:$I$14,6,FALSE),"")</f>
        <v>団体準決勝</v>
      </c>
      <c r="N9" s="197"/>
      <c r="O9" s="197"/>
      <c r="P9" s="197"/>
      <c r="Q9" s="198"/>
      <c r="R9" s="196" t="str">
        <f ca="1">IFERROR(IF(VLOOKUP(D2,基本登録!$B$8:$I$14,7,FALSE)="","",VLOOKUP(D2,基本登録!$B$8:$I$14,7,FALSE)),"")</f>
        <v>団体決勝</v>
      </c>
      <c r="S9" s="197"/>
      <c r="T9" s="197"/>
      <c r="U9" s="197"/>
      <c r="V9" s="198"/>
      <c r="W9" s="196" t="str">
        <f ca="1">IFERROR(IF(VLOOKUP(D2,基本登録!$B$8:$I$14,8,FALSE)="","",VLOOKUP(D2,基本登録!$B$8:$I$14,8,FALSE)),"")</f>
        <v/>
      </c>
      <c r="X9" s="197"/>
      <c r="Y9" s="197"/>
      <c r="Z9" s="197"/>
      <c r="AA9" s="198"/>
      <c r="AF9" s="27"/>
    </row>
    <row r="10" spans="1:33" ht="21.75" customHeight="1">
      <c r="A10" s="25" t="str">
        <f>基本登録!$A$17</f>
        <v>１</v>
      </c>
      <c r="B10" s="179" t="str">
        <f>IF(AC10="","",VLOOKUP(AC10,都総体!$J:$O,4,FALSE))</f>
        <v/>
      </c>
      <c r="C10" s="180"/>
      <c r="D10" s="180"/>
      <c r="E10" s="180"/>
      <c r="F10" s="181"/>
      <c r="G10" s="26" t="str">
        <f>IF(AC10="","",VLOOKUP(AC10,都総体!$J:$O,5,FALSE))</f>
        <v/>
      </c>
      <c r="H10" s="31"/>
      <c r="I10" s="31"/>
      <c r="J10" s="31"/>
      <c r="K10" s="21"/>
      <c r="L10" s="34"/>
      <c r="M10" s="31"/>
      <c r="N10" s="31"/>
      <c r="O10" s="31"/>
      <c r="P10" s="21"/>
      <c r="Q10" s="34"/>
      <c r="R10" s="31"/>
      <c r="S10" s="31"/>
      <c r="T10" s="31"/>
      <c r="U10" s="21"/>
      <c r="V10" s="34"/>
      <c r="W10" s="31"/>
      <c r="X10" s="31"/>
      <c r="Y10" s="31"/>
      <c r="Z10" s="21"/>
      <c r="AA10" s="34"/>
      <c r="AC10" s="52" t="str">
        <f>IF(都総体!$J3="","",都総体!$J3)</f>
        <v/>
      </c>
      <c r="AF10" s="27"/>
      <c r="AG10" s="35"/>
    </row>
    <row r="11" spans="1:33" ht="21.75" customHeight="1">
      <c r="A11" s="24" t="str">
        <f>基本登録!$A$18</f>
        <v>２</v>
      </c>
      <c r="B11" s="179" t="str">
        <f>IF(AC11="","",VLOOKUP(AC11,都総体!$J:$O,4,FALSE))</f>
        <v/>
      </c>
      <c r="C11" s="180"/>
      <c r="D11" s="180"/>
      <c r="E11" s="180"/>
      <c r="F11" s="181"/>
      <c r="G11" s="26" t="str">
        <f>IF(AC11="","",VLOOKUP(AC11,都総体!$J:$O,5,FALSE))</f>
        <v/>
      </c>
      <c r="H11" s="31"/>
      <c r="I11" s="31"/>
      <c r="J11" s="31"/>
      <c r="K11" s="21"/>
      <c r="L11" s="34"/>
      <c r="M11" s="31"/>
      <c r="N11" s="31"/>
      <c r="O11" s="31"/>
      <c r="P11" s="21"/>
      <c r="Q11" s="34"/>
      <c r="R11" s="31"/>
      <c r="S11" s="31"/>
      <c r="T11" s="31"/>
      <c r="U11" s="21"/>
      <c r="V11" s="34"/>
      <c r="W11" s="31"/>
      <c r="X11" s="31"/>
      <c r="Y11" s="31"/>
      <c r="Z11" s="21"/>
      <c r="AA11" s="34"/>
      <c r="AC11" s="52" t="str">
        <f>IF(都総体!$J4="","",都総体!$J4)</f>
        <v/>
      </c>
      <c r="AF11" s="27"/>
    </row>
    <row r="12" spans="1:33" ht="21.75" customHeight="1">
      <c r="A12" s="24" t="str">
        <f>基本登録!$A$19</f>
        <v>３</v>
      </c>
      <c r="B12" s="179" t="str">
        <f>IF(AC12="","",VLOOKUP(AC12,都総体!$J:$O,4,FALSE))</f>
        <v/>
      </c>
      <c r="C12" s="180"/>
      <c r="D12" s="180"/>
      <c r="E12" s="180"/>
      <c r="F12" s="181"/>
      <c r="G12" s="26" t="str">
        <f>IF(AC12="","",VLOOKUP(AC12,都総体!$J:$O,5,FALSE))</f>
        <v/>
      </c>
      <c r="H12" s="31"/>
      <c r="I12" s="31"/>
      <c r="J12" s="31"/>
      <c r="K12" s="21"/>
      <c r="L12" s="34"/>
      <c r="M12" s="31"/>
      <c r="N12" s="31"/>
      <c r="O12" s="31"/>
      <c r="P12" s="21"/>
      <c r="Q12" s="34"/>
      <c r="R12" s="31"/>
      <c r="S12" s="31"/>
      <c r="T12" s="31"/>
      <c r="U12" s="21"/>
      <c r="V12" s="34"/>
      <c r="W12" s="31"/>
      <c r="X12" s="31"/>
      <c r="Y12" s="31"/>
      <c r="Z12" s="21"/>
      <c r="AA12" s="34"/>
      <c r="AC12" s="52" t="str">
        <f>IF(都総体!$J5="","",都総体!$J5)</f>
        <v/>
      </c>
      <c r="AF12" s="27"/>
    </row>
    <row r="13" spans="1:33" ht="21.75" customHeight="1">
      <c r="A13" s="24" t="str">
        <f>基本登録!$A$20</f>
        <v>４</v>
      </c>
      <c r="B13" s="179" t="str">
        <f>IF(AC13="","",VLOOKUP(AC13,都総体!$J:$O,4,FALSE))</f>
        <v/>
      </c>
      <c r="C13" s="180"/>
      <c r="D13" s="180"/>
      <c r="E13" s="180"/>
      <c r="F13" s="181"/>
      <c r="G13" s="26" t="str">
        <f>IF(AC13="","",VLOOKUP(AC13,都総体!$J:$O,5,FALSE))</f>
        <v/>
      </c>
      <c r="H13" s="31"/>
      <c r="I13" s="31"/>
      <c r="J13" s="31"/>
      <c r="K13" s="21"/>
      <c r="L13" s="34"/>
      <c r="M13" s="31"/>
      <c r="N13" s="31"/>
      <c r="O13" s="31"/>
      <c r="P13" s="21"/>
      <c r="Q13" s="34"/>
      <c r="R13" s="31"/>
      <c r="S13" s="31"/>
      <c r="T13" s="31"/>
      <c r="U13" s="21"/>
      <c r="V13" s="34"/>
      <c r="W13" s="31"/>
      <c r="X13" s="31"/>
      <c r="Y13" s="31"/>
      <c r="Z13" s="21"/>
      <c r="AA13" s="34"/>
      <c r="AC13" s="52" t="str">
        <f>IF(都総体!$J6="","",都総体!$J6)</f>
        <v/>
      </c>
      <c r="AF13" s="27"/>
    </row>
    <row r="14" spans="1:33" ht="21.75" customHeight="1">
      <c r="A14" s="24" t="str">
        <f>基本登録!$A$21</f>
        <v>５</v>
      </c>
      <c r="B14" s="179" t="str">
        <f>IF(AC14="","",VLOOKUP(AC14,都総体!$J:$O,4,FALSE))</f>
        <v/>
      </c>
      <c r="C14" s="180"/>
      <c r="D14" s="180"/>
      <c r="E14" s="180"/>
      <c r="F14" s="181"/>
      <c r="G14" s="26" t="str">
        <f>IF(AC14="","",VLOOKUP(AC14,都総体!$J:$O,5,FALSE))</f>
        <v/>
      </c>
      <c r="H14" s="31"/>
      <c r="I14" s="31"/>
      <c r="J14" s="31"/>
      <c r="K14" s="21"/>
      <c r="L14" s="34"/>
      <c r="M14" s="31"/>
      <c r="N14" s="31"/>
      <c r="O14" s="31"/>
      <c r="P14" s="21"/>
      <c r="Q14" s="34"/>
      <c r="R14" s="31"/>
      <c r="S14" s="31"/>
      <c r="T14" s="31"/>
      <c r="U14" s="21"/>
      <c r="V14" s="34"/>
      <c r="W14" s="31"/>
      <c r="X14" s="31"/>
      <c r="Y14" s="31"/>
      <c r="Z14" s="21"/>
      <c r="AA14" s="34"/>
      <c r="AC14" s="52" t="str">
        <f>IF(都総体!$J7="","",都総体!$J7)</f>
        <v/>
      </c>
      <c r="AF14" s="27"/>
    </row>
    <row r="15" spans="1:33" ht="21.75" customHeight="1">
      <c r="A15" s="24" t="str">
        <f>基本登録!$A$22</f>
        <v>補</v>
      </c>
      <c r="B15" s="179" t="str">
        <f>IF(AC15="","",VLOOKUP(AC15,都総体!$J:$O,4,FALSE))</f>
        <v/>
      </c>
      <c r="C15" s="180"/>
      <c r="D15" s="180"/>
      <c r="E15" s="180"/>
      <c r="F15" s="181"/>
      <c r="G15" s="26" t="str">
        <f>IF(AC15="","",VLOOKUP(AC15,都総体!$J:$O,5,FALSE))</f>
        <v/>
      </c>
      <c r="H15" s="24"/>
      <c r="I15" s="24"/>
      <c r="J15" s="24"/>
      <c r="K15" s="33"/>
      <c r="L15" s="34"/>
      <c r="M15" s="24"/>
      <c r="N15" s="24"/>
      <c r="O15" s="24"/>
      <c r="P15" s="33"/>
      <c r="Q15" s="34"/>
      <c r="R15" s="24"/>
      <c r="S15" s="24"/>
      <c r="T15" s="24"/>
      <c r="U15" s="33"/>
      <c r="V15" s="34"/>
      <c r="W15" s="24"/>
      <c r="X15" s="24"/>
      <c r="Y15" s="24"/>
      <c r="Z15" s="33"/>
      <c r="AA15" s="34"/>
      <c r="AC15" s="52" t="str">
        <f>IF(都総体!$J8="","",都総体!$J8)</f>
        <v/>
      </c>
      <c r="AF15" s="27"/>
    </row>
    <row r="16" spans="1:33" ht="19.5" customHeight="1">
      <c r="A16" s="169"/>
      <c r="B16" s="170"/>
      <c r="C16" s="170"/>
      <c r="D16" s="170"/>
      <c r="E16" s="170"/>
      <c r="F16" s="170"/>
      <c r="G16" s="171"/>
      <c r="H16" s="172" t="s">
        <v>132</v>
      </c>
      <c r="I16" s="173"/>
      <c r="J16" s="173"/>
      <c r="K16" s="173"/>
      <c r="L16" s="34"/>
      <c r="M16" s="172" t="s">
        <v>132</v>
      </c>
      <c r="N16" s="173"/>
      <c r="O16" s="173"/>
      <c r="P16" s="173"/>
      <c r="Q16" s="34"/>
      <c r="R16" s="172" t="s">
        <v>132</v>
      </c>
      <c r="S16" s="173"/>
      <c r="T16" s="173"/>
      <c r="U16" s="173"/>
      <c r="V16" s="34"/>
      <c r="W16" s="172" t="s">
        <v>132</v>
      </c>
      <c r="X16" s="173"/>
      <c r="Y16" s="173"/>
      <c r="Z16" s="173"/>
      <c r="AA16" s="34"/>
      <c r="AC16" s="52"/>
      <c r="AF16" s="27"/>
    </row>
    <row r="17" spans="1:33" ht="24.75" customHeight="1">
      <c r="A17" s="174"/>
      <c r="B17" s="175"/>
      <c r="C17" s="175"/>
      <c r="D17" s="175"/>
      <c r="E17" s="175"/>
      <c r="F17" s="175"/>
      <c r="G17" s="176"/>
      <c r="H17" s="169"/>
      <c r="I17" s="177"/>
      <c r="J17" s="177"/>
      <c r="K17" s="177"/>
      <c r="L17" s="178"/>
      <c r="M17" s="169"/>
      <c r="N17" s="177"/>
      <c r="O17" s="177"/>
      <c r="P17" s="177"/>
      <c r="Q17" s="178"/>
      <c r="R17" s="169"/>
      <c r="S17" s="177"/>
      <c r="T17" s="177"/>
      <c r="U17" s="177"/>
      <c r="V17" s="178"/>
      <c r="W17" s="169"/>
      <c r="X17" s="177"/>
      <c r="Y17" s="177"/>
      <c r="Z17" s="177"/>
      <c r="AA17" s="178"/>
    </row>
    <row r="18" spans="1:33" ht="4.5" customHeight="1">
      <c r="A18" s="165"/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33">
      <c r="A19" s="167" t="s">
        <v>136</v>
      </c>
      <c r="B19" s="167"/>
      <c r="C19" s="47" t="str">
        <f>基本登録!$A$23</f>
        <v>①（　）内の大会の個人の部は一人１枚使用すること（関東予選・総合体育大会・個人選手権大会）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4"/>
      <c r="R19" s="45"/>
      <c r="S19" s="44"/>
      <c r="T19" s="44"/>
      <c r="U19" s="40"/>
      <c r="V19" s="40"/>
      <c r="W19" s="40"/>
      <c r="X19" s="40"/>
      <c r="Y19" s="40"/>
      <c r="Z19" s="40"/>
      <c r="AA19" s="40"/>
    </row>
    <row r="20" spans="1:33">
      <c r="A20" s="43"/>
      <c r="B20" s="43"/>
      <c r="C20" s="47" t="str">
        <f>基本登録!$A$24</f>
        <v>②顧問の捺印のないものは無効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6"/>
      <c r="R20" s="44"/>
      <c r="S20" s="44"/>
      <c r="T20" s="44"/>
      <c r="U20" s="168" t="s">
        <v>139</v>
      </c>
      <c r="V20" s="168"/>
      <c r="W20" s="168"/>
      <c r="X20" s="168"/>
      <c r="Y20" s="168"/>
      <c r="Z20" s="168"/>
      <c r="AA20" s="168"/>
    </row>
    <row r="21" spans="1:33" s="37" customFormat="1">
      <c r="A21" s="41"/>
      <c r="B21" s="41"/>
      <c r="C21" s="42" t="str">
        <f>基本登録!$A$25</f>
        <v>③A4用紙に印刷すること（A4用紙1枚につき立順票は二部出力。切り取って使用すること）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168"/>
      <c r="V21" s="168"/>
      <c r="W21" s="168"/>
      <c r="X21" s="168"/>
      <c r="Y21" s="168"/>
      <c r="Z21" s="168"/>
      <c r="AA21" s="168"/>
      <c r="AC21" s="53"/>
    </row>
    <row r="22" spans="1:33" ht="34.5" customHeight="1">
      <c r="AC22" s="52"/>
      <c r="AF22" s="11"/>
    </row>
    <row r="23" spans="1:33" ht="24.75" customHeight="1">
      <c r="A23" s="199" t="s">
        <v>119</v>
      </c>
      <c r="B23" s="199"/>
      <c r="C23" s="199"/>
      <c r="D23" s="232" t="str">
        <f ca="1">基本登録!$B$10</f>
        <v>令和8年度　都総体（全国総体都予選）個人 立順票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190" t="s">
        <v>120</v>
      </c>
      <c r="Y23" s="191"/>
      <c r="Z23" s="191"/>
      <c r="AA23" s="192"/>
    </row>
    <row r="24" spans="1:33" ht="26.25" customHeight="1">
      <c r="A24" s="200"/>
      <c r="B24" s="200"/>
      <c r="C24" s="200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02" t="str">
        <f>IF(VLOOKUP(AC31,都総体!$J:$O,2,FALSE)="","",VLOOKUP(AC31,都総体!$J:$O,2,FALSE))</f>
        <v/>
      </c>
      <c r="Y24" s="203"/>
      <c r="Z24" s="203"/>
      <c r="AA24" s="204"/>
    </row>
    <row r="25" spans="1:33" ht="27" customHeight="1">
      <c r="A25" s="169" t="s">
        <v>121</v>
      </c>
      <c r="B25" s="177"/>
      <c r="C25" s="178"/>
      <c r="D25" s="208"/>
      <c r="E25" s="30" t="s">
        <v>122</v>
      </c>
      <c r="F25" s="208"/>
      <c r="G25" s="190" t="s">
        <v>123</v>
      </c>
      <c r="H25" s="191"/>
      <c r="I25" s="192"/>
      <c r="J25" s="213" t="str">
        <f>基本登録!$B$2</f>
        <v>基本登録シートの学校番号に入力して下さい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X25" s="205"/>
      <c r="Y25" s="206"/>
      <c r="Z25" s="206"/>
      <c r="AA25" s="207"/>
    </row>
    <row r="26" spans="1:33" ht="9.75" customHeight="1">
      <c r="A26" s="214">
        <f>基本登録!$B$1</f>
        <v>0</v>
      </c>
      <c r="B26" s="215"/>
      <c r="C26" s="216"/>
      <c r="D26" s="209"/>
      <c r="E26" s="223" t="s">
        <v>109</v>
      </c>
      <c r="F26" s="211"/>
      <c r="G26" s="226" t="s">
        <v>124</v>
      </c>
      <c r="H26" s="227"/>
      <c r="I26" s="228"/>
      <c r="J26" s="213">
        <f>基本登録!$B$3</f>
        <v>0</v>
      </c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36"/>
      <c r="X26" s="36"/>
    </row>
    <row r="27" spans="1:33" ht="16.5" customHeight="1">
      <c r="A27" s="217"/>
      <c r="B27" s="218"/>
      <c r="C27" s="219"/>
      <c r="D27" s="209"/>
      <c r="E27" s="224"/>
      <c r="F27" s="211"/>
      <c r="G27" s="229"/>
      <c r="H27" s="230"/>
      <c r="I27" s="231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X27" s="182" t="s">
        <v>125</v>
      </c>
      <c r="Y27" s="184" t="s">
        <v>126</v>
      </c>
      <c r="Z27" s="185"/>
      <c r="AA27" s="186"/>
    </row>
    <row r="28" spans="1:33" ht="27" customHeight="1">
      <c r="A28" s="220"/>
      <c r="B28" s="221"/>
      <c r="C28" s="222"/>
      <c r="D28" s="210"/>
      <c r="E28" s="225"/>
      <c r="F28" s="212"/>
      <c r="G28" s="190" t="s">
        <v>127</v>
      </c>
      <c r="H28" s="191"/>
      <c r="I28" s="192"/>
      <c r="J28" s="28"/>
      <c r="K28" s="29"/>
      <c r="L28" s="29"/>
      <c r="M28" s="29"/>
      <c r="N28" s="29"/>
      <c r="O28" s="29"/>
      <c r="P28" s="22"/>
      <c r="Q28" s="22"/>
      <c r="R28" s="22" t="s">
        <v>128</v>
      </c>
      <c r="S28" s="193" t="str">
        <f>AC31</f>
        <v/>
      </c>
      <c r="T28" s="194"/>
      <c r="U28" s="194"/>
      <c r="V28" s="23" t="s">
        <v>129</v>
      </c>
      <c r="X28" s="183"/>
      <c r="Y28" s="187"/>
      <c r="Z28" s="188"/>
      <c r="AA28" s="189"/>
    </row>
    <row r="29" spans="1:33" ht="4.5" customHeight="1"/>
    <row r="30" spans="1:33" ht="21.75" customHeight="1">
      <c r="A30" s="24" t="s">
        <v>130</v>
      </c>
      <c r="B30" s="174" t="s">
        <v>131</v>
      </c>
      <c r="C30" s="195"/>
      <c r="D30" s="195"/>
      <c r="E30" s="195"/>
      <c r="F30" s="176"/>
      <c r="G30" s="32" t="s">
        <v>102</v>
      </c>
      <c r="H30" s="196" t="str">
        <f ca="1">IFERROR(VLOOKUP(D23,基本登録!$B$8:$I$14,5,FALSE),"")</f>
        <v>個人準決勝</v>
      </c>
      <c r="I30" s="197"/>
      <c r="J30" s="197"/>
      <c r="K30" s="197"/>
      <c r="L30" s="198"/>
      <c r="M30" s="196" t="str">
        <f ca="1">IFERROR(VLOOKUP(D23,基本登録!$B$8:$I$14,6,FALSE),"")</f>
        <v>個人決勝</v>
      </c>
      <c r="N30" s="197"/>
      <c r="O30" s="197"/>
      <c r="P30" s="197"/>
      <c r="Q30" s="198"/>
      <c r="R30" s="196" t="str">
        <f ca="1">IFERROR(IF(VLOOKUP(D23,基本登録!$B$8:$I$14,7,FALSE)="","",VLOOKUP(D23,基本登録!$B$8:$I$14,7,FALSE)),"")</f>
        <v/>
      </c>
      <c r="S30" s="197"/>
      <c r="T30" s="197"/>
      <c r="U30" s="197"/>
      <c r="V30" s="198"/>
      <c r="W30" s="196" t="str">
        <f ca="1">IFERROR(IF(VLOOKUP(D23,基本登録!$B$8:$I$14,8,FALSE)="","",VLOOKUP(D23,基本登録!$B$8:$I$14,8,FALSE)),"")</f>
        <v/>
      </c>
      <c r="X30" s="197"/>
      <c r="Y30" s="197"/>
      <c r="Z30" s="197"/>
      <c r="AA30" s="198"/>
      <c r="AF30" s="27"/>
    </row>
    <row r="31" spans="1:33" ht="21.75" customHeight="1">
      <c r="A31" s="25" t="str">
        <f>基本登録!$A$17</f>
        <v>１</v>
      </c>
      <c r="B31" s="179" t="str">
        <f>IF(AC31="","",VLOOKUP(AC31,都総体!$J:$O,4,FALSE))</f>
        <v/>
      </c>
      <c r="C31" s="180"/>
      <c r="D31" s="180"/>
      <c r="E31" s="180"/>
      <c r="F31" s="181"/>
      <c r="G31" s="26" t="str">
        <f>IF(AC31="","",VLOOKUP(AC31,都総体!$J:$O,5,FALSE))</f>
        <v/>
      </c>
      <c r="H31" s="31"/>
      <c r="I31" s="31"/>
      <c r="J31" s="31"/>
      <c r="K31" s="21"/>
      <c r="L31" s="34"/>
      <c r="M31" s="31"/>
      <c r="N31" s="31"/>
      <c r="O31" s="31"/>
      <c r="P31" s="21"/>
      <c r="Q31" s="34"/>
      <c r="R31" s="31"/>
      <c r="S31" s="31"/>
      <c r="T31" s="31"/>
      <c r="U31" s="21"/>
      <c r="V31" s="34"/>
      <c r="W31" s="31"/>
      <c r="X31" s="31"/>
      <c r="Y31" s="31"/>
      <c r="Z31" s="21"/>
      <c r="AA31" s="34"/>
      <c r="AC31" s="52" t="str">
        <f>都総体!$J$9</f>
        <v/>
      </c>
      <c r="AF31" s="11"/>
      <c r="AG31" s="35"/>
    </row>
    <row r="32" spans="1:33" ht="21.75" customHeight="1">
      <c r="A32" s="24" t="str">
        <f>基本登録!$A$18</f>
        <v>２</v>
      </c>
      <c r="B32" s="179" t="str">
        <f>IF(AC32="","",VLOOKUP(AC32,都総体!$J:$O,4,FALSE))</f>
        <v/>
      </c>
      <c r="C32" s="180"/>
      <c r="D32" s="180"/>
      <c r="E32" s="180"/>
      <c r="F32" s="181"/>
      <c r="G32" s="26" t="str">
        <f>IF(AC32="","",VLOOKUP(AC32,都総体!$J:$O,5,FALSE))</f>
        <v/>
      </c>
      <c r="H32" s="31"/>
      <c r="I32" s="31"/>
      <c r="J32" s="31"/>
      <c r="K32" s="21"/>
      <c r="L32" s="34"/>
      <c r="M32" s="31"/>
      <c r="N32" s="31"/>
      <c r="O32" s="31"/>
      <c r="P32" s="21"/>
      <c r="Q32" s="34"/>
      <c r="R32" s="31"/>
      <c r="S32" s="31"/>
      <c r="T32" s="31"/>
      <c r="U32" s="21"/>
      <c r="V32" s="34"/>
      <c r="W32" s="31"/>
      <c r="X32" s="31"/>
      <c r="Y32" s="31"/>
      <c r="Z32" s="21"/>
      <c r="AA32" s="34"/>
      <c r="AC32" s="52"/>
      <c r="AF32" s="11"/>
    </row>
    <row r="33" spans="1:32" ht="21.75" customHeight="1">
      <c r="A33" s="24" t="str">
        <f>基本登録!$A$19</f>
        <v>３</v>
      </c>
      <c r="B33" s="179" t="str">
        <f>IF(AC33="","",VLOOKUP(AC33,都総体!$J:$O,4,FALSE))</f>
        <v/>
      </c>
      <c r="C33" s="180"/>
      <c r="D33" s="180"/>
      <c r="E33" s="180"/>
      <c r="F33" s="181"/>
      <c r="G33" s="26" t="str">
        <f>IF(AC33="","",VLOOKUP(AC33,都総体!$J:$O,5,FALSE))</f>
        <v/>
      </c>
      <c r="H33" s="31"/>
      <c r="I33" s="31"/>
      <c r="J33" s="31"/>
      <c r="K33" s="21"/>
      <c r="L33" s="34"/>
      <c r="M33" s="31"/>
      <c r="N33" s="31"/>
      <c r="O33" s="31"/>
      <c r="P33" s="21"/>
      <c r="Q33" s="34"/>
      <c r="R33" s="31"/>
      <c r="S33" s="31"/>
      <c r="T33" s="31"/>
      <c r="U33" s="21"/>
      <c r="V33" s="34"/>
      <c r="W33" s="31"/>
      <c r="X33" s="31"/>
      <c r="Y33" s="31"/>
      <c r="Z33" s="21"/>
      <c r="AA33" s="34"/>
      <c r="AC33" s="52"/>
      <c r="AF33" s="11"/>
    </row>
    <row r="34" spans="1:32" ht="21.75" customHeight="1">
      <c r="A34" s="24" t="str">
        <f>基本登録!$A$20</f>
        <v>４</v>
      </c>
      <c r="B34" s="179" t="str">
        <f>IF(AC34="","",VLOOKUP(AC34,都総体!$J:$O,4,FALSE))</f>
        <v/>
      </c>
      <c r="C34" s="180"/>
      <c r="D34" s="180"/>
      <c r="E34" s="180"/>
      <c r="F34" s="181"/>
      <c r="G34" s="26" t="str">
        <f>IF(AC34="","",VLOOKUP(AC34,都総体!$J:$O,5,FALSE))</f>
        <v/>
      </c>
      <c r="H34" s="31"/>
      <c r="I34" s="31"/>
      <c r="J34" s="31"/>
      <c r="K34" s="21"/>
      <c r="L34" s="34"/>
      <c r="M34" s="31"/>
      <c r="N34" s="31"/>
      <c r="O34" s="31"/>
      <c r="P34" s="21"/>
      <c r="Q34" s="34"/>
      <c r="R34" s="31"/>
      <c r="S34" s="31"/>
      <c r="T34" s="31"/>
      <c r="U34" s="21"/>
      <c r="V34" s="34"/>
      <c r="W34" s="31"/>
      <c r="X34" s="31"/>
      <c r="Y34" s="31"/>
      <c r="Z34" s="21"/>
      <c r="AA34" s="34"/>
      <c r="AC34" s="52"/>
      <c r="AF34" s="11"/>
    </row>
    <row r="35" spans="1:32" ht="21.75" customHeight="1">
      <c r="A35" s="24" t="str">
        <f>基本登録!$A$21</f>
        <v>５</v>
      </c>
      <c r="B35" s="179" t="str">
        <f>IF(AC35="","",VLOOKUP(AC35,都総体!$J:$O,4,FALSE))</f>
        <v/>
      </c>
      <c r="C35" s="180"/>
      <c r="D35" s="180"/>
      <c r="E35" s="180"/>
      <c r="F35" s="181"/>
      <c r="G35" s="26" t="str">
        <f>IF(AC35="","",VLOOKUP(AC35,都総体!$J:$O,5,FALSE))</f>
        <v/>
      </c>
      <c r="H35" s="31"/>
      <c r="I35" s="31"/>
      <c r="J35" s="31"/>
      <c r="K35" s="21"/>
      <c r="L35" s="34"/>
      <c r="M35" s="31"/>
      <c r="N35" s="31"/>
      <c r="O35" s="31"/>
      <c r="P35" s="21"/>
      <c r="Q35" s="34"/>
      <c r="R35" s="31"/>
      <c r="S35" s="31"/>
      <c r="T35" s="31"/>
      <c r="U35" s="21"/>
      <c r="V35" s="34"/>
      <c r="W35" s="31"/>
      <c r="X35" s="31"/>
      <c r="Y35" s="31"/>
      <c r="Z35" s="21"/>
      <c r="AA35" s="34"/>
      <c r="AC35" s="52"/>
      <c r="AF35" s="11"/>
    </row>
    <row r="36" spans="1:32" ht="21.75" customHeight="1">
      <c r="A36" s="24" t="str">
        <f>基本登録!$A$22</f>
        <v>補</v>
      </c>
      <c r="B36" s="179" t="str">
        <f>IF(AC36="","",VLOOKUP(AC36,都総体!$J:$O,4,FALSE))</f>
        <v/>
      </c>
      <c r="C36" s="180"/>
      <c r="D36" s="180"/>
      <c r="E36" s="180"/>
      <c r="F36" s="181"/>
      <c r="G36" s="26" t="str">
        <f>IF(AC36="","",VLOOKUP(AC36,都総体!$J:$O,5,FALSE))</f>
        <v/>
      </c>
      <c r="H36" s="24"/>
      <c r="I36" s="24"/>
      <c r="J36" s="24"/>
      <c r="K36" s="33"/>
      <c r="L36" s="34"/>
      <c r="M36" s="24"/>
      <c r="N36" s="24"/>
      <c r="O36" s="24"/>
      <c r="P36" s="33"/>
      <c r="Q36" s="34"/>
      <c r="R36" s="24"/>
      <c r="S36" s="24"/>
      <c r="T36" s="24"/>
      <c r="U36" s="33"/>
      <c r="V36" s="34"/>
      <c r="W36" s="24"/>
      <c r="X36" s="24"/>
      <c r="Y36" s="24"/>
      <c r="Z36" s="33"/>
      <c r="AA36" s="34"/>
      <c r="AC36" s="52"/>
      <c r="AF36" s="11"/>
    </row>
    <row r="37" spans="1:32" ht="19.5" customHeight="1">
      <c r="A37" s="169"/>
      <c r="B37" s="170"/>
      <c r="C37" s="170"/>
      <c r="D37" s="170"/>
      <c r="E37" s="170"/>
      <c r="F37" s="170"/>
      <c r="G37" s="171"/>
      <c r="H37" s="172" t="s">
        <v>132</v>
      </c>
      <c r="I37" s="173"/>
      <c r="J37" s="173"/>
      <c r="K37" s="173"/>
      <c r="L37" s="34"/>
      <c r="M37" s="172" t="s">
        <v>132</v>
      </c>
      <c r="N37" s="173"/>
      <c r="O37" s="173"/>
      <c r="P37" s="173"/>
      <c r="Q37" s="34"/>
      <c r="R37" s="172" t="s">
        <v>132</v>
      </c>
      <c r="S37" s="173"/>
      <c r="T37" s="173"/>
      <c r="U37" s="173"/>
      <c r="V37" s="34"/>
      <c r="W37" s="172" t="s">
        <v>132</v>
      </c>
      <c r="X37" s="173"/>
      <c r="Y37" s="173"/>
      <c r="Z37" s="173"/>
      <c r="AA37" s="34"/>
      <c r="AC37" s="52"/>
      <c r="AF37" s="11"/>
    </row>
    <row r="38" spans="1:32" ht="24.75" customHeight="1">
      <c r="A38" s="174"/>
      <c r="B38" s="175"/>
      <c r="C38" s="175"/>
      <c r="D38" s="175"/>
      <c r="E38" s="175"/>
      <c r="F38" s="175"/>
      <c r="G38" s="176"/>
      <c r="H38" s="169"/>
      <c r="I38" s="177"/>
      <c r="J38" s="177"/>
      <c r="K38" s="177"/>
      <c r="L38" s="178"/>
      <c r="M38" s="169"/>
      <c r="N38" s="177"/>
      <c r="O38" s="177"/>
      <c r="P38" s="177"/>
      <c r="Q38" s="178"/>
      <c r="R38" s="169"/>
      <c r="S38" s="177"/>
      <c r="T38" s="177"/>
      <c r="U38" s="177"/>
      <c r="V38" s="178"/>
      <c r="W38" s="169"/>
      <c r="X38" s="177"/>
      <c r="Y38" s="177"/>
      <c r="Z38" s="177"/>
      <c r="AA38" s="178"/>
      <c r="AC38" s="52"/>
      <c r="AF38" s="11"/>
    </row>
    <row r="39" spans="1:32" ht="4.5" customHeight="1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AC39" s="52"/>
      <c r="AF39" s="11"/>
    </row>
    <row r="40" spans="1:32">
      <c r="A40" s="167" t="s">
        <v>136</v>
      </c>
      <c r="B40" s="167"/>
      <c r="C40" s="47" t="str">
        <f>基本登録!$A$23</f>
        <v>①（　）内の大会の個人の部は一人１枚使用すること（関東予選・総合体育大会・個人選手権大会）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4"/>
      <c r="R40" s="45"/>
      <c r="S40" s="44"/>
      <c r="T40" s="44"/>
      <c r="U40" s="40"/>
      <c r="V40" s="40"/>
      <c r="W40" s="40"/>
      <c r="X40" s="40"/>
      <c r="Y40" s="40"/>
      <c r="Z40" s="40"/>
      <c r="AA40" s="40"/>
    </row>
    <row r="41" spans="1:32">
      <c r="A41" s="43"/>
      <c r="B41" s="43"/>
      <c r="C41" s="47" t="str">
        <f>基本登録!$A$24</f>
        <v>②顧問の捺印のないものは無効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6"/>
      <c r="R41" s="44"/>
      <c r="S41" s="44"/>
      <c r="T41" s="44"/>
      <c r="U41" s="168" t="s">
        <v>139</v>
      </c>
      <c r="V41" s="168"/>
      <c r="W41" s="168"/>
      <c r="X41" s="168"/>
      <c r="Y41" s="168"/>
      <c r="Z41" s="168"/>
      <c r="AA41" s="168"/>
    </row>
    <row r="42" spans="1:32" s="37" customFormat="1">
      <c r="A42" s="41"/>
      <c r="B42" s="41"/>
      <c r="C42" s="42" t="str">
        <f>基本登録!$A$25</f>
        <v>③A4用紙に印刷すること（A4用紙1枚につき立順票は二部出力。切り取って使用すること）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168"/>
      <c r="V42" s="168"/>
      <c r="W42" s="168"/>
      <c r="X42" s="168"/>
      <c r="Y42" s="168"/>
      <c r="Z42" s="168"/>
      <c r="AA42" s="168"/>
      <c r="AC42" s="53"/>
    </row>
    <row r="43" spans="1:32" ht="34.5" customHeight="1">
      <c r="AC43" s="52"/>
      <c r="AF43" s="11"/>
    </row>
    <row r="44" spans="1:32" ht="24.75" customHeight="1">
      <c r="A44" s="199" t="s">
        <v>119</v>
      </c>
      <c r="B44" s="199"/>
      <c r="C44" s="199"/>
      <c r="D44" s="201" t="str">
        <f ca="1">基本登録!$B$10</f>
        <v>令和8年度　都総体（全国総体都予選）個人 立順票</v>
      </c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190" t="s">
        <v>120</v>
      </c>
      <c r="Y44" s="191"/>
      <c r="Z44" s="191"/>
      <c r="AA44" s="192"/>
      <c r="AC44" s="52"/>
      <c r="AF44" s="11"/>
    </row>
    <row r="45" spans="1:32" ht="26.25" customHeight="1">
      <c r="A45" s="200"/>
      <c r="B45" s="200"/>
      <c r="C45" s="200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2" t="str">
        <f>IF(VLOOKUP(AC52,都総体!$J:$O,2,FALSE)="","",VLOOKUP(AC52,都総体!$J:$O,2,FALSE))</f>
        <v/>
      </c>
      <c r="Y45" s="203"/>
      <c r="Z45" s="203"/>
      <c r="AA45" s="204"/>
      <c r="AC45" s="52"/>
      <c r="AF45" s="11"/>
    </row>
    <row r="46" spans="1:32" ht="27" customHeight="1">
      <c r="A46" s="169" t="s">
        <v>121</v>
      </c>
      <c r="B46" s="177"/>
      <c r="C46" s="178"/>
      <c r="D46" s="208"/>
      <c r="E46" s="30" t="s">
        <v>122</v>
      </c>
      <c r="F46" s="208"/>
      <c r="G46" s="190" t="s">
        <v>123</v>
      </c>
      <c r="H46" s="191"/>
      <c r="I46" s="192"/>
      <c r="J46" s="213" t="str">
        <f>基本登録!$B$2</f>
        <v>基本登録シートの学校番号に入力して下さい</v>
      </c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X46" s="205"/>
      <c r="Y46" s="206"/>
      <c r="Z46" s="206"/>
      <c r="AA46" s="207"/>
      <c r="AC46" s="52"/>
      <c r="AF46" s="11"/>
    </row>
    <row r="47" spans="1:32" ht="9.75" customHeight="1">
      <c r="A47" s="214">
        <f>基本登録!$B$1</f>
        <v>0</v>
      </c>
      <c r="B47" s="215"/>
      <c r="C47" s="216"/>
      <c r="D47" s="209"/>
      <c r="E47" s="223" t="s">
        <v>109</v>
      </c>
      <c r="F47" s="211"/>
      <c r="G47" s="226" t="s">
        <v>124</v>
      </c>
      <c r="H47" s="227"/>
      <c r="I47" s="228"/>
      <c r="J47" s="213">
        <f>基本登録!$B$3</f>
        <v>0</v>
      </c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36"/>
      <c r="X47" s="36"/>
      <c r="AC47" s="52"/>
      <c r="AF47" s="11"/>
    </row>
    <row r="48" spans="1:32" ht="16.5" customHeight="1">
      <c r="A48" s="217"/>
      <c r="B48" s="218"/>
      <c r="C48" s="219"/>
      <c r="D48" s="209"/>
      <c r="E48" s="224"/>
      <c r="F48" s="211"/>
      <c r="G48" s="229"/>
      <c r="H48" s="230"/>
      <c r="I48" s="231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X48" s="182" t="s">
        <v>125</v>
      </c>
      <c r="Y48" s="184" t="s">
        <v>126</v>
      </c>
      <c r="Z48" s="185"/>
      <c r="AA48" s="186"/>
      <c r="AC48" s="52"/>
      <c r="AF48" s="11"/>
    </row>
    <row r="49" spans="1:32" ht="27" customHeight="1">
      <c r="A49" s="220"/>
      <c r="B49" s="221"/>
      <c r="C49" s="222"/>
      <c r="D49" s="210"/>
      <c r="E49" s="225"/>
      <c r="F49" s="212"/>
      <c r="G49" s="190" t="s">
        <v>127</v>
      </c>
      <c r="H49" s="191"/>
      <c r="I49" s="192"/>
      <c r="J49" s="28"/>
      <c r="K49" s="29"/>
      <c r="L49" s="29"/>
      <c r="M49" s="29"/>
      <c r="N49" s="29"/>
      <c r="O49" s="29"/>
      <c r="P49" s="22"/>
      <c r="Q49" s="22"/>
      <c r="R49" s="22" t="s">
        <v>128</v>
      </c>
      <c r="S49" s="193" t="str">
        <f>AC52</f>
        <v/>
      </c>
      <c r="T49" s="194"/>
      <c r="U49" s="194"/>
      <c r="V49" s="23" t="s">
        <v>129</v>
      </c>
      <c r="X49" s="183"/>
      <c r="Y49" s="187"/>
      <c r="Z49" s="188"/>
      <c r="AA49" s="189"/>
      <c r="AC49" s="52"/>
      <c r="AF49" s="11"/>
    </row>
    <row r="50" spans="1:32" ht="4.5" customHeight="1">
      <c r="AC50" s="52"/>
      <c r="AF50" s="11"/>
    </row>
    <row r="51" spans="1:32" ht="21.75" customHeight="1">
      <c r="A51" s="24" t="s">
        <v>130</v>
      </c>
      <c r="B51" s="174" t="s">
        <v>131</v>
      </c>
      <c r="C51" s="195"/>
      <c r="D51" s="195"/>
      <c r="E51" s="195"/>
      <c r="F51" s="176"/>
      <c r="G51" s="32" t="s">
        <v>102</v>
      </c>
      <c r="H51" s="196" t="str">
        <f ca="1">IFERROR(VLOOKUP(D44,基本登録!$B$8:$I$14,5,FALSE),"")</f>
        <v>個人準決勝</v>
      </c>
      <c r="I51" s="197"/>
      <c r="J51" s="197"/>
      <c r="K51" s="197"/>
      <c r="L51" s="198"/>
      <c r="M51" s="196" t="str">
        <f ca="1">IFERROR(VLOOKUP(D44,基本登録!$B$8:$I$14,6,FALSE),"")</f>
        <v>個人決勝</v>
      </c>
      <c r="N51" s="197"/>
      <c r="O51" s="197"/>
      <c r="P51" s="197"/>
      <c r="Q51" s="198"/>
      <c r="R51" s="196" t="str">
        <f ca="1">IFERROR(IF(VLOOKUP(D44,基本登録!$B$8:$I$14,7,FALSE)="","",VLOOKUP(D44,基本登録!$B$8:$I$14,7,FALSE)),"")</f>
        <v/>
      </c>
      <c r="S51" s="197"/>
      <c r="T51" s="197"/>
      <c r="U51" s="197"/>
      <c r="V51" s="198"/>
      <c r="W51" s="196" t="str">
        <f ca="1">IFERROR(IF(VLOOKUP(D44,基本登録!$B$8:$I$14,8,FALSE)="","",VLOOKUP(D44,基本登録!$B$8:$I$14,8,FALSE)),"")</f>
        <v/>
      </c>
      <c r="X51" s="197"/>
      <c r="Y51" s="197"/>
      <c r="Z51" s="197"/>
      <c r="AA51" s="198"/>
      <c r="AC51" s="52"/>
      <c r="AF51" s="11"/>
    </row>
    <row r="52" spans="1:32" ht="21.75" customHeight="1">
      <c r="A52" s="25" t="str">
        <f>基本登録!$A$17</f>
        <v>１</v>
      </c>
      <c r="B52" s="179" t="str">
        <f>IF(AC52="","",VLOOKUP(AC52,都総体!$J:$O,4,FALSE))</f>
        <v/>
      </c>
      <c r="C52" s="180"/>
      <c r="D52" s="180"/>
      <c r="E52" s="180"/>
      <c r="F52" s="181"/>
      <c r="G52" s="26" t="str">
        <f>IF(AC52="","",VLOOKUP(AC52,都総体!$J:$O,5,FALSE))</f>
        <v/>
      </c>
      <c r="H52" s="31"/>
      <c r="I52" s="31"/>
      <c r="J52" s="31"/>
      <c r="K52" s="21"/>
      <c r="L52" s="34"/>
      <c r="M52" s="31"/>
      <c r="N52" s="31"/>
      <c r="O52" s="31"/>
      <c r="P52" s="21"/>
      <c r="Q52" s="34"/>
      <c r="R52" s="31"/>
      <c r="S52" s="31"/>
      <c r="T52" s="31"/>
      <c r="U52" s="21"/>
      <c r="V52" s="34"/>
      <c r="W52" s="31"/>
      <c r="X52" s="31"/>
      <c r="Y52" s="31"/>
      <c r="Z52" s="21"/>
      <c r="AA52" s="34"/>
      <c r="AC52" s="52" t="str">
        <f>都総体!$J$10</f>
        <v/>
      </c>
      <c r="AF52" s="11"/>
    </row>
    <row r="53" spans="1:32" ht="21.75" customHeight="1">
      <c r="A53" s="24" t="str">
        <f>基本登録!$A$18</f>
        <v>２</v>
      </c>
      <c r="B53" s="179" t="str">
        <f>IF(AC53="","",VLOOKUP(AC53,都総体!$J:$O,4,FALSE))</f>
        <v/>
      </c>
      <c r="C53" s="180"/>
      <c r="D53" s="180"/>
      <c r="E53" s="180"/>
      <c r="F53" s="181"/>
      <c r="G53" s="26" t="str">
        <f>IF(AC53="","",VLOOKUP(AC53,都総体!$J:$O,5,FALSE))</f>
        <v/>
      </c>
      <c r="H53" s="31"/>
      <c r="I53" s="31"/>
      <c r="J53" s="31"/>
      <c r="K53" s="21"/>
      <c r="L53" s="34"/>
      <c r="M53" s="31"/>
      <c r="N53" s="31"/>
      <c r="O53" s="31"/>
      <c r="P53" s="21"/>
      <c r="Q53" s="34"/>
      <c r="R53" s="31"/>
      <c r="S53" s="31"/>
      <c r="T53" s="31"/>
      <c r="U53" s="21"/>
      <c r="V53" s="34"/>
      <c r="W53" s="31"/>
      <c r="X53" s="31"/>
      <c r="Y53" s="31"/>
      <c r="Z53" s="21"/>
      <c r="AA53" s="34"/>
      <c r="AC53" s="52"/>
      <c r="AF53" s="11"/>
    </row>
    <row r="54" spans="1:32" ht="21.75" customHeight="1">
      <c r="A54" s="24" t="str">
        <f>基本登録!$A$19</f>
        <v>３</v>
      </c>
      <c r="B54" s="179" t="str">
        <f>IF(AC54="","",VLOOKUP(AC54,都総体!$J:$O,4,FALSE))</f>
        <v/>
      </c>
      <c r="C54" s="180"/>
      <c r="D54" s="180"/>
      <c r="E54" s="180"/>
      <c r="F54" s="181"/>
      <c r="G54" s="26" t="str">
        <f>IF(AC54="","",VLOOKUP(AC54,都総体!$J:$O,5,FALSE))</f>
        <v/>
      </c>
      <c r="H54" s="31"/>
      <c r="I54" s="31"/>
      <c r="J54" s="31"/>
      <c r="K54" s="21"/>
      <c r="L54" s="34"/>
      <c r="M54" s="31"/>
      <c r="N54" s="31"/>
      <c r="O54" s="31"/>
      <c r="P54" s="21"/>
      <c r="Q54" s="34"/>
      <c r="R54" s="31"/>
      <c r="S54" s="31"/>
      <c r="T54" s="31"/>
      <c r="U54" s="21"/>
      <c r="V54" s="34"/>
      <c r="W54" s="31"/>
      <c r="X54" s="31"/>
      <c r="Y54" s="31"/>
      <c r="Z54" s="21"/>
      <c r="AA54" s="34"/>
      <c r="AC54" s="52"/>
      <c r="AF54" s="11"/>
    </row>
    <row r="55" spans="1:32" ht="21.75" customHeight="1">
      <c r="A55" s="24" t="str">
        <f>基本登録!$A$20</f>
        <v>４</v>
      </c>
      <c r="B55" s="179" t="str">
        <f>IF(AC55="","",VLOOKUP(AC55,都総体!$J:$O,4,FALSE))</f>
        <v/>
      </c>
      <c r="C55" s="180"/>
      <c r="D55" s="180"/>
      <c r="E55" s="180"/>
      <c r="F55" s="181"/>
      <c r="G55" s="26" t="str">
        <f>IF(AC55="","",VLOOKUP(AC55,都総体!$J:$O,5,FALSE))</f>
        <v/>
      </c>
      <c r="H55" s="31"/>
      <c r="I55" s="31"/>
      <c r="J55" s="31"/>
      <c r="K55" s="21"/>
      <c r="L55" s="34"/>
      <c r="M55" s="31"/>
      <c r="N55" s="31"/>
      <c r="O55" s="31"/>
      <c r="P55" s="21"/>
      <c r="Q55" s="34"/>
      <c r="R55" s="31"/>
      <c r="S55" s="31"/>
      <c r="T55" s="31"/>
      <c r="U55" s="21"/>
      <c r="V55" s="34"/>
      <c r="W55" s="31"/>
      <c r="X55" s="31"/>
      <c r="Y55" s="31"/>
      <c r="Z55" s="21"/>
      <c r="AA55" s="34"/>
      <c r="AC55" s="52"/>
      <c r="AF55" s="11"/>
    </row>
    <row r="56" spans="1:32" ht="21.75" customHeight="1">
      <c r="A56" s="24" t="str">
        <f>基本登録!$A$21</f>
        <v>５</v>
      </c>
      <c r="B56" s="179" t="str">
        <f>IF(AC56="","",VLOOKUP(AC56,都総体!$J:$O,4,FALSE))</f>
        <v/>
      </c>
      <c r="C56" s="180"/>
      <c r="D56" s="180"/>
      <c r="E56" s="180"/>
      <c r="F56" s="181"/>
      <c r="G56" s="26" t="str">
        <f>IF(AC56="","",VLOOKUP(AC56,都総体!$J:$O,5,FALSE))</f>
        <v/>
      </c>
      <c r="H56" s="31"/>
      <c r="I56" s="31"/>
      <c r="J56" s="31"/>
      <c r="K56" s="21"/>
      <c r="L56" s="34"/>
      <c r="M56" s="31"/>
      <c r="N56" s="31"/>
      <c r="O56" s="31"/>
      <c r="P56" s="21"/>
      <c r="Q56" s="34"/>
      <c r="R56" s="31"/>
      <c r="S56" s="31"/>
      <c r="T56" s="31"/>
      <c r="U56" s="21"/>
      <c r="V56" s="34"/>
      <c r="W56" s="31"/>
      <c r="X56" s="31"/>
      <c r="Y56" s="31"/>
      <c r="Z56" s="21"/>
      <c r="AA56" s="34"/>
      <c r="AC56" s="52"/>
      <c r="AF56" s="11"/>
    </row>
    <row r="57" spans="1:32" ht="21.75" customHeight="1">
      <c r="A57" s="24" t="str">
        <f>基本登録!$A$22</f>
        <v>補</v>
      </c>
      <c r="B57" s="179" t="str">
        <f>IF(AC57="","",VLOOKUP(AC57,都総体!$J:$O,4,FALSE))</f>
        <v/>
      </c>
      <c r="C57" s="180"/>
      <c r="D57" s="180"/>
      <c r="E57" s="180"/>
      <c r="F57" s="181"/>
      <c r="G57" s="26" t="str">
        <f>IF(AC57="","",VLOOKUP(AC57,都総体!$J:$O,5,FALSE))</f>
        <v/>
      </c>
      <c r="H57" s="24"/>
      <c r="I57" s="24"/>
      <c r="J57" s="24"/>
      <c r="K57" s="33"/>
      <c r="L57" s="34"/>
      <c r="M57" s="24"/>
      <c r="N57" s="24"/>
      <c r="O57" s="24"/>
      <c r="P57" s="33"/>
      <c r="Q57" s="34"/>
      <c r="R57" s="24"/>
      <c r="S57" s="24"/>
      <c r="T57" s="24"/>
      <c r="U57" s="33"/>
      <c r="V57" s="34"/>
      <c r="W57" s="24"/>
      <c r="X57" s="24"/>
      <c r="Y57" s="24"/>
      <c r="Z57" s="33"/>
      <c r="AA57" s="34"/>
      <c r="AC57" s="52"/>
      <c r="AF57" s="11"/>
    </row>
    <row r="58" spans="1:32" ht="19.5" customHeight="1">
      <c r="A58" s="169"/>
      <c r="B58" s="170"/>
      <c r="C58" s="170"/>
      <c r="D58" s="170"/>
      <c r="E58" s="170"/>
      <c r="F58" s="170"/>
      <c r="G58" s="171"/>
      <c r="H58" s="172" t="s">
        <v>132</v>
      </c>
      <c r="I58" s="173"/>
      <c r="J58" s="173"/>
      <c r="K58" s="173"/>
      <c r="L58" s="34"/>
      <c r="M58" s="172" t="s">
        <v>132</v>
      </c>
      <c r="N58" s="173"/>
      <c r="O58" s="173"/>
      <c r="P58" s="173"/>
      <c r="Q58" s="34"/>
      <c r="R58" s="172" t="s">
        <v>132</v>
      </c>
      <c r="S58" s="173"/>
      <c r="T58" s="173"/>
      <c r="U58" s="173"/>
      <c r="V58" s="34"/>
      <c r="W58" s="172" t="s">
        <v>132</v>
      </c>
      <c r="X58" s="173"/>
      <c r="Y58" s="173"/>
      <c r="Z58" s="173"/>
      <c r="AA58" s="34"/>
      <c r="AC58" s="52"/>
      <c r="AF58" s="11"/>
    </row>
    <row r="59" spans="1:32" ht="24.75" customHeight="1">
      <c r="A59" s="174"/>
      <c r="B59" s="175"/>
      <c r="C59" s="175"/>
      <c r="D59" s="175"/>
      <c r="E59" s="175"/>
      <c r="F59" s="175"/>
      <c r="G59" s="176"/>
      <c r="H59" s="169"/>
      <c r="I59" s="177"/>
      <c r="J59" s="177"/>
      <c r="K59" s="177"/>
      <c r="L59" s="178"/>
      <c r="M59" s="169"/>
      <c r="N59" s="177"/>
      <c r="O59" s="177"/>
      <c r="P59" s="177"/>
      <c r="Q59" s="178"/>
      <c r="R59" s="169"/>
      <c r="S59" s="177"/>
      <c r="T59" s="177"/>
      <c r="U59" s="177"/>
      <c r="V59" s="178"/>
      <c r="W59" s="169"/>
      <c r="X59" s="177"/>
      <c r="Y59" s="177"/>
      <c r="Z59" s="177"/>
      <c r="AA59" s="178"/>
      <c r="AC59" s="52"/>
      <c r="AF59" s="11"/>
    </row>
    <row r="60" spans="1:32" ht="4.5" customHeight="1">
      <c r="A60" s="165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AC60" s="52"/>
      <c r="AF60" s="11"/>
    </row>
    <row r="61" spans="1:32">
      <c r="A61" s="167" t="s">
        <v>136</v>
      </c>
      <c r="B61" s="167"/>
      <c r="C61" s="47" t="str">
        <f>基本登録!$A$23</f>
        <v>①（　）内の大会の個人の部は一人１枚使用すること（関東予選・総合体育大会・個人選手権大会）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4"/>
      <c r="R61" s="45"/>
      <c r="S61" s="44"/>
      <c r="T61" s="44"/>
      <c r="U61" s="40"/>
      <c r="V61" s="40"/>
      <c r="W61" s="40"/>
      <c r="X61" s="40"/>
      <c r="Y61" s="40"/>
      <c r="Z61" s="40"/>
      <c r="AA61" s="40"/>
    </row>
    <row r="62" spans="1:32">
      <c r="A62" s="43"/>
      <c r="B62" s="43"/>
      <c r="C62" s="47" t="str">
        <f>基本登録!$A$24</f>
        <v>②顧問の捺印のないものは無効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6"/>
      <c r="R62" s="44"/>
      <c r="S62" s="44"/>
      <c r="T62" s="44"/>
      <c r="U62" s="168" t="s">
        <v>139</v>
      </c>
      <c r="V62" s="168"/>
      <c r="W62" s="168"/>
      <c r="X62" s="168"/>
      <c r="Y62" s="168"/>
      <c r="Z62" s="168"/>
      <c r="AA62" s="168"/>
    </row>
    <row r="63" spans="1:32" s="37" customFormat="1">
      <c r="A63" s="41"/>
      <c r="B63" s="41"/>
      <c r="C63" s="42" t="str">
        <f>基本登録!$A$25</f>
        <v>③A4用紙に印刷すること（A4用紙1枚につき立順票は二部出力。切り取って使用すること）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168"/>
      <c r="V63" s="168"/>
      <c r="W63" s="168"/>
      <c r="X63" s="168"/>
      <c r="Y63" s="168"/>
      <c r="Z63" s="168"/>
      <c r="AA63" s="168"/>
      <c r="AC63" s="53"/>
    </row>
    <row r="64" spans="1:32" ht="34.5" customHeight="1">
      <c r="AC64" s="52"/>
      <c r="AF64" s="11"/>
    </row>
    <row r="65" spans="1:32" ht="24.75" customHeight="1">
      <c r="A65" s="199" t="s">
        <v>119</v>
      </c>
      <c r="B65" s="199"/>
      <c r="C65" s="199"/>
      <c r="D65" s="201" t="str">
        <f ca="1">基本登録!$B$10</f>
        <v>令和8年度　都総体（全国総体都予選）個人 立順票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190" t="s">
        <v>120</v>
      </c>
      <c r="Y65" s="191"/>
      <c r="Z65" s="191"/>
      <c r="AA65" s="192"/>
      <c r="AC65" s="52"/>
      <c r="AF65" s="11"/>
    </row>
    <row r="66" spans="1:32" ht="26.25" customHeight="1">
      <c r="A66" s="200"/>
      <c r="B66" s="200"/>
      <c r="C66" s="200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2" t="str">
        <f>IF(VLOOKUP(AC73,都総体!$J:$O,2,FALSE)="","",VLOOKUP(AC73,都総体!$J:$O,2,FALSE))</f>
        <v/>
      </c>
      <c r="Y66" s="203"/>
      <c r="Z66" s="203"/>
      <c r="AA66" s="204"/>
      <c r="AC66" s="52"/>
      <c r="AF66" s="11"/>
    </row>
    <row r="67" spans="1:32" ht="27" customHeight="1">
      <c r="A67" s="169" t="s">
        <v>121</v>
      </c>
      <c r="B67" s="177"/>
      <c r="C67" s="178"/>
      <c r="D67" s="208"/>
      <c r="E67" s="30" t="s">
        <v>122</v>
      </c>
      <c r="F67" s="208"/>
      <c r="G67" s="190" t="s">
        <v>123</v>
      </c>
      <c r="H67" s="191"/>
      <c r="I67" s="192"/>
      <c r="J67" s="213" t="str">
        <f>基本登録!$B$2</f>
        <v>基本登録シートの学校番号に入力して下さい</v>
      </c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X67" s="205"/>
      <c r="Y67" s="206"/>
      <c r="Z67" s="206"/>
      <c r="AA67" s="207"/>
      <c r="AC67" s="52"/>
      <c r="AF67" s="11"/>
    </row>
    <row r="68" spans="1:32" ht="9.75" customHeight="1">
      <c r="A68" s="214">
        <f>基本登録!$B$1</f>
        <v>0</v>
      </c>
      <c r="B68" s="215"/>
      <c r="C68" s="216"/>
      <c r="D68" s="209"/>
      <c r="E68" s="223" t="s">
        <v>109</v>
      </c>
      <c r="F68" s="211"/>
      <c r="G68" s="226" t="s">
        <v>124</v>
      </c>
      <c r="H68" s="227"/>
      <c r="I68" s="228"/>
      <c r="J68" s="213">
        <f>基本登録!$B$3</f>
        <v>0</v>
      </c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36"/>
      <c r="X68" s="36"/>
      <c r="AC68" s="52"/>
      <c r="AF68" s="11"/>
    </row>
    <row r="69" spans="1:32" ht="16.5" customHeight="1">
      <c r="A69" s="217"/>
      <c r="B69" s="218"/>
      <c r="C69" s="219"/>
      <c r="D69" s="209"/>
      <c r="E69" s="224"/>
      <c r="F69" s="211"/>
      <c r="G69" s="229"/>
      <c r="H69" s="230"/>
      <c r="I69" s="231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X69" s="182" t="s">
        <v>125</v>
      </c>
      <c r="Y69" s="184" t="s">
        <v>126</v>
      </c>
      <c r="Z69" s="185"/>
      <c r="AA69" s="186"/>
      <c r="AC69" s="52"/>
      <c r="AF69" s="11"/>
    </row>
    <row r="70" spans="1:32" ht="27" customHeight="1">
      <c r="A70" s="220"/>
      <c r="B70" s="221"/>
      <c r="C70" s="222"/>
      <c r="D70" s="210"/>
      <c r="E70" s="225"/>
      <c r="F70" s="212"/>
      <c r="G70" s="190" t="s">
        <v>127</v>
      </c>
      <c r="H70" s="191"/>
      <c r="I70" s="192"/>
      <c r="J70" s="28"/>
      <c r="K70" s="29"/>
      <c r="L70" s="29"/>
      <c r="M70" s="29"/>
      <c r="N70" s="29"/>
      <c r="O70" s="29"/>
      <c r="P70" s="22"/>
      <c r="Q70" s="22"/>
      <c r="R70" s="22" t="s">
        <v>128</v>
      </c>
      <c r="S70" s="193" t="str">
        <f>AC73</f>
        <v/>
      </c>
      <c r="T70" s="194"/>
      <c r="U70" s="194"/>
      <c r="V70" s="23" t="s">
        <v>129</v>
      </c>
      <c r="X70" s="183"/>
      <c r="Y70" s="187"/>
      <c r="Z70" s="188"/>
      <c r="AA70" s="189"/>
      <c r="AC70" s="52"/>
      <c r="AF70" s="11"/>
    </row>
    <row r="71" spans="1:32" ht="4.5" customHeight="1">
      <c r="AC71" s="52"/>
      <c r="AF71" s="11"/>
    </row>
    <row r="72" spans="1:32" ht="21.75" customHeight="1">
      <c r="A72" s="24" t="s">
        <v>130</v>
      </c>
      <c r="B72" s="174" t="s">
        <v>131</v>
      </c>
      <c r="C72" s="195"/>
      <c r="D72" s="195"/>
      <c r="E72" s="195"/>
      <c r="F72" s="176"/>
      <c r="G72" s="32" t="s">
        <v>102</v>
      </c>
      <c r="H72" s="196" t="str">
        <f ca="1">IFERROR(VLOOKUP(D65,基本登録!$B$8:$I$14,5,FALSE),"")</f>
        <v>個人準決勝</v>
      </c>
      <c r="I72" s="197"/>
      <c r="J72" s="197"/>
      <c r="K72" s="197"/>
      <c r="L72" s="198"/>
      <c r="M72" s="196" t="str">
        <f ca="1">IFERROR(VLOOKUP(D65,基本登録!$B$8:$I$14,6,FALSE),"")</f>
        <v>個人決勝</v>
      </c>
      <c r="N72" s="197"/>
      <c r="O72" s="197"/>
      <c r="P72" s="197"/>
      <c r="Q72" s="198"/>
      <c r="R72" s="196" t="str">
        <f ca="1">IFERROR(IF(VLOOKUP(D65,基本登録!$B$8:$I$14,7,FALSE)="","",VLOOKUP(D65,基本登録!$B$8:$I$14,7,FALSE)),"")</f>
        <v/>
      </c>
      <c r="S72" s="197"/>
      <c r="T72" s="197"/>
      <c r="U72" s="197"/>
      <c r="V72" s="198"/>
      <c r="W72" s="196" t="str">
        <f ca="1">IFERROR(IF(VLOOKUP(D65,基本登録!$B$8:$I$14,8,FALSE)="","",VLOOKUP(D65,基本登録!$B$8:$I$14,8,FALSE)),"")</f>
        <v/>
      </c>
      <c r="X72" s="197"/>
      <c r="Y72" s="197"/>
      <c r="Z72" s="197"/>
      <c r="AA72" s="198"/>
      <c r="AC72" s="52"/>
      <c r="AF72" s="11"/>
    </row>
    <row r="73" spans="1:32" ht="21.75" customHeight="1">
      <c r="A73" s="25" t="str">
        <f>基本登録!$A$17</f>
        <v>１</v>
      </c>
      <c r="B73" s="179" t="str">
        <f>IF(AC73="","",VLOOKUP(AC73,都総体!$J:$O,4,FALSE))</f>
        <v/>
      </c>
      <c r="C73" s="180"/>
      <c r="D73" s="180"/>
      <c r="E73" s="180"/>
      <c r="F73" s="181"/>
      <c r="G73" s="26" t="str">
        <f>IF(AC73="","",VLOOKUP(AC73,都総体!$J:$O,5,FALSE))</f>
        <v/>
      </c>
      <c r="H73" s="31"/>
      <c r="I73" s="31"/>
      <c r="J73" s="31"/>
      <c r="K73" s="21"/>
      <c r="L73" s="34"/>
      <c r="M73" s="31"/>
      <c r="N73" s="31"/>
      <c r="O73" s="31"/>
      <c r="P73" s="21"/>
      <c r="Q73" s="34"/>
      <c r="R73" s="31"/>
      <c r="S73" s="31"/>
      <c r="T73" s="31"/>
      <c r="U73" s="21"/>
      <c r="V73" s="34"/>
      <c r="W73" s="31"/>
      <c r="X73" s="31"/>
      <c r="Y73" s="31"/>
      <c r="Z73" s="21"/>
      <c r="AA73" s="34"/>
      <c r="AC73" s="52" t="str">
        <f>都総体!$J$11</f>
        <v/>
      </c>
      <c r="AF73" s="11"/>
    </row>
    <row r="74" spans="1:32" ht="21.75" customHeight="1">
      <c r="A74" s="24" t="str">
        <f>基本登録!$A$18</f>
        <v>２</v>
      </c>
      <c r="B74" s="179" t="str">
        <f>IF(AC74="","",VLOOKUP(AC74,都総体!$J:$O,4,FALSE))</f>
        <v/>
      </c>
      <c r="C74" s="180"/>
      <c r="D74" s="180"/>
      <c r="E74" s="180"/>
      <c r="F74" s="181"/>
      <c r="G74" s="26" t="str">
        <f>IF(AC74="","",VLOOKUP(AC74,都総体!$J:$O,5,FALSE))</f>
        <v/>
      </c>
      <c r="H74" s="31"/>
      <c r="I74" s="31"/>
      <c r="J74" s="31"/>
      <c r="K74" s="21"/>
      <c r="L74" s="34"/>
      <c r="M74" s="31"/>
      <c r="N74" s="31"/>
      <c r="O74" s="31"/>
      <c r="P74" s="21"/>
      <c r="Q74" s="34"/>
      <c r="R74" s="31"/>
      <c r="S74" s="31"/>
      <c r="T74" s="31"/>
      <c r="U74" s="21"/>
      <c r="V74" s="34"/>
      <c r="W74" s="31"/>
      <c r="X74" s="31"/>
      <c r="Y74" s="31"/>
      <c r="Z74" s="21"/>
      <c r="AA74" s="34"/>
      <c r="AC74" s="52"/>
      <c r="AF74" s="11"/>
    </row>
    <row r="75" spans="1:32" ht="21.75" customHeight="1">
      <c r="A75" s="24" t="str">
        <f>基本登録!$A$19</f>
        <v>３</v>
      </c>
      <c r="B75" s="179" t="str">
        <f>IF(AC75="","",VLOOKUP(AC75,都総体!$J:$O,4,FALSE))</f>
        <v/>
      </c>
      <c r="C75" s="180"/>
      <c r="D75" s="180"/>
      <c r="E75" s="180"/>
      <c r="F75" s="181"/>
      <c r="G75" s="26" t="str">
        <f>IF(AC75="","",VLOOKUP(AC75,都総体!$J:$O,5,FALSE))</f>
        <v/>
      </c>
      <c r="H75" s="31"/>
      <c r="I75" s="31"/>
      <c r="J75" s="31"/>
      <c r="K75" s="21"/>
      <c r="L75" s="34"/>
      <c r="M75" s="31"/>
      <c r="N75" s="31"/>
      <c r="O75" s="31"/>
      <c r="P75" s="21"/>
      <c r="Q75" s="34"/>
      <c r="R75" s="31"/>
      <c r="S75" s="31"/>
      <c r="T75" s="31"/>
      <c r="U75" s="21"/>
      <c r="V75" s="34"/>
      <c r="W75" s="31"/>
      <c r="X75" s="31"/>
      <c r="Y75" s="31"/>
      <c r="Z75" s="21"/>
      <c r="AA75" s="34"/>
      <c r="AC75" s="52"/>
      <c r="AF75" s="11"/>
    </row>
    <row r="76" spans="1:32" ht="21.75" customHeight="1">
      <c r="A76" s="24" t="str">
        <f>基本登録!$A$20</f>
        <v>４</v>
      </c>
      <c r="B76" s="179" t="str">
        <f>IF(AC76="","",VLOOKUP(AC76,都総体!$J:$O,4,FALSE))</f>
        <v/>
      </c>
      <c r="C76" s="180"/>
      <c r="D76" s="180"/>
      <c r="E76" s="180"/>
      <c r="F76" s="181"/>
      <c r="G76" s="26" t="str">
        <f>IF(AC76="","",VLOOKUP(AC76,都総体!$J:$O,5,FALSE))</f>
        <v/>
      </c>
      <c r="H76" s="31"/>
      <c r="I76" s="31"/>
      <c r="J76" s="31"/>
      <c r="K76" s="21"/>
      <c r="L76" s="34"/>
      <c r="M76" s="31"/>
      <c r="N76" s="31"/>
      <c r="O76" s="31"/>
      <c r="P76" s="21"/>
      <c r="Q76" s="34"/>
      <c r="R76" s="31"/>
      <c r="S76" s="31"/>
      <c r="T76" s="31"/>
      <c r="U76" s="21"/>
      <c r="V76" s="34"/>
      <c r="W76" s="31"/>
      <c r="X76" s="31"/>
      <c r="Y76" s="31"/>
      <c r="Z76" s="21"/>
      <c r="AA76" s="34"/>
      <c r="AC76" s="52"/>
      <c r="AF76" s="11"/>
    </row>
    <row r="77" spans="1:32" ht="21.75" customHeight="1">
      <c r="A77" s="24" t="str">
        <f>基本登録!$A$21</f>
        <v>５</v>
      </c>
      <c r="B77" s="179" t="str">
        <f>IF(AC77="","",VLOOKUP(AC77,都総体!$J:$O,4,FALSE))</f>
        <v/>
      </c>
      <c r="C77" s="180"/>
      <c r="D77" s="180"/>
      <c r="E77" s="180"/>
      <c r="F77" s="181"/>
      <c r="G77" s="26" t="str">
        <f>IF(AC77="","",VLOOKUP(AC77,都総体!$J:$O,5,FALSE))</f>
        <v/>
      </c>
      <c r="H77" s="31"/>
      <c r="I77" s="31"/>
      <c r="J77" s="31"/>
      <c r="K77" s="21"/>
      <c r="L77" s="34"/>
      <c r="M77" s="31"/>
      <c r="N77" s="31"/>
      <c r="O77" s="31"/>
      <c r="P77" s="21"/>
      <c r="Q77" s="34"/>
      <c r="R77" s="31"/>
      <c r="S77" s="31"/>
      <c r="T77" s="31"/>
      <c r="U77" s="21"/>
      <c r="V77" s="34"/>
      <c r="W77" s="31"/>
      <c r="X77" s="31"/>
      <c r="Y77" s="31"/>
      <c r="Z77" s="21"/>
      <c r="AA77" s="34"/>
      <c r="AC77" s="52"/>
      <c r="AF77" s="11"/>
    </row>
    <row r="78" spans="1:32" ht="21.75" customHeight="1">
      <c r="A78" s="24" t="str">
        <f>基本登録!$A$22</f>
        <v>補</v>
      </c>
      <c r="B78" s="179" t="str">
        <f>IF(AC78="","",VLOOKUP(AC78,都総体!$J:$O,4,FALSE))</f>
        <v/>
      </c>
      <c r="C78" s="180"/>
      <c r="D78" s="180"/>
      <c r="E78" s="180"/>
      <c r="F78" s="181"/>
      <c r="G78" s="26" t="str">
        <f>IF(AC78="","",VLOOKUP(AC78,都総体!$J:$O,5,FALSE))</f>
        <v/>
      </c>
      <c r="H78" s="24"/>
      <c r="I78" s="24"/>
      <c r="J78" s="24"/>
      <c r="K78" s="33"/>
      <c r="L78" s="34"/>
      <c r="M78" s="24"/>
      <c r="N78" s="24"/>
      <c r="O78" s="24"/>
      <c r="P78" s="33"/>
      <c r="Q78" s="34"/>
      <c r="R78" s="24"/>
      <c r="S78" s="24"/>
      <c r="T78" s="24"/>
      <c r="U78" s="33"/>
      <c r="V78" s="34"/>
      <c r="W78" s="24"/>
      <c r="X78" s="24"/>
      <c r="Y78" s="24"/>
      <c r="Z78" s="33"/>
      <c r="AA78" s="34"/>
      <c r="AC78" s="52"/>
      <c r="AF78" s="11"/>
    </row>
    <row r="79" spans="1:32" ht="19.5" customHeight="1">
      <c r="A79" s="169"/>
      <c r="B79" s="170"/>
      <c r="C79" s="170"/>
      <c r="D79" s="170"/>
      <c r="E79" s="170"/>
      <c r="F79" s="170"/>
      <c r="G79" s="171"/>
      <c r="H79" s="172" t="s">
        <v>132</v>
      </c>
      <c r="I79" s="173"/>
      <c r="J79" s="173"/>
      <c r="K79" s="173"/>
      <c r="L79" s="34"/>
      <c r="M79" s="172" t="s">
        <v>132</v>
      </c>
      <c r="N79" s="173"/>
      <c r="O79" s="173"/>
      <c r="P79" s="173"/>
      <c r="Q79" s="34"/>
      <c r="R79" s="172" t="s">
        <v>132</v>
      </c>
      <c r="S79" s="173"/>
      <c r="T79" s="173"/>
      <c r="U79" s="173"/>
      <c r="V79" s="34"/>
      <c r="W79" s="172" t="s">
        <v>132</v>
      </c>
      <c r="X79" s="173"/>
      <c r="Y79" s="173"/>
      <c r="Z79" s="173"/>
      <c r="AA79" s="34"/>
      <c r="AC79" s="52"/>
      <c r="AF79" s="11"/>
    </row>
    <row r="80" spans="1:32" ht="24.75" customHeight="1">
      <c r="A80" s="174"/>
      <c r="B80" s="175"/>
      <c r="C80" s="175"/>
      <c r="D80" s="175"/>
      <c r="E80" s="175"/>
      <c r="F80" s="175"/>
      <c r="G80" s="176"/>
      <c r="H80" s="169"/>
      <c r="I80" s="177"/>
      <c r="J80" s="177"/>
      <c r="K80" s="177"/>
      <c r="L80" s="178"/>
      <c r="M80" s="169"/>
      <c r="N80" s="177"/>
      <c r="O80" s="177"/>
      <c r="P80" s="177"/>
      <c r="Q80" s="178"/>
      <c r="R80" s="169"/>
      <c r="S80" s="177"/>
      <c r="T80" s="177"/>
      <c r="U80" s="177"/>
      <c r="V80" s="178"/>
      <c r="W80" s="169"/>
      <c r="X80" s="177"/>
      <c r="Y80" s="177"/>
      <c r="Z80" s="177"/>
      <c r="AA80" s="178"/>
      <c r="AC80" s="52"/>
      <c r="AF80" s="11"/>
    </row>
    <row r="81" spans="1:32" ht="4.5" customHeight="1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AC81" s="52"/>
      <c r="AF81" s="11"/>
    </row>
    <row r="82" spans="1:32">
      <c r="A82" s="167" t="s">
        <v>136</v>
      </c>
      <c r="B82" s="167"/>
      <c r="C82" s="47" t="str">
        <f>基本登録!$A$23</f>
        <v>①（　）内の大会の個人の部は一人１枚使用すること（関東予選・総合体育大会・個人選手権大会）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4"/>
      <c r="R82" s="45"/>
      <c r="S82" s="44"/>
      <c r="T82" s="44"/>
      <c r="U82" s="40"/>
      <c r="V82" s="40"/>
      <c r="W82" s="40"/>
      <c r="X82" s="40"/>
      <c r="Y82" s="40"/>
      <c r="Z82" s="40"/>
      <c r="AA82" s="40"/>
    </row>
    <row r="83" spans="1:32">
      <c r="A83" s="43"/>
      <c r="B83" s="43"/>
      <c r="C83" s="47" t="str">
        <f>基本登録!$A$24</f>
        <v>②顧問の捺印のないものは無効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6"/>
      <c r="R83" s="44"/>
      <c r="S83" s="44"/>
      <c r="T83" s="44"/>
      <c r="U83" s="168" t="s">
        <v>139</v>
      </c>
      <c r="V83" s="168"/>
      <c r="W83" s="168"/>
      <c r="X83" s="168"/>
      <c r="Y83" s="168"/>
      <c r="Z83" s="168"/>
      <c r="AA83" s="168"/>
    </row>
    <row r="84" spans="1:32" s="37" customFormat="1">
      <c r="A84" s="41"/>
      <c r="B84" s="41"/>
      <c r="C84" s="42" t="str">
        <f>基本登録!$A$25</f>
        <v>③A4用紙に印刷すること（A4用紙1枚につき立順票は二部出力。切り取って使用すること）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168"/>
      <c r="V84" s="168"/>
      <c r="W84" s="168"/>
      <c r="X84" s="168"/>
      <c r="Y84" s="168"/>
      <c r="Z84" s="168"/>
      <c r="AA84" s="168"/>
      <c r="AC84" s="53"/>
    </row>
    <row r="85" spans="1:32" ht="34.5" customHeight="1">
      <c r="AC85" s="52"/>
      <c r="AF85" s="11"/>
    </row>
    <row r="86" spans="1:32" ht="24.75" customHeight="1">
      <c r="A86" s="199" t="s">
        <v>119</v>
      </c>
      <c r="B86" s="199"/>
      <c r="C86" s="199"/>
      <c r="D86" s="201" t="str">
        <f ca="1">基本登録!$B$10</f>
        <v>令和8年度　都総体（全国総体都予選）個人 立順票</v>
      </c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190" t="s">
        <v>120</v>
      </c>
      <c r="Y86" s="191"/>
      <c r="Z86" s="191"/>
      <c r="AA86" s="192"/>
      <c r="AC86" s="52"/>
      <c r="AF86" s="11"/>
    </row>
    <row r="87" spans="1:32" ht="26.25" customHeight="1">
      <c r="A87" s="200"/>
      <c r="B87" s="200"/>
      <c r="C87" s="200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2" t="str">
        <f>IF(VLOOKUP(AC94,都総体!$J:$O,2,FALSE)="","",VLOOKUP(AC94,都総体!$J:$O,2,FALSE))</f>
        <v/>
      </c>
      <c r="Y87" s="203"/>
      <c r="Z87" s="203"/>
      <c r="AA87" s="204"/>
      <c r="AC87" s="52"/>
      <c r="AF87" s="11"/>
    </row>
    <row r="88" spans="1:32" ht="27" customHeight="1">
      <c r="A88" s="169" t="s">
        <v>121</v>
      </c>
      <c r="B88" s="177"/>
      <c r="C88" s="178"/>
      <c r="D88" s="208"/>
      <c r="E88" s="30" t="s">
        <v>122</v>
      </c>
      <c r="F88" s="208"/>
      <c r="G88" s="190" t="s">
        <v>123</v>
      </c>
      <c r="H88" s="191"/>
      <c r="I88" s="192"/>
      <c r="J88" s="213" t="str">
        <f>基本登録!$B$2</f>
        <v>基本登録シートの学校番号に入力して下さい</v>
      </c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X88" s="205"/>
      <c r="Y88" s="206"/>
      <c r="Z88" s="206"/>
      <c r="AA88" s="207"/>
      <c r="AC88" s="52"/>
      <c r="AF88" s="11"/>
    </row>
    <row r="89" spans="1:32" ht="9.75" customHeight="1">
      <c r="A89" s="214">
        <f>基本登録!$B$1</f>
        <v>0</v>
      </c>
      <c r="B89" s="215"/>
      <c r="C89" s="216"/>
      <c r="D89" s="209"/>
      <c r="E89" s="223" t="s">
        <v>109</v>
      </c>
      <c r="F89" s="211"/>
      <c r="G89" s="226" t="s">
        <v>124</v>
      </c>
      <c r="H89" s="227"/>
      <c r="I89" s="228"/>
      <c r="J89" s="213">
        <f>基本登録!$B$3</f>
        <v>0</v>
      </c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36"/>
      <c r="X89" s="36"/>
      <c r="AC89" s="52"/>
      <c r="AF89" s="11"/>
    </row>
    <row r="90" spans="1:32" ht="16.5" customHeight="1">
      <c r="A90" s="217"/>
      <c r="B90" s="218"/>
      <c r="C90" s="219"/>
      <c r="D90" s="209"/>
      <c r="E90" s="224"/>
      <c r="F90" s="211"/>
      <c r="G90" s="229"/>
      <c r="H90" s="230"/>
      <c r="I90" s="231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X90" s="182" t="s">
        <v>125</v>
      </c>
      <c r="Y90" s="184" t="s">
        <v>126</v>
      </c>
      <c r="Z90" s="185"/>
      <c r="AA90" s="186"/>
      <c r="AC90" s="52"/>
      <c r="AF90" s="11"/>
    </row>
    <row r="91" spans="1:32" ht="27" customHeight="1">
      <c r="A91" s="220"/>
      <c r="B91" s="221"/>
      <c r="C91" s="222"/>
      <c r="D91" s="210"/>
      <c r="E91" s="225"/>
      <c r="F91" s="212"/>
      <c r="G91" s="190" t="s">
        <v>127</v>
      </c>
      <c r="H91" s="191"/>
      <c r="I91" s="192"/>
      <c r="J91" s="28"/>
      <c r="K91" s="29"/>
      <c r="L91" s="29"/>
      <c r="M91" s="29"/>
      <c r="N91" s="29"/>
      <c r="O91" s="29"/>
      <c r="P91" s="22"/>
      <c r="Q91" s="22"/>
      <c r="R91" s="22" t="s">
        <v>128</v>
      </c>
      <c r="S91" s="193" t="str">
        <f>AC94</f>
        <v/>
      </c>
      <c r="T91" s="194"/>
      <c r="U91" s="194"/>
      <c r="V91" s="23" t="s">
        <v>129</v>
      </c>
      <c r="X91" s="183"/>
      <c r="Y91" s="187"/>
      <c r="Z91" s="188"/>
      <c r="AA91" s="189"/>
      <c r="AC91" s="52"/>
      <c r="AF91" s="11"/>
    </row>
    <row r="92" spans="1:32" ht="4.5" customHeight="1">
      <c r="AC92" s="52"/>
      <c r="AF92" s="11"/>
    </row>
    <row r="93" spans="1:32" ht="21.75" customHeight="1">
      <c r="A93" s="24" t="s">
        <v>130</v>
      </c>
      <c r="B93" s="174" t="s">
        <v>131</v>
      </c>
      <c r="C93" s="195"/>
      <c r="D93" s="195"/>
      <c r="E93" s="195"/>
      <c r="F93" s="176"/>
      <c r="G93" s="32" t="s">
        <v>102</v>
      </c>
      <c r="H93" s="196" t="str">
        <f ca="1">IFERROR(VLOOKUP(D86,基本登録!$B$8:$I$14,5,FALSE),"")</f>
        <v>個人準決勝</v>
      </c>
      <c r="I93" s="197"/>
      <c r="J93" s="197"/>
      <c r="K93" s="197"/>
      <c r="L93" s="198"/>
      <c r="M93" s="196" t="str">
        <f ca="1">IFERROR(VLOOKUP(D86,基本登録!$B$8:$I$14,6,FALSE),"")</f>
        <v>個人決勝</v>
      </c>
      <c r="N93" s="197"/>
      <c r="O93" s="197"/>
      <c r="P93" s="197"/>
      <c r="Q93" s="198"/>
      <c r="R93" s="196" t="str">
        <f ca="1">IFERROR(IF(VLOOKUP(D86,基本登録!$B$8:$I$14,7,FALSE)="","",VLOOKUP(D86,基本登録!$B$8:$I$14,7,FALSE)),"")</f>
        <v/>
      </c>
      <c r="S93" s="197"/>
      <c r="T93" s="197"/>
      <c r="U93" s="197"/>
      <c r="V93" s="198"/>
      <c r="W93" s="196" t="str">
        <f ca="1">IFERROR(IF(VLOOKUP(D86,基本登録!$B$8:$I$14,8,FALSE)="","",VLOOKUP(D86,基本登録!$B$8:$I$14,8,FALSE)),"")</f>
        <v/>
      </c>
      <c r="X93" s="197"/>
      <c r="Y93" s="197"/>
      <c r="Z93" s="197"/>
      <c r="AA93" s="198"/>
      <c r="AC93" s="52"/>
      <c r="AF93" s="11"/>
    </row>
    <row r="94" spans="1:32" ht="21.75" customHeight="1">
      <c r="A94" s="25" t="str">
        <f>基本登録!$A$17</f>
        <v>１</v>
      </c>
      <c r="B94" s="179" t="str">
        <f>IF(AC94="","",VLOOKUP(AC94,都総体!$J:$O,4,FALSE))</f>
        <v/>
      </c>
      <c r="C94" s="180"/>
      <c r="D94" s="180"/>
      <c r="E94" s="180"/>
      <c r="F94" s="181"/>
      <c r="G94" s="26" t="str">
        <f>IF(AC94="","",VLOOKUP(AC94,都総体!$J:$O,5,FALSE))</f>
        <v/>
      </c>
      <c r="H94" s="31"/>
      <c r="I94" s="31"/>
      <c r="J94" s="31"/>
      <c r="K94" s="21"/>
      <c r="L94" s="34"/>
      <c r="M94" s="31"/>
      <c r="N94" s="31"/>
      <c r="O94" s="31"/>
      <c r="P94" s="21"/>
      <c r="Q94" s="34"/>
      <c r="R94" s="31"/>
      <c r="S94" s="31"/>
      <c r="T94" s="31"/>
      <c r="U94" s="21"/>
      <c r="V94" s="34"/>
      <c r="W94" s="31"/>
      <c r="X94" s="31"/>
      <c r="Y94" s="31"/>
      <c r="Z94" s="21"/>
      <c r="AA94" s="34"/>
      <c r="AC94" s="52" t="str">
        <f>都総体!$J$12</f>
        <v/>
      </c>
      <c r="AF94" s="11"/>
    </row>
    <row r="95" spans="1:32" ht="21.75" customHeight="1">
      <c r="A95" s="24" t="str">
        <f>基本登録!$A$18</f>
        <v>２</v>
      </c>
      <c r="B95" s="179" t="str">
        <f>IF(AC95="","",VLOOKUP(AC95,都総体!$J:$O,4,FALSE))</f>
        <v/>
      </c>
      <c r="C95" s="180"/>
      <c r="D95" s="180"/>
      <c r="E95" s="180"/>
      <c r="F95" s="181"/>
      <c r="G95" s="26" t="str">
        <f>IF(AC95="","",VLOOKUP(AC95,都総体!$J:$O,5,FALSE))</f>
        <v/>
      </c>
      <c r="H95" s="31"/>
      <c r="I95" s="31"/>
      <c r="J95" s="31"/>
      <c r="K95" s="21"/>
      <c r="L95" s="34"/>
      <c r="M95" s="31"/>
      <c r="N95" s="31"/>
      <c r="O95" s="31"/>
      <c r="P95" s="21"/>
      <c r="Q95" s="34"/>
      <c r="R95" s="31"/>
      <c r="S95" s="31"/>
      <c r="T95" s="31"/>
      <c r="U95" s="21"/>
      <c r="V95" s="34"/>
      <c r="W95" s="31"/>
      <c r="X95" s="31"/>
      <c r="Y95" s="31"/>
      <c r="Z95" s="21"/>
      <c r="AA95" s="34"/>
      <c r="AC95" s="52"/>
      <c r="AF95" s="11"/>
    </row>
    <row r="96" spans="1:32" ht="21.75" customHeight="1">
      <c r="A96" s="24" t="str">
        <f>基本登録!$A$19</f>
        <v>３</v>
      </c>
      <c r="B96" s="179" t="str">
        <f>IF(AC96="","",VLOOKUP(AC96,都総体!$J:$O,4,FALSE))</f>
        <v/>
      </c>
      <c r="C96" s="180"/>
      <c r="D96" s="180"/>
      <c r="E96" s="180"/>
      <c r="F96" s="181"/>
      <c r="G96" s="26" t="str">
        <f>IF(AC96="","",VLOOKUP(AC96,都総体!$J:$O,5,FALSE))</f>
        <v/>
      </c>
      <c r="H96" s="31"/>
      <c r="I96" s="31"/>
      <c r="J96" s="31"/>
      <c r="K96" s="21"/>
      <c r="L96" s="34"/>
      <c r="M96" s="31"/>
      <c r="N96" s="31"/>
      <c r="O96" s="31"/>
      <c r="P96" s="21"/>
      <c r="Q96" s="34"/>
      <c r="R96" s="31"/>
      <c r="S96" s="31"/>
      <c r="T96" s="31"/>
      <c r="U96" s="21"/>
      <c r="V96" s="34"/>
      <c r="W96" s="31"/>
      <c r="X96" s="31"/>
      <c r="Y96" s="31"/>
      <c r="Z96" s="21"/>
      <c r="AA96" s="34"/>
      <c r="AC96" s="52"/>
      <c r="AF96" s="11"/>
    </row>
    <row r="97" spans="1:32" ht="21.75" customHeight="1">
      <c r="A97" s="24" t="str">
        <f>基本登録!$A$20</f>
        <v>４</v>
      </c>
      <c r="B97" s="179" t="str">
        <f>IF(AC97="","",VLOOKUP(AC97,都総体!$J:$O,4,FALSE))</f>
        <v/>
      </c>
      <c r="C97" s="180"/>
      <c r="D97" s="180"/>
      <c r="E97" s="180"/>
      <c r="F97" s="181"/>
      <c r="G97" s="26" t="str">
        <f>IF(AC97="","",VLOOKUP(AC97,都総体!$J:$O,5,FALSE))</f>
        <v/>
      </c>
      <c r="H97" s="31"/>
      <c r="I97" s="31"/>
      <c r="J97" s="31"/>
      <c r="K97" s="21"/>
      <c r="L97" s="34"/>
      <c r="M97" s="31"/>
      <c r="N97" s="31"/>
      <c r="O97" s="31"/>
      <c r="P97" s="21"/>
      <c r="Q97" s="34"/>
      <c r="R97" s="31"/>
      <c r="S97" s="31"/>
      <c r="T97" s="31"/>
      <c r="U97" s="21"/>
      <c r="V97" s="34"/>
      <c r="W97" s="31"/>
      <c r="X97" s="31"/>
      <c r="Y97" s="31"/>
      <c r="Z97" s="21"/>
      <c r="AA97" s="34"/>
      <c r="AC97" s="52"/>
      <c r="AF97" s="11"/>
    </row>
    <row r="98" spans="1:32" ht="21.75" customHeight="1">
      <c r="A98" s="24" t="str">
        <f>基本登録!$A$21</f>
        <v>５</v>
      </c>
      <c r="B98" s="179" t="str">
        <f>IF(AC98="","",VLOOKUP(AC98,都総体!$J:$O,4,FALSE))</f>
        <v/>
      </c>
      <c r="C98" s="180"/>
      <c r="D98" s="180"/>
      <c r="E98" s="180"/>
      <c r="F98" s="181"/>
      <c r="G98" s="26" t="str">
        <f>IF(AC98="","",VLOOKUP(AC98,都総体!$J:$O,5,FALSE))</f>
        <v/>
      </c>
      <c r="H98" s="31"/>
      <c r="I98" s="31"/>
      <c r="J98" s="31"/>
      <c r="K98" s="21"/>
      <c r="L98" s="34"/>
      <c r="M98" s="31"/>
      <c r="N98" s="31"/>
      <c r="O98" s="31"/>
      <c r="P98" s="21"/>
      <c r="Q98" s="34"/>
      <c r="R98" s="31"/>
      <c r="S98" s="31"/>
      <c r="T98" s="31"/>
      <c r="U98" s="21"/>
      <c r="V98" s="34"/>
      <c r="W98" s="31"/>
      <c r="X98" s="31"/>
      <c r="Y98" s="31"/>
      <c r="Z98" s="21"/>
      <c r="AA98" s="34"/>
      <c r="AC98" s="52"/>
      <c r="AF98" s="11"/>
    </row>
    <row r="99" spans="1:32" ht="21.75" customHeight="1">
      <c r="A99" s="24" t="str">
        <f>基本登録!$A$22</f>
        <v>補</v>
      </c>
      <c r="B99" s="179" t="str">
        <f>IF(AC99="","",VLOOKUP(AC99,都総体!$J:$O,4,FALSE))</f>
        <v/>
      </c>
      <c r="C99" s="180"/>
      <c r="D99" s="180"/>
      <c r="E99" s="180"/>
      <c r="F99" s="181"/>
      <c r="G99" s="26" t="str">
        <f>IF(AC99="","",VLOOKUP(AC99,都総体!$J:$O,5,FALSE))</f>
        <v/>
      </c>
      <c r="H99" s="24"/>
      <c r="I99" s="24"/>
      <c r="J99" s="24"/>
      <c r="K99" s="33"/>
      <c r="L99" s="34"/>
      <c r="M99" s="24"/>
      <c r="N99" s="24"/>
      <c r="O99" s="24"/>
      <c r="P99" s="33"/>
      <c r="Q99" s="34"/>
      <c r="R99" s="24"/>
      <c r="S99" s="24"/>
      <c r="T99" s="24"/>
      <c r="U99" s="33"/>
      <c r="V99" s="34"/>
      <c r="W99" s="24"/>
      <c r="X99" s="24"/>
      <c r="Y99" s="24"/>
      <c r="Z99" s="33"/>
      <c r="AA99" s="34"/>
      <c r="AC99" s="52"/>
      <c r="AF99" s="11"/>
    </row>
    <row r="100" spans="1:32" ht="19.5" customHeight="1">
      <c r="A100" s="169"/>
      <c r="B100" s="170"/>
      <c r="C100" s="170"/>
      <c r="D100" s="170"/>
      <c r="E100" s="170"/>
      <c r="F100" s="170"/>
      <c r="G100" s="171"/>
      <c r="H100" s="172" t="s">
        <v>132</v>
      </c>
      <c r="I100" s="173"/>
      <c r="J100" s="173"/>
      <c r="K100" s="173"/>
      <c r="L100" s="34"/>
      <c r="M100" s="172" t="s">
        <v>132</v>
      </c>
      <c r="N100" s="173"/>
      <c r="O100" s="173"/>
      <c r="P100" s="173"/>
      <c r="Q100" s="34"/>
      <c r="R100" s="172" t="s">
        <v>132</v>
      </c>
      <c r="S100" s="173"/>
      <c r="T100" s="173"/>
      <c r="U100" s="173"/>
      <c r="V100" s="34"/>
      <c r="W100" s="172" t="s">
        <v>132</v>
      </c>
      <c r="X100" s="173"/>
      <c r="Y100" s="173"/>
      <c r="Z100" s="173"/>
      <c r="AA100" s="34"/>
      <c r="AC100" s="52"/>
      <c r="AF100" s="11"/>
    </row>
    <row r="101" spans="1:32" ht="24.75" customHeight="1">
      <c r="A101" s="174"/>
      <c r="B101" s="175"/>
      <c r="C101" s="175"/>
      <c r="D101" s="175"/>
      <c r="E101" s="175"/>
      <c r="F101" s="175"/>
      <c r="G101" s="176"/>
      <c r="H101" s="169"/>
      <c r="I101" s="177"/>
      <c r="J101" s="177"/>
      <c r="K101" s="177"/>
      <c r="L101" s="178"/>
      <c r="M101" s="169"/>
      <c r="N101" s="177"/>
      <c r="O101" s="177"/>
      <c r="P101" s="177"/>
      <c r="Q101" s="178"/>
      <c r="R101" s="169"/>
      <c r="S101" s="177"/>
      <c r="T101" s="177"/>
      <c r="U101" s="177"/>
      <c r="V101" s="178"/>
      <c r="W101" s="169"/>
      <c r="X101" s="177"/>
      <c r="Y101" s="177"/>
      <c r="Z101" s="177"/>
      <c r="AA101" s="178"/>
      <c r="AC101" s="52"/>
      <c r="AF101" s="11"/>
    </row>
    <row r="102" spans="1:32" ht="4.5" customHeight="1">
      <c r="A102" s="165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AC102" s="52"/>
      <c r="AF102" s="11"/>
    </row>
    <row r="103" spans="1:32">
      <c r="A103" s="167" t="s">
        <v>136</v>
      </c>
      <c r="B103" s="167"/>
      <c r="C103" s="47" t="str">
        <f>基本登録!$A$23</f>
        <v>①（　）内の大会の個人の部は一人１枚使用すること（関東予選・総合体育大会・個人選手権大会）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4"/>
      <c r="R103" s="45"/>
      <c r="S103" s="44"/>
      <c r="T103" s="44"/>
      <c r="U103" s="40"/>
      <c r="V103" s="40"/>
      <c r="W103" s="40"/>
      <c r="X103" s="40"/>
      <c r="Y103" s="40"/>
      <c r="Z103" s="40"/>
      <c r="AA103" s="40"/>
    </row>
    <row r="104" spans="1:32">
      <c r="A104" s="43"/>
      <c r="B104" s="43"/>
      <c r="C104" s="47" t="str">
        <f>基本登録!$A$24</f>
        <v>②顧問の捺印のないものは無効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6"/>
      <c r="R104" s="44"/>
      <c r="S104" s="44"/>
      <c r="T104" s="44"/>
      <c r="U104" s="168" t="s">
        <v>139</v>
      </c>
      <c r="V104" s="168"/>
      <c r="W104" s="168"/>
      <c r="X104" s="168"/>
      <c r="Y104" s="168"/>
      <c r="Z104" s="168"/>
      <c r="AA104" s="168"/>
    </row>
    <row r="105" spans="1:32" s="37" customFormat="1">
      <c r="A105" s="41"/>
      <c r="B105" s="41"/>
      <c r="C105" s="42" t="str">
        <f>基本登録!$A$25</f>
        <v>③A4用紙に印刷すること（A4用紙1枚につき立順票は二部出力。切り取って使用すること）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68"/>
      <c r="V105" s="168"/>
      <c r="W105" s="168"/>
      <c r="X105" s="168"/>
      <c r="Y105" s="168"/>
      <c r="Z105" s="168"/>
      <c r="AA105" s="168"/>
      <c r="AC105" s="53"/>
    </row>
    <row r="106" spans="1:32" ht="34.5" customHeight="1">
      <c r="AC106" s="52"/>
      <c r="AF106" s="11"/>
    </row>
    <row r="107" spans="1:32" ht="24.75" customHeight="1">
      <c r="A107" s="199" t="s">
        <v>119</v>
      </c>
      <c r="B107" s="199"/>
      <c r="C107" s="199"/>
      <c r="D107" s="201" t="str">
        <f ca="1">基本登録!$B$10</f>
        <v>令和8年度　都総体（全国総体都予選）個人 立順票</v>
      </c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190" t="s">
        <v>120</v>
      </c>
      <c r="Y107" s="191"/>
      <c r="Z107" s="191"/>
      <c r="AA107" s="192"/>
      <c r="AC107" s="52"/>
      <c r="AF107" s="11"/>
    </row>
    <row r="108" spans="1:32" ht="26.25" customHeight="1">
      <c r="A108" s="200"/>
      <c r="B108" s="200"/>
      <c r="C108" s="200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2" t="str">
        <f>IF(VLOOKUP(AC115,都総体!$J:$O,2,FALSE)="","",VLOOKUP(AC115,都総体!$J:$O,2,FALSE))</f>
        <v/>
      </c>
      <c r="Y108" s="203"/>
      <c r="Z108" s="203"/>
      <c r="AA108" s="204"/>
      <c r="AC108" s="52"/>
      <c r="AF108" s="11"/>
    </row>
    <row r="109" spans="1:32" ht="27" customHeight="1">
      <c r="A109" s="169" t="s">
        <v>121</v>
      </c>
      <c r="B109" s="177"/>
      <c r="C109" s="178"/>
      <c r="D109" s="208"/>
      <c r="E109" s="30" t="s">
        <v>122</v>
      </c>
      <c r="F109" s="208"/>
      <c r="G109" s="190" t="s">
        <v>123</v>
      </c>
      <c r="H109" s="191"/>
      <c r="I109" s="192"/>
      <c r="J109" s="213" t="str">
        <f>基本登録!$B$2</f>
        <v>基本登録シートの学校番号に入力して下さい</v>
      </c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X109" s="205"/>
      <c r="Y109" s="206"/>
      <c r="Z109" s="206"/>
      <c r="AA109" s="207"/>
      <c r="AC109" s="52"/>
      <c r="AF109" s="11"/>
    </row>
    <row r="110" spans="1:32" ht="9.75" customHeight="1">
      <c r="A110" s="214">
        <f>基本登録!$B$1</f>
        <v>0</v>
      </c>
      <c r="B110" s="215"/>
      <c r="C110" s="216"/>
      <c r="D110" s="209"/>
      <c r="E110" s="223" t="s">
        <v>109</v>
      </c>
      <c r="F110" s="211"/>
      <c r="G110" s="226" t="s">
        <v>124</v>
      </c>
      <c r="H110" s="227"/>
      <c r="I110" s="228"/>
      <c r="J110" s="213">
        <f>基本登録!$B$3</f>
        <v>0</v>
      </c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36"/>
      <c r="X110" s="36"/>
      <c r="AC110" s="52"/>
      <c r="AF110" s="11"/>
    </row>
    <row r="111" spans="1:32" ht="16.5" customHeight="1">
      <c r="A111" s="217"/>
      <c r="B111" s="218"/>
      <c r="C111" s="219"/>
      <c r="D111" s="209"/>
      <c r="E111" s="224"/>
      <c r="F111" s="211"/>
      <c r="G111" s="229"/>
      <c r="H111" s="230"/>
      <c r="I111" s="231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X111" s="182" t="s">
        <v>125</v>
      </c>
      <c r="Y111" s="184" t="s">
        <v>126</v>
      </c>
      <c r="Z111" s="185"/>
      <c r="AA111" s="186"/>
      <c r="AC111" s="52"/>
      <c r="AF111" s="11"/>
    </row>
    <row r="112" spans="1:32" ht="27" customHeight="1">
      <c r="A112" s="220"/>
      <c r="B112" s="221"/>
      <c r="C112" s="222"/>
      <c r="D112" s="210"/>
      <c r="E112" s="225"/>
      <c r="F112" s="212"/>
      <c r="G112" s="190" t="s">
        <v>127</v>
      </c>
      <c r="H112" s="191"/>
      <c r="I112" s="192"/>
      <c r="J112" s="28"/>
      <c r="K112" s="29"/>
      <c r="L112" s="29"/>
      <c r="M112" s="29"/>
      <c r="N112" s="29"/>
      <c r="O112" s="29"/>
      <c r="P112" s="22"/>
      <c r="Q112" s="22"/>
      <c r="R112" s="22" t="s">
        <v>128</v>
      </c>
      <c r="S112" s="193" t="str">
        <f>AC115</f>
        <v/>
      </c>
      <c r="T112" s="194"/>
      <c r="U112" s="194"/>
      <c r="V112" s="23" t="s">
        <v>129</v>
      </c>
      <c r="X112" s="183"/>
      <c r="Y112" s="187"/>
      <c r="Z112" s="188"/>
      <c r="AA112" s="189"/>
      <c r="AC112" s="52"/>
      <c r="AF112" s="11"/>
    </row>
    <row r="113" spans="1:32" ht="4.5" customHeight="1">
      <c r="AC113" s="52"/>
      <c r="AF113" s="11"/>
    </row>
    <row r="114" spans="1:32" ht="21.75" customHeight="1">
      <c r="A114" s="24" t="s">
        <v>130</v>
      </c>
      <c r="B114" s="174" t="s">
        <v>131</v>
      </c>
      <c r="C114" s="195"/>
      <c r="D114" s="195"/>
      <c r="E114" s="195"/>
      <c r="F114" s="176"/>
      <c r="G114" s="32" t="s">
        <v>102</v>
      </c>
      <c r="H114" s="196" t="str">
        <f ca="1">IFERROR(VLOOKUP(D107,基本登録!$B$8:$I$14,5,FALSE),"")</f>
        <v>個人準決勝</v>
      </c>
      <c r="I114" s="197"/>
      <c r="J114" s="197"/>
      <c r="K114" s="197"/>
      <c r="L114" s="198"/>
      <c r="M114" s="196" t="str">
        <f ca="1">IFERROR(VLOOKUP(D107,基本登録!$B$8:$I$14,6,FALSE),"")</f>
        <v>個人決勝</v>
      </c>
      <c r="N114" s="197"/>
      <c r="O114" s="197"/>
      <c r="P114" s="197"/>
      <c r="Q114" s="198"/>
      <c r="R114" s="196" t="str">
        <f ca="1">IFERROR(IF(VLOOKUP(D107,基本登録!$B$8:$I$14,7,FALSE)="","",VLOOKUP(D107,基本登録!$B$8:$I$14,7,FALSE)),"")</f>
        <v/>
      </c>
      <c r="S114" s="197"/>
      <c r="T114" s="197"/>
      <c r="U114" s="197"/>
      <c r="V114" s="198"/>
      <c r="W114" s="196" t="str">
        <f ca="1">IFERROR(IF(VLOOKUP(D107,基本登録!$B$8:$I$14,8,FALSE)="","",VLOOKUP(D107,基本登録!$B$8:$I$14,8,FALSE)),"")</f>
        <v/>
      </c>
      <c r="X114" s="197"/>
      <c r="Y114" s="197"/>
      <c r="Z114" s="197"/>
      <c r="AA114" s="198"/>
      <c r="AC114" s="52"/>
      <c r="AF114" s="11"/>
    </row>
    <row r="115" spans="1:32" ht="21.75" customHeight="1">
      <c r="A115" s="25" t="str">
        <f>基本登録!$A$17</f>
        <v>１</v>
      </c>
      <c r="B115" s="179" t="str">
        <f>IF(AC115="","",VLOOKUP(AC115,都総体!$J:$O,4,FALSE))</f>
        <v/>
      </c>
      <c r="C115" s="180"/>
      <c r="D115" s="180"/>
      <c r="E115" s="180"/>
      <c r="F115" s="181"/>
      <c r="G115" s="26" t="str">
        <f>IF(AC115="","",VLOOKUP(AC115,都総体!$J:$O,5,FALSE))</f>
        <v/>
      </c>
      <c r="H115" s="31"/>
      <c r="I115" s="31"/>
      <c r="J115" s="31"/>
      <c r="K115" s="21"/>
      <c r="L115" s="34"/>
      <c r="M115" s="31"/>
      <c r="N115" s="31"/>
      <c r="O115" s="31"/>
      <c r="P115" s="21"/>
      <c r="Q115" s="34"/>
      <c r="R115" s="31"/>
      <c r="S115" s="31"/>
      <c r="T115" s="31"/>
      <c r="U115" s="21"/>
      <c r="V115" s="34"/>
      <c r="W115" s="31"/>
      <c r="X115" s="31"/>
      <c r="Y115" s="31"/>
      <c r="Z115" s="21"/>
      <c r="AA115" s="34"/>
      <c r="AC115" s="52" t="str">
        <f>都総体!$J$13</f>
        <v/>
      </c>
      <c r="AF115" s="11"/>
    </row>
    <row r="116" spans="1:32" ht="21.75" customHeight="1">
      <c r="A116" s="24" t="str">
        <f>基本登録!$A$18</f>
        <v>２</v>
      </c>
      <c r="B116" s="179" t="str">
        <f>IF(AC116="","",VLOOKUP(AC116,都総体!$J:$O,4,FALSE))</f>
        <v/>
      </c>
      <c r="C116" s="180"/>
      <c r="D116" s="180"/>
      <c r="E116" s="180"/>
      <c r="F116" s="181"/>
      <c r="G116" s="26" t="str">
        <f>IF(AC116="","",VLOOKUP(AC116,都総体!$J:$O,5,FALSE))</f>
        <v/>
      </c>
      <c r="H116" s="31"/>
      <c r="I116" s="31"/>
      <c r="J116" s="31"/>
      <c r="K116" s="21"/>
      <c r="L116" s="34"/>
      <c r="M116" s="31"/>
      <c r="N116" s="31"/>
      <c r="O116" s="31"/>
      <c r="P116" s="21"/>
      <c r="Q116" s="34"/>
      <c r="R116" s="31"/>
      <c r="S116" s="31"/>
      <c r="T116" s="31"/>
      <c r="U116" s="21"/>
      <c r="V116" s="34"/>
      <c r="W116" s="31"/>
      <c r="X116" s="31"/>
      <c r="Y116" s="31"/>
      <c r="Z116" s="21"/>
      <c r="AA116" s="34"/>
      <c r="AC116" s="52"/>
      <c r="AF116" s="11"/>
    </row>
    <row r="117" spans="1:32" ht="21.75" customHeight="1">
      <c r="A117" s="24" t="str">
        <f>基本登録!$A$19</f>
        <v>３</v>
      </c>
      <c r="B117" s="179" t="str">
        <f>IF(AC117="","",VLOOKUP(AC117,都総体!$J:$O,4,FALSE))</f>
        <v/>
      </c>
      <c r="C117" s="180"/>
      <c r="D117" s="180"/>
      <c r="E117" s="180"/>
      <c r="F117" s="181"/>
      <c r="G117" s="26" t="str">
        <f>IF(AC117="","",VLOOKUP(AC117,都総体!$J:$O,5,FALSE))</f>
        <v/>
      </c>
      <c r="H117" s="31"/>
      <c r="I117" s="31"/>
      <c r="J117" s="31"/>
      <c r="K117" s="21"/>
      <c r="L117" s="34"/>
      <c r="M117" s="31"/>
      <c r="N117" s="31"/>
      <c r="O117" s="31"/>
      <c r="P117" s="21"/>
      <c r="Q117" s="34"/>
      <c r="R117" s="31"/>
      <c r="S117" s="31"/>
      <c r="T117" s="31"/>
      <c r="U117" s="21"/>
      <c r="V117" s="34"/>
      <c r="W117" s="31"/>
      <c r="X117" s="31"/>
      <c r="Y117" s="31"/>
      <c r="Z117" s="21"/>
      <c r="AA117" s="34"/>
      <c r="AC117" s="52"/>
      <c r="AF117" s="11"/>
    </row>
    <row r="118" spans="1:32" ht="21.75" customHeight="1">
      <c r="A118" s="24" t="str">
        <f>基本登録!$A$20</f>
        <v>４</v>
      </c>
      <c r="B118" s="179" t="str">
        <f>IF(AC118="","",VLOOKUP(AC118,都総体!$J:$O,4,FALSE))</f>
        <v/>
      </c>
      <c r="C118" s="180"/>
      <c r="D118" s="180"/>
      <c r="E118" s="180"/>
      <c r="F118" s="181"/>
      <c r="G118" s="26" t="str">
        <f>IF(AC118="","",VLOOKUP(AC118,都総体!$J:$O,5,FALSE))</f>
        <v/>
      </c>
      <c r="H118" s="31"/>
      <c r="I118" s="31"/>
      <c r="J118" s="31"/>
      <c r="K118" s="21"/>
      <c r="L118" s="34"/>
      <c r="M118" s="31"/>
      <c r="N118" s="31"/>
      <c r="O118" s="31"/>
      <c r="P118" s="21"/>
      <c r="Q118" s="34"/>
      <c r="R118" s="31"/>
      <c r="S118" s="31"/>
      <c r="T118" s="31"/>
      <c r="U118" s="21"/>
      <c r="V118" s="34"/>
      <c r="W118" s="31"/>
      <c r="X118" s="31"/>
      <c r="Y118" s="31"/>
      <c r="Z118" s="21"/>
      <c r="AA118" s="34"/>
      <c r="AC118" s="52"/>
      <c r="AF118" s="11"/>
    </row>
    <row r="119" spans="1:32" ht="21.75" customHeight="1">
      <c r="A119" s="24" t="str">
        <f>基本登録!$A$21</f>
        <v>５</v>
      </c>
      <c r="B119" s="179" t="str">
        <f>IF(AC119="","",VLOOKUP(AC119,都総体!$J:$O,4,FALSE))</f>
        <v/>
      </c>
      <c r="C119" s="180"/>
      <c r="D119" s="180"/>
      <c r="E119" s="180"/>
      <c r="F119" s="181"/>
      <c r="G119" s="26" t="str">
        <f>IF(AC119="","",VLOOKUP(AC119,都総体!$J:$O,5,FALSE))</f>
        <v/>
      </c>
      <c r="H119" s="31"/>
      <c r="I119" s="31"/>
      <c r="J119" s="31"/>
      <c r="K119" s="21"/>
      <c r="L119" s="34"/>
      <c r="M119" s="31"/>
      <c r="N119" s="31"/>
      <c r="O119" s="31"/>
      <c r="P119" s="21"/>
      <c r="Q119" s="34"/>
      <c r="R119" s="31"/>
      <c r="S119" s="31"/>
      <c r="T119" s="31"/>
      <c r="U119" s="21"/>
      <c r="V119" s="34"/>
      <c r="W119" s="31"/>
      <c r="X119" s="31"/>
      <c r="Y119" s="31"/>
      <c r="Z119" s="21"/>
      <c r="AA119" s="34"/>
      <c r="AC119" s="52"/>
      <c r="AF119" s="11"/>
    </row>
    <row r="120" spans="1:32" ht="21.75" customHeight="1">
      <c r="A120" s="24" t="str">
        <f>基本登録!$A$22</f>
        <v>補</v>
      </c>
      <c r="B120" s="179" t="str">
        <f>IF(AC120="","",VLOOKUP(AC120,都総体!$J:$O,4,FALSE))</f>
        <v/>
      </c>
      <c r="C120" s="180"/>
      <c r="D120" s="180"/>
      <c r="E120" s="180"/>
      <c r="F120" s="181"/>
      <c r="G120" s="26" t="str">
        <f>IF(AC120="","",VLOOKUP(AC120,都総体!$J:$O,5,FALSE))</f>
        <v/>
      </c>
      <c r="H120" s="24"/>
      <c r="I120" s="24"/>
      <c r="J120" s="24"/>
      <c r="K120" s="33"/>
      <c r="L120" s="34"/>
      <c r="M120" s="24"/>
      <c r="N120" s="24"/>
      <c r="O120" s="24"/>
      <c r="P120" s="33"/>
      <c r="Q120" s="34"/>
      <c r="R120" s="24"/>
      <c r="S120" s="24"/>
      <c r="T120" s="24"/>
      <c r="U120" s="33"/>
      <c r="V120" s="34"/>
      <c r="W120" s="24"/>
      <c r="X120" s="24"/>
      <c r="Y120" s="24"/>
      <c r="Z120" s="33"/>
      <c r="AA120" s="34"/>
      <c r="AC120" s="52"/>
      <c r="AF120" s="11"/>
    </row>
    <row r="121" spans="1:32" ht="19.5" customHeight="1">
      <c r="A121" s="169"/>
      <c r="B121" s="170"/>
      <c r="C121" s="170"/>
      <c r="D121" s="170"/>
      <c r="E121" s="170"/>
      <c r="F121" s="170"/>
      <c r="G121" s="171"/>
      <c r="H121" s="172" t="s">
        <v>132</v>
      </c>
      <c r="I121" s="173"/>
      <c r="J121" s="173"/>
      <c r="K121" s="173"/>
      <c r="L121" s="34"/>
      <c r="M121" s="172" t="s">
        <v>132</v>
      </c>
      <c r="N121" s="173"/>
      <c r="O121" s="173"/>
      <c r="P121" s="173"/>
      <c r="Q121" s="34"/>
      <c r="R121" s="172" t="s">
        <v>132</v>
      </c>
      <c r="S121" s="173"/>
      <c r="T121" s="173"/>
      <c r="U121" s="173"/>
      <c r="V121" s="34"/>
      <c r="W121" s="172" t="s">
        <v>132</v>
      </c>
      <c r="X121" s="173"/>
      <c r="Y121" s="173"/>
      <c r="Z121" s="173"/>
      <c r="AA121" s="34"/>
      <c r="AC121" s="52"/>
      <c r="AF121" s="11"/>
    </row>
    <row r="122" spans="1:32" ht="24.75" customHeight="1">
      <c r="A122" s="174"/>
      <c r="B122" s="175"/>
      <c r="C122" s="175"/>
      <c r="D122" s="175"/>
      <c r="E122" s="175"/>
      <c r="F122" s="175"/>
      <c r="G122" s="176"/>
      <c r="H122" s="169"/>
      <c r="I122" s="177"/>
      <c r="J122" s="177"/>
      <c r="K122" s="177"/>
      <c r="L122" s="178"/>
      <c r="M122" s="169"/>
      <c r="N122" s="177"/>
      <c r="O122" s="177"/>
      <c r="P122" s="177"/>
      <c r="Q122" s="178"/>
      <c r="R122" s="169"/>
      <c r="S122" s="177"/>
      <c r="T122" s="177"/>
      <c r="U122" s="177"/>
      <c r="V122" s="178"/>
      <c r="W122" s="169"/>
      <c r="X122" s="177"/>
      <c r="Y122" s="177"/>
      <c r="Z122" s="177"/>
      <c r="AA122" s="178"/>
      <c r="AC122" s="52"/>
      <c r="AF122" s="11"/>
    </row>
    <row r="123" spans="1:32" ht="4.5" customHeight="1">
      <c r="A123" s="165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AC123" s="52"/>
      <c r="AF123" s="11"/>
    </row>
    <row r="124" spans="1:32">
      <c r="A124" s="167" t="s">
        <v>136</v>
      </c>
      <c r="B124" s="167"/>
      <c r="C124" s="47" t="str">
        <f>基本登録!$A$23</f>
        <v>①（　）内の大会の個人の部は一人１枚使用すること（関東予選・総合体育大会・個人選手権大会）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4"/>
      <c r="R124" s="45"/>
      <c r="S124" s="44"/>
      <c r="T124" s="44"/>
      <c r="U124" s="40"/>
      <c r="V124" s="40"/>
      <c r="W124" s="40"/>
      <c r="X124" s="40"/>
      <c r="Y124" s="40"/>
      <c r="Z124" s="40"/>
      <c r="AA124" s="40"/>
    </row>
    <row r="125" spans="1:32">
      <c r="A125" s="43"/>
      <c r="B125" s="43"/>
      <c r="C125" s="47" t="str">
        <f>基本登録!$A$24</f>
        <v>②顧問の捺印のないものは無効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6"/>
      <c r="R125" s="44"/>
      <c r="S125" s="44"/>
      <c r="T125" s="44"/>
      <c r="U125" s="168" t="s">
        <v>139</v>
      </c>
      <c r="V125" s="168"/>
      <c r="W125" s="168"/>
      <c r="X125" s="168"/>
      <c r="Y125" s="168"/>
      <c r="Z125" s="168"/>
      <c r="AA125" s="168"/>
    </row>
    <row r="126" spans="1:32" s="37" customFormat="1">
      <c r="A126" s="41"/>
      <c r="B126" s="41"/>
      <c r="C126" s="42" t="str">
        <f>基本登録!$A$25</f>
        <v>③A4用紙に印刷すること（A4用紙1枚につき立順票は二部出力。切り取って使用すること）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168"/>
      <c r="V126" s="168"/>
      <c r="W126" s="168"/>
      <c r="X126" s="168"/>
      <c r="Y126" s="168"/>
      <c r="Z126" s="168"/>
      <c r="AA126" s="168"/>
      <c r="AC126" s="53"/>
    </row>
    <row r="127" spans="1:32" ht="34.5" customHeight="1">
      <c r="AC127" s="52"/>
      <c r="AF127" s="11"/>
    </row>
    <row r="128" spans="1:32" ht="24.75" customHeight="1">
      <c r="A128" s="199" t="s">
        <v>119</v>
      </c>
      <c r="B128" s="199"/>
      <c r="C128" s="199"/>
      <c r="D128" s="201" t="str">
        <f ca="1">基本登録!$B$10</f>
        <v>令和8年度　都総体（全国総体都予選）個人 立順票</v>
      </c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190" t="s">
        <v>120</v>
      </c>
      <c r="Y128" s="191"/>
      <c r="Z128" s="191"/>
      <c r="AA128" s="192"/>
      <c r="AC128" s="52"/>
      <c r="AF128" s="11"/>
    </row>
    <row r="129" spans="1:32" ht="26.25" customHeight="1">
      <c r="A129" s="200"/>
      <c r="B129" s="200"/>
      <c r="C129" s="200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2" t="str">
        <f>IF(VLOOKUP(AC136,都総体!$J:$O,2,FALSE)="","",VLOOKUP(AC136,都総体!$J:$O,2,FALSE))</f>
        <v/>
      </c>
      <c r="Y129" s="203"/>
      <c r="Z129" s="203"/>
      <c r="AA129" s="204"/>
      <c r="AC129" s="52"/>
      <c r="AF129" s="11"/>
    </row>
    <row r="130" spans="1:32" ht="27" customHeight="1">
      <c r="A130" s="169" t="s">
        <v>121</v>
      </c>
      <c r="B130" s="177"/>
      <c r="C130" s="178"/>
      <c r="D130" s="208"/>
      <c r="E130" s="30" t="s">
        <v>122</v>
      </c>
      <c r="F130" s="208"/>
      <c r="G130" s="190" t="s">
        <v>123</v>
      </c>
      <c r="H130" s="191"/>
      <c r="I130" s="192"/>
      <c r="J130" s="213" t="str">
        <f>基本登録!$B$2</f>
        <v>基本登録シートの学校番号に入力して下さい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X130" s="205"/>
      <c r="Y130" s="206"/>
      <c r="Z130" s="206"/>
      <c r="AA130" s="207"/>
      <c r="AC130" s="52"/>
      <c r="AF130" s="11"/>
    </row>
    <row r="131" spans="1:32" ht="9.75" customHeight="1">
      <c r="A131" s="214">
        <f>基本登録!$B$1</f>
        <v>0</v>
      </c>
      <c r="B131" s="215"/>
      <c r="C131" s="216"/>
      <c r="D131" s="209"/>
      <c r="E131" s="223" t="s">
        <v>109</v>
      </c>
      <c r="F131" s="211"/>
      <c r="G131" s="226" t="s">
        <v>124</v>
      </c>
      <c r="H131" s="227"/>
      <c r="I131" s="228"/>
      <c r="J131" s="213">
        <f>基本登録!$B$3</f>
        <v>0</v>
      </c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36"/>
      <c r="X131" s="36"/>
      <c r="AC131" s="52"/>
      <c r="AF131" s="11"/>
    </row>
    <row r="132" spans="1:32" ht="16.5" customHeight="1">
      <c r="A132" s="217"/>
      <c r="B132" s="218"/>
      <c r="C132" s="219"/>
      <c r="D132" s="209"/>
      <c r="E132" s="224"/>
      <c r="F132" s="211"/>
      <c r="G132" s="229"/>
      <c r="H132" s="230"/>
      <c r="I132" s="231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X132" s="182" t="s">
        <v>125</v>
      </c>
      <c r="Y132" s="184" t="s">
        <v>126</v>
      </c>
      <c r="Z132" s="185"/>
      <c r="AA132" s="186"/>
      <c r="AC132" s="52"/>
      <c r="AF132" s="11"/>
    </row>
    <row r="133" spans="1:32" ht="27" customHeight="1">
      <c r="A133" s="220"/>
      <c r="B133" s="221"/>
      <c r="C133" s="222"/>
      <c r="D133" s="210"/>
      <c r="E133" s="225"/>
      <c r="F133" s="212"/>
      <c r="G133" s="190" t="s">
        <v>127</v>
      </c>
      <c r="H133" s="191"/>
      <c r="I133" s="192"/>
      <c r="J133" s="28"/>
      <c r="K133" s="29"/>
      <c r="L133" s="29"/>
      <c r="M133" s="29"/>
      <c r="N133" s="29"/>
      <c r="O133" s="29"/>
      <c r="P133" s="22"/>
      <c r="Q133" s="22"/>
      <c r="R133" s="22" t="s">
        <v>128</v>
      </c>
      <c r="S133" s="193" t="str">
        <f>AC136</f>
        <v/>
      </c>
      <c r="T133" s="194"/>
      <c r="U133" s="194"/>
      <c r="V133" s="23" t="s">
        <v>129</v>
      </c>
      <c r="X133" s="183"/>
      <c r="Y133" s="187"/>
      <c r="Z133" s="188"/>
      <c r="AA133" s="189"/>
      <c r="AC133" s="52"/>
      <c r="AF133" s="11"/>
    </row>
    <row r="134" spans="1:32" ht="4.5" customHeight="1">
      <c r="AC134" s="52"/>
      <c r="AF134" s="11"/>
    </row>
    <row r="135" spans="1:32" ht="21.75" customHeight="1">
      <c r="A135" s="24" t="s">
        <v>130</v>
      </c>
      <c r="B135" s="174" t="s">
        <v>131</v>
      </c>
      <c r="C135" s="195"/>
      <c r="D135" s="195"/>
      <c r="E135" s="195"/>
      <c r="F135" s="176"/>
      <c r="G135" s="32" t="s">
        <v>102</v>
      </c>
      <c r="H135" s="196" t="str">
        <f ca="1">IFERROR(VLOOKUP(D128,基本登録!$B$8:$I$14,5,FALSE),"")</f>
        <v>個人準決勝</v>
      </c>
      <c r="I135" s="197"/>
      <c r="J135" s="197"/>
      <c r="K135" s="197"/>
      <c r="L135" s="198"/>
      <c r="M135" s="196" t="str">
        <f ca="1">IFERROR(VLOOKUP(D128,基本登録!$B$8:$I$14,6,FALSE),"")</f>
        <v>個人決勝</v>
      </c>
      <c r="N135" s="197"/>
      <c r="O135" s="197"/>
      <c r="P135" s="197"/>
      <c r="Q135" s="198"/>
      <c r="R135" s="196" t="str">
        <f ca="1">IFERROR(IF(VLOOKUP(D128,基本登録!$B$8:$I$14,7,FALSE)="","",VLOOKUP(D128,基本登録!$B$8:$I$14,7,FALSE)),"")</f>
        <v/>
      </c>
      <c r="S135" s="197"/>
      <c r="T135" s="197"/>
      <c r="U135" s="197"/>
      <c r="V135" s="198"/>
      <c r="W135" s="196" t="str">
        <f ca="1">IFERROR(IF(VLOOKUP(D128,基本登録!$B$8:$I$14,8,FALSE)="","",VLOOKUP(D128,基本登録!$B$8:$I$14,8,FALSE)),"")</f>
        <v/>
      </c>
      <c r="X135" s="197"/>
      <c r="Y135" s="197"/>
      <c r="Z135" s="197"/>
      <c r="AA135" s="198"/>
      <c r="AC135" s="52"/>
      <c r="AF135" s="11"/>
    </row>
    <row r="136" spans="1:32" ht="21.75" customHeight="1">
      <c r="A136" s="25" t="str">
        <f>基本登録!$A$17</f>
        <v>１</v>
      </c>
      <c r="B136" s="179" t="str">
        <f>IF(AC136="","",VLOOKUP(AC136,都総体!$J:$O,4,FALSE))</f>
        <v/>
      </c>
      <c r="C136" s="180"/>
      <c r="D136" s="180"/>
      <c r="E136" s="180"/>
      <c r="F136" s="181"/>
      <c r="G136" s="26" t="str">
        <f>IF(AC136="","",VLOOKUP(AC136,都総体!$J:$O,5,FALSE))</f>
        <v/>
      </c>
      <c r="H136" s="31"/>
      <c r="I136" s="31"/>
      <c r="J136" s="31"/>
      <c r="K136" s="21"/>
      <c r="L136" s="34"/>
      <c r="M136" s="31"/>
      <c r="N136" s="31"/>
      <c r="O136" s="31"/>
      <c r="P136" s="21"/>
      <c r="Q136" s="34"/>
      <c r="R136" s="31"/>
      <c r="S136" s="31"/>
      <c r="T136" s="31"/>
      <c r="U136" s="21"/>
      <c r="V136" s="34"/>
      <c r="W136" s="31"/>
      <c r="X136" s="31"/>
      <c r="Y136" s="31"/>
      <c r="Z136" s="21"/>
      <c r="AA136" s="34"/>
      <c r="AC136" s="52" t="str">
        <f>都総体!$J$14</f>
        <v/>
      </c>
      <c r="AF136" s="11"/>
    </row>
    <row r="137" spans="1:32" ht="21.75" customHeight="1">
      <c r="A137" s="24" t="str">
        <f>基本登録!$A$18</f>
        <v>２</v>
      </c>
      <c r="B137" s="179" t="str">
        <f>IF(AC137="","",VLOOKUP(AC137,都総体!$J:$O,4,FALSE))</f>
        <v/>
      </c>
      <c r="C137" s="180"/>
      <c r="D137" s="180"/>
      <c r="E137" s="180"/>
      <c r="F137" s="181"/>
      <c r="G137" s="26" t="str">
        <f>IF(AC137="","",VLOOKUP(AC137,都総体!$J:$O,5,FALSE))</f>
        <v/>
      </c>
      <c r="H137" s="31"/>
      <c r="I137" s="31"/>
      <c r="J137" s="31"/>
      <c r="K137" s="21"/>
      <c r="L137" s="34"/>
      <c r="M137" s="31"/>
      <c r="N137" s="31"/>
      <c r="O137" s="31"/>
      <c r="P137" s="21"/>
      <c r="Q137" s="34"/>
      <c r="R137" s="31"/>
      <c r="S137" s="31"/>
      <c r="T137" s="31"/>
      <c r="U137" s="21"/>
      <c r="V137" s="34"/>
      <c r="W137" s="31"/>
      <c r="X137" s="31"/>
      <c r="Y137" s="31"/>
      <c r="Z137" s="21"/>
      <c r="AA137" s="34"/>
      <c r="AC137" s="52"/>
      <c r="AF137" s="11"/>
    </row>
    <row r="138" spans="1:32" ht="21.75" customHeight="1">
      <c r="A138" s="24" t="str">
        <f>基本登録!$A$19</f>
        <v>３</v>
      </c>
      <c r="B138" s="179" t="str">
        <f>IF(AC138="","",VLOOKUP(AC138,都総体!$J:$O,4,FALSE))</f>
        <v/>
      </c>
      <c r="C138" s="180"/>
      <c r="D138" s="180"/>
      <c r="E138" s="180"/>
      <c r="F138" s="181"/>
      <c r="G138" s="26" t="str">
        <f>IF(AC138="","",VLOOKUP(AC138,都総体!$J:$O,5,FALSE))</f>
        <v/>
      </c>
      <c r="H138" s="31"/>
      <c r="I138" s="31"/>
      <c r="J138" s="31"/>
      <c r="K138" s="21"/>
      <c r="L138" s="34"/>
      <c r="M138" s="31"/>
      <c r="N138" s="31"/>
      <c r="O138" s="31"/>
      <c r="P138" s="21"/>
      <c r="Q138" s="34"/>
      <c r="R138" s="31"/>
      <c r="S138" s="31"/>
      <c r="T138" s="31"/>
      <c r="U138" s="21"/>
      <c r="V138" s="34"/>
      <c r="W138" s="31"/>
      <c r="X138" s="31"/>
      <c r="Y138" s="31"/>
      <c r="Z138" s="21"/>
      <c r="AA138" s="34"/>
      <c r="AC138" s="52"/>
      <c r="AF138" s="11"/>
    </row>
    <row r="139" spans="1:32" ht="21.75" customHeight="1">
      <c r="A139" s="24" t="str">
        <f>基本登録!$A$20</f>
        <v>４</v>
      </c>
      <c r="B139" s="179" t="str">
        <f>IF(AC139="","",VLOOKUP(AC139,都総体!$J:$O,4,FALSE))</f>
        <v/>
      </c>
      <c r="C139" s="180"/>
      <c r="D139" s="180"/>
      <c r="E139" s="180"/>
      <c r="F139" s="181"/>
      <c r="G139" s="26" t="str">
        <f>IF(AC139="","",VLOOKUP(AC139,都総体!$J:$O,5,FALSE))</f>
        <v/>
      </c>
      <c r="H139" s="31"/>
      <c r="I139" s="31"/>
      <c r="J139" s="31"/>
      <c r="K139" s="21"/>
      <c r="L139" s="34"/>
      <c r="M139" s="31"/>
      <c r="N139" s="31"/>
      <c r="O139" s="31"/>
      <c r="P139" s="21"/>
      <c r="Q139" s="34"/>
      <c r="R139" s="31"/>
      <c r="S139" s="31"/>
      <c r="T139" s="31"/>
      <c r="U139" s="21"/>
      <c r="V139" s="34"/>
      <c r="W139" s="31"/>
      <c r="X139" s="31"/>
      <c r="Y139" s="31"/>
      <c r="Z139" s="21"/>
      <c r="AA139" s="34"/>
      <c r="AC139" s="52"/>
      <c r="AF139" s="11"/>
    </row>
    <row r="140" spans="1:32" ht="21.75" customHeight="1">
      <c r="A140" s="24" t="str">
        <f>基本登録!$A$21</f>
        <v>５</v>
      </c>
      <c r="B140" s="179" t="str">
        <f>IF(AC140="","",VLOOKUP(AC140,都総体!$J:$O,4,FALSE))</f>
        <v/>
      </c>
      <c r="C140" s="180"/>
      <c r="D140" s="180"/>
      <c r="E140" s="180"/>
      <c r="F140" s="181"/>
      <c r="G140" s="26" t="str">
        <f>IF(AC140="","",VLOOKUP(AC140,都総体!$J:$O,5,FALSE))</f>
        <v/>
      </c>
      <c r="H140" s="31"/>
      <c r="I140" s="31"/>
      <c r="J140" s="31"/>
      <c r="K140" s="21"/>
      <c r="L140" s="34"/>
      <c r="M140" s="31"/>
      <c r="N140" s="31"/>
      <c r="O140" s="31"/>
      <c r="P140" s="21"/>
      <c r="Q140" s="34"/>
      <c r="R140" s="31"/>
      <c r="S140" s="31"/>
      <c r="T140" s="31"/>
      <c r="U140" s="21"/>
      <c r="V140" s="34"/>
      <c r="W140" s="31"/>
      <c r="X140" s="31"/>
      <c r="Y140" s="31"/>
      <c r="Z140" s="21"/>
      <c r="AA140" s="34"/>
      <c r="AC140" s="52"/>
      <c r="AF140" s="11"/>
    </row>
    <row r="141" spans="1:32" ht="21.75" customHeight="1">
      <c r="A141" s="24" t="str">
        <f>基本登録!$A$22</f>
        <v>補</v>
      </c>
      <c r="B141" s="179" t="str">
        <f>IF(AC141="","",VLOOKUP(AC141,都総体!$J:$O,4,FALSE))</f>
        <v/>
      </c>
      <c r="C141" s="180"/>
      <c r="D141" s="180"/>
      <c r="E141" s="180"/>
      <c r="F141" s="181"/>
      <c r="G141" s="26" t="str">
        <f>IF(AC141="","",VLOOKUP(AC141,都総体!$J:$O,5,FALSE))</f>
        <v/>
      </c>
      <c r="H141" s="24"/>
      <c r="I141" s="24"/>
      <c r="J141" s="24"/>
      <c r="K141" s="33"/>
      <c r="L141" s="34"/>
      <c r="M141" s="24"/>
      <c r="N141" s="24"/>
      <c r="O141" s="24"/>
      <c r="P141" s="33"/>
      <c r="Q141" s="34"/>
      <c r="R141" s="24"/>
      <c r="S141" s="24"/>
      <c r="T141" s="24"/>
      <c r="U141" s="33"/>
      <c r="V141" s="34"/>
      <c r="W141" s="24"/>
      <c r="X141" s="24"/>
      <c r="Y141" s="24"/>
      <c r="Z141" s="33"/>
      <c r="AA141" s="34"/>
      <c r="AC141" s="52"/>
      <c r="AF141" s="11"/>
    </row>
    <row r="142" spans="1:32" ht="19.5" customHeight="1">
      <c r="A142" s="169"/>
      <c r="B142" s="170"/>
      <c r="C142" s="170"/>
      <c r="D142" s="170"/>
      <c r="E142" s="170"/>
      <c r="F142" s="170"/>
      <c r="G142" s="171"/>
      <c r="H142" s="172" t="s">
        <v>132</v>
      </c>
      <c r="I142" s="173"/>
      <c r="J142" s="173"/>
      <c r="K142" s="173"/>
      <c r="L142" s="34"/>
      <c r="M142" s="172" t="s">
        <v>132</v>
      </c>
      <c r="N142" s="173"/>
      <c r="O142" s="173"/>
      <c r="P142" s="173"/>
      <c r="Q142" s="34"/>
      <c r="R142" s="172" t="s">
        <v>132</v>
      </c>
      <c r="S142" s="173"/>
      <c r="T142" s="173"/>
      <c r="U142" s="173"/>
      <c r="V142" s="34"/>
      <c r="W142" s="172" t="s">
        <v>132</v>
      </c>
      <c r="X142" s="173"/>
      <c r="Y142" s="173"/>
      <c r="Z142" s="173"/>
      <c r="AA142" s="34"/>
      <c r="AC142" s="52"/>
      <c r="AF142" s="11"/>
    </row>
    <row r="143" spans="1:32" ht="24.75" customHeight="1">
      <c r="A143" s="174"/>
      <c r="B143" s="175"/>
      <c r="C143" s="175"/>
      <c r="D143" s="175"/>
      <c r="E143" s="175"/>
      <c r="F143" s="175"/>
      <c r="G143" s="176"/>
      <c r="H143" s="169"/>
      <c r="I143" s="177"/>
      <c r="J143" s="177"/>
      <c r="K143" s="177"/>
      <c r="L143" s="178"/>
      <c r="M143" s="169"/>
      <c r="N143" s="177"/>
      <c r="O143" s="177"/>
      <c r="P143" s="177"/>
      <c r="Q143" s="178"/>
      <c r="R143" s="169"/>
      <c r="S143" s="177"/>
      <c r="T143" s="177"/>
      <c r="U143" s="177"/>
      <c r="V143" s="178"/>
      <c r="W143" s="169"/>
      <c r="X143" s="177"/>
      <c r="Y143" s="177"/>
      <c r="Z143" s="177"/>
      <c r="AA143" s="178"/>
      <c r="AC143" s="52"/>
      <c r="AF143" s="11"/>
    </row>
    <row r="144" spans="1:32" ht="4.5" customHeight="1">
      <c r="A144" s="165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AC144" s="52"/>
      <c r="AF144" s="11"/>
    </row>
    <row r="145" spans="1:32">
      <c r="A145" s="167" t="s">
        <v>136</v>
      </c>
      <c r="B145" s="167"/>
      <c r="C145" s="47" t="str">
        <f>基本登録!$A$23</f>
        <v>①（　）内の大会の個人の部は一人１枚使用すること（関東予選・総合体育大会・個人選手権大会）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/>
      <c r="R145" s="45"/>
      <c r="S145" s="44"/>
      <c r="T145" s="44"/>
      <c r="U145" s="40"/>
      <c r="V145" s="40"/>
      <c r="W145" s="40"/>
      <c r="X145" s="40"/>
      <c r="Y145" s="40"/>
      <c r="Z145" s="40"/>
      <c r="AA145" s="40"/>
    </row>
    <row r="146" spans="1:32">
      <c r="A146" s="43"/>
      <c r="B146" s="43"/>
      <c r="C146" s="47" t="str">
        <f>基本登録!$A$24</f>
        <v>②顧問の捺印のないものは無効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6"/>
      <c r="R146" s="44"/>
      <c r="S146" s="44"/>
      <c r="T146" s="44"/>
      <c r="U146" s="168" t="s">
        <v>139</v>
      </c>
      <c r="V146" s="168"/>
      <c r="W146" s="168"/>
      <c r="X146" s="168"/>
      <c r="Y146" s="168"/>
      <c r="Z146" s="168"/>
      <c r="AA146" s="168"/>
    </row>
    <row r="147" spans="1:32" s="37" customFormat="1">
      <c r="A147" s="41"/>
      <c r="B147" s="41"/>
      <c r="C147" s="42" t="str">
        <f>基本登録!$A$25</f>
        <v>③A4用紙に印刷すること（A4用紙1枚につき立順票は二部出力。切り取って使用すること）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168"/>
      <c r="V147" s="168"/>
      <c r="W147" s="168"/>
      <c r="X147" s="168"/>
      <c r="Y147" s="168"/>
      <c r="Z147" s="168"/>
      <c r="AA147" s="168"/>
      <c r="AC147" s="53"/>
    </row>
    <row r="148" spans="1:32" ht="34.5" customHeight="1">
      <c r="AC148" s="52"/>
      <c r="AF148" s="11"/>
    </row>
    <row r="149" spans="1:32" ht="24.75" customHeight="1">
      <c r="A149" s="199" t="s">
        <v>119</v>
      </c>
      <c r="B149" s="199"/>
      <c r="C149" s="199"/>
      <c r="D149" s="201" t="str">
        <f ca="1">基本登録!$B$10</f>
        <v>令和8年度　都総体（全国総体都予選）個人 立順票</v>
      </c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190" t="s">
        <v>120</v>
      </c>
      <c r="Y149" s="191"/>
      <c r="Z149" s="191"/>
      <c r="AA149" s="192"/>
      <c r="AC149" s="52"/>
      <c r="AF149" s="11"/>
    </row>
    <row r="150" spans="1:32" ht="26.25" customHeight="1">
      <c r="A150" s="200"/>
      <c r="B150" s="200"/>
      <c r="C150" s="200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2" t="str">
        <f>IF(VLOOKUP(AC157,都総体!$J:$O,2,FALSE)="","",VLOOKUP(AC157,都総体!$J:$O,2,FALSE))</f>
        <v/>
      </c>
      <c r="Y150" s="203"/>
      <c r="Z150" s="203"/>
      <c r="AA150" s="204"/>
      <c r="AC150" s="52"/>
      <c r="AF150" s="11"/>
    </row>
    <row r="151" spans="1:32" ht="27" customHeight="1">
      <c r="A151" s="169" t="s">
        <v>121</v>
      </c>
      <c r="B151" s="177"/>
      <c r="C151" s="178"/>
      <c r="D151" s="208"/>
      <c r="E151" s="30" t="s">
        <v>122</v>
      </c>
      <c r="F151" s="208"/>
      <c r="G151" s="190" t="s">
        <v>123</v>
      </c>
      <c r="H151" s="191"/>
      <c r="I151" s="192"/>
      <c r="J151" s="213" t="str">
        <f>基本登録!$B$2</f>
        <v>基本登録シートの学校番号に入力して下さい</v>
      </c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X151" s="205"/>
      <c r="Y151" s="206"/>
      <c r="Z151" s="206"/>
      <c r="AA151" s="207"/>
      <c r="AC151" s="52"/>
      <c r="AF151" s="11"/>
    </row>
    <row r="152" spans="1:32" ht="9.75" customHeight="1">
      <c r="A152" s="214">
        <f>基本登録!$B$1</f>
        <v>0</v>
      </c>
      <c r="B152" s="215"/>
      <c r="C152" s="216"/>
      <c r="D152" s="209"/>
      <c r="E152" s="223" t="s">
        <v>109</v>
      </c>
      <c r="F152" s="211"/>
      <c r="G152" s="226" t="s">
        <v>124</v>
      </c>
      <c r="H152" s="227"/>
      <c r="I152" s="228"/>
      <c r="J152" s="213">
        <f>基本登録!$B$3</f>
        <v>0</v>
      </c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36"/>
      <c r="X152" s="36"/>
      <c r="AC152" s="52"/>
      <c r="AF152" s="11"/>
    </row>
    <row r="153" spans="1:32" ht="16.5" customHeight="1">
      <c r="A153" s="217"/>
      <c r="B153" s="218"/>
      <c r="C153" s="219"/>
      <c r="D153" s="209"/>
      <c r="E153" s="224"/>
      <c r="F153" s="211"/>
      <c r="G153" s="229"/>
      <c r="H153" s="230"/>
      <c r="I153" s="231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X153" s="182" t="s">
        <v>125</v>
      </c>
      <c r="Y153" s="184" t="s">
        <v>126</v>
      </c>
      <c r="Z153" s="185"/>
      <c r="AA153" s="186"/>
      <c r="AC153" s="52"/>
      <c r="AF153" s="11"/>
    </row>
    <row r="154" spans="1:32" ht="27" customHeight="1">
      <c r="A154" s="220"/>
      <c r="B154" s="221"/>
      <c r="C154" s="222"/>
      <c r="D154" s="210"/>
      <c r="E154" s="225"/>
      <c r="F154" s="212"/>
      <c r="G154" s="190" t="s">
        <v>127</v>
      </c>
      <c r="H154" s="191"/>
      <c r="I154" s="192"/>
      <c r="J154" s="28"/>
      <c r="K154" s="29"/>
      <c r="L154" s="29"/>
      <c r="M154" s="29"/>
      <c r="N154" s="29"/>
      <c r="O154" s="29"/>
      <c r="P154" s="22"/>
      <c r="Q154" s="22"/>
      <c r="R154" s="22" t="s">
        <v>128</v>
      </c>
      <c r="S154" s="193" t="str">
        <f>AC157</f>
        <v/>
      </c>
      <c r="T154" s="194"/>
      <c r="U154" s="194"/>
      <c r="V154" s="23" t="s">
        <v>129</v>
      </c>
      <c r="X154" s="183"/>
      <c r="Y154" s="187"/>
      <c r="Z154" s="188"/>
      <c r="AA154" s="189"/>
      <c r="AC154" s="52"/>
      <c r="AF154" s="11"/>
    </row>
    <row r="155" spans="1:32" ht="4.5" customHeight="1">
      <c r="AC155" s="52"/>
      <c r="AF155" s="11"/>
    </row>
    <row r="156" spans="1:32" ht="21.75" customHeight="1">
      <c r="A156" s="24" t="s">
        <v>130</v>
      </c>
      <c r="B156" s="174" t="s">
        <v>131</v>
      </c>
      <c r="C156" s="195"/>
      <c r="D156" s="195"/>
      <c r="E156" s="195"/>
      <c r="F156" s="176"/>
      <c r="G156" s="32" t="s">
        <v>102</v>
      </c>
      <c r="H156" s="196" t="str">
        <f ca="1">IFERROR(VLOOKUP(D149,基本登録!$B$8:$I$14,5,FALSE),"")</f>
        <v>個人準決勝</v>
      </c>
      <c r="I156" s="197"/>
      <c r="J156" s="197"/>
      <c r="K156" s="197"/>
      <c r="L156" s="198"/>
      <c r="M156" s="196" t="str">
        <f ca="1">IFERROR(VLOOKUP(D149,基本登録!$B$8:$I$14,6,FALSE),"")</f>
        <v>個人決勝</v>
      </c>
      <c r="N156" s="197"/>
      <c r="O156" s="197"/>
      <c r="P156" s="197"/>
      <c r="Q156" s="198"/>
      <c r="R156" s="196" t="str">
        <f ca="1">IFERROR(IF(VLOOKUP(D149,基本登録!$B$8:$I$14,7,FALSE)="","",VLOOKUP(D149,基本登録!$B$8:$I$14,7,FALSE)),"")</f>
        <v/>
      </c>
      <c r="S156" s="197"/>
      <c r="T156" s="197"/>
      <c r="U156" s="197"/>
      <c r="V156" s="198"/>
      <c r="W156" s="196" t="str">
        <f ca="1">IFERROR(IF(VLOOKUP(D149,基本登録!$B$8:$I$14,8,FALSE)="","",VLOOKUP(D149,基本登録!$B$8:$I$14,8,FALSE)),"")</f>
        <v/>
      </c>
      <c r="X156" s="197"/>
      <c r="Y156" s="197"/>
      <c r="Z156" s="197"/>
      <c r="AA156" s="198"/>
      <c r="AC156" s="52"/>
      <c r="AF156" s="11"/>
    </row>
    <row r="157" spans="1:32" ht="21.75" customHeight="1">
      <c r="A157" s="25" t="str">
        <f>基本登録!$A$17</f>
        <v>１</v>
      </c>
      <c r="B157" s="179" t="str">
        <f>IF(AC157="","",VLOOKUP(AC157,都総体!$J:$O,4,FALSE))</f>
        <v/>
      </c>
      <c r="C157" s="180"/>
      <c r="D157" s="180"/>
      <c r="E157" s="180"/>
      <c r="F157" s="181"/>
      <c r="G157" s="26" t="str">
        <f>IF(AC157="","",VLOOKUP(AC157,都総体!$J:$O,5,FALSE))</f>
        <v/>
      </c>
      <c r="H157" s="31"/>
      <c r="I157" s="31"/>
      <c r="J157" s="31"/>
      <c r="K157" s="21"/>
      <c r="L157" s="34"/>
      <c r="M157" s="31"/>
      <c r="N157" s="31"/>
      <c r="O157" s="31"/>
      <c r="P157" s="21"/>
      <c r="Q157" s="34"/>
      <c r="R157" s="31"/>
      <c r="S157" s="31"/>
      <c r="T157" s="31"/>
      <c r="U157" s="21"/>
      <c r="V157" s="34"/>
      <c r="W157" s="31"/>
      <c r="X157" s="31"/>
      <c r="Y157" s="31"/>
      <c r="Z157" s="21"/>
      <c r="AA157" s="34"/>
      <c r="AC157" s="52" t="str">
        <f>都総体!$J$15</f>
        <v/>
      </c>
      <c r="AF157" s="11"/>
    </row>
    <row r="158" spans="1:32" ht="21.75" customHeight="1">
      <c r="A158" s="24" t="str">
        <f>基本登録!$A$18</f>
        <v>２</v>
      </c>
      <c r="B158" s="179" t="str">
        <f>IF(AC158="","",VLOOKUP(AC158,都総体!$J:$O,4,FALSE))</f>
        <v/>
      </c>
      <c r="C158" s="180"/>
      <c r="D158" s="180"/>
      <c r="E158" s="180"/>
      <c r="F158" s="181"/>
      <c r="G158" s="26" t="str">
        <f>IF(AC158="","",VLOOKUP(AC158,都総体!$J:$O,5,FALSE))</f>
        <v/>
      </c>
      <c r="H158" s="31"/>
      <c r="I158" s="31"/>
      <c r="J158" s="31"/>
      <c r="K158" s="21"/>
      <c r="L158" s="34"/>
      <c r="M158" s="31"/>
      <c r="N158" s="31"/>
      <c r="O158" s="31"/>
      <c r="P158" s="21"/>
      <c r="Q158" s="34"/>
      <c r="R158" s="31"/>
      <c r="S158" s="31"/>
      <c r="T158" s="31"/>
      <c r="U158" s="21"/>
      <c r="V158" s="34"/>
      <c r="W158" s="31"/>
      <c r="X158" s="31"/>
      <c r="Y158" s="31"/>
      <c r="Z158" s="21"/>
      <c r="AA158" s="34"/>
      <c r="AC158" s="52"/>
      <c r="AF158" s="11"/>
    </row>
    <row r="159" spans="1:32" ht="21.75" customHeight="1">
      <c r="A159" s="24" t="str">
        <f>基本登録!$A$19</f>
        <v>３</v>
      </c>
      <c r="B159" s="179" t="str">
        <f>IF(AC159="","",VLOOKUP(AC159,都総体!$J:$O,4,FALSE))</f>
        <v/>
      </c>
      <c r="C159" s="180"/>
      <c r="D159" s="180"/>
      <c r="E159" s="180"/>
      <c r="F159" s="181"/>
      <c r="G159" s="26" t="str">
        <f>IF(AC159="","",VLOOKUP(AC159,都総体!$J:$O,5,FALSE))</f>
        <v/>
      </c>
      <c r="H159" s="31"/>
      <c r="I159" s="31"/>
      <c r="J159" s="31"/>
      <c r="K159" s="21"/>
      <c r="L159" s="34"/>
      <c r="M159" s="31"/>
      <c r="N159" s="31"/>
      <c r="O159" s="31"/>
      <c r="P159" s="21"/>
      <c r="Q159" s="34"/>
      <c r="R159" s="31"/>
      <c r="S159" s="31"/>
      <c r="T159" s="31"/>
      <c r="U159" s="21"/>
      <c r="V159" s="34"/>
      <c r="W159" s="31"/>
      <c r="X159" s="31"/>
      <c r="Y159" s="31"/>
      <c r="Z159" s="21"/>
      <c r="AA159" s="34"/>
      <c r="AC159" s="52"/>
      <c r="AF159" s="11"/>
    </row>
    <row r="160" spans="1:32" ht="21.75" customHeight="1">
      <c r="A160" s="24" t="str">
        <f>基本登録!$A$20</f>
        <v>４</v>
      </c>
      <c r="B160" s="179" t="str">
        <f>IF(AC160="","",VLOOKUP(AC160,都総体!$J:$O,4,FALSE))</f>
        <v/>
      </c>
      <c r="C160" s="180"/>
      <c r="D160" s="180"/>
      <c r="E160" s="180"/>
      <c r="F160" s="181"/>
      <c r="G160" s="26" t="str">
        <f>IF(AC160="","",VLOOKUP(AC160,都総体!$J:$O,5,FALSE))</f>
        <v/>
      </c>
      <c r="H160" s="31"/>
      <c r="I160" s="31"/>
      <c r="J160" s="31"/>
      <c r="K160" s="21"/>
      <c r="L160" s="34"/>
      <c r="M160" s="31"/>
      <c r="N160" s="31"/>
      <c r="O160" s="31"/>
      <c r="P160" s="21"/>
      <c r="Q160" s="34"/>
      <c r="R160" s="31"/>
      <c r="S160" s="31"/>
      <c r="T160" s="31"/>
      <c r="U160" s="21"/>
      <c r="V160" s="34"/>
      <c r="W160" s="31"/>
      <c r="X160" s="31"/>
      <c r="Y160" s="31"/>
      <c r="Z160" s="21"/>
      <c r="AA160" s="34"/>
      <c r="AC160" s="52"/>
      <c r="AF160" s="11"/>
    </row>
    <row r="161" spans="1:32" ht="21.75" customHeight="1">
      <c r="A161" s="24" t="str">
        <f>基本登録!$A$21</f>
        <v>５</v>
      </c>
      <c r="B161" s="179" t="str">
        <f>IF(AC161="","",VLOOKUP(AC161,都総体!$J:$O,4,FALSE))</f>
        <v/>
      </c>
      <c r="C161" s="180"/>
      <c r="D161" s="180"/>
      <c r="E161" s="180"/>
      <c r="F161" s="181"/>
      <c r="G161" s="26" t="str">
        <f>IF(AC161="","",VLOOKUP(AC161,都総体!$J:$O,5,FALSE))</f>
        <v/>
      </c>
      <c r="H161" s="31"/>
      <c r="I161" s="31"/>
      <c r="J161" s="31"/>
      <c r="K161" s="21"/>
      <c r="L161" s="34"/>
      <c r="M161" s="31"/>
      <c r="N161" s="31"/>
      <c r="O161" s="31"/>
      <c r="P161" s="21"/>
      <c r="Q161" s="34"/>
      <c r="R161" s="31"/>
      <c r="S161" s="31"/>
      <c r="T161" s="31"/>
      <c r="U161" s="21"/>
      <c r="V161" s="34"/>
      <c r="W161" s="31"/>
      <c r="X161" s="31"/>
      <c r="Y161" s="31"/>
      <c r="Z161" s="21"/>
      <c r="AA161" s="34"/>
      <c r="AC161" s="52"/>
      <c r="AF161" s="11"/>
    </row>
    <row r="162" spans="1:32" ht="21.75" customHeight="1">
      <c r="A162" s="24" t="str">
        <f>基本登録!$A$22</f>
        <v>補</v>
      </c>
      <c r="B162" s="179" t="str">
        <f>IF(AC162="","",VLOOKUP(AC162,都総体!$J:$O,4,FALSE))</f>
        <v/>
      </c>
      <c r="C162" s="180"/>
      <c r="D162" s="180"/>
      <c r="E162" s="180"/>
      <c r="F162" s="181"/>
      <c r="G162" s="26" t="str">
        <f>IF(AC162="","",VLOOKUP(AC162,都総体!$J:$O,5,FALSE))</f>
        <v/>
      </c>
      <c r="H162" s="24"/>
      <c r="I162" s="24"/>
      <c r="J162" s="24"/>
      <c r="K162" s="33"/>
      <c r="L162" s="34"/>
      <c r="M162" s="24"/>
      <c r="N162" s="24"/>
      <c r="O162" s="24"/>
      <c r="P162" s="33"/>
      <c r="Q162" s="34"/>
      <c r="R162" s="24"/>
      <c r="S162" s="24"/>
      <c r="T162" s="24"/>
      <c r="U162" s="33"/>
      <c r="V162" s="34"/>
      <c r="W162" s="24"/>
      <c r="X162" s="24"/>
      <c r="Y162" s="24"/>
      <c r="Z162" s="33"/>
      <c r="AA162" s="34"/>
      <c r="AC162" s="52"/>
      <c r="AF162" s="11"/>
    </row>
    <row r="163" spans="1:32" ht="19.5" customHeight="1">
      <c r="A163" s="169"/>
      <c r="B163" s="170"/>
      <c r="C163" s="170"/>
      <c r="D163" s="170"/>
      <c r="E163" s="170"/>
      <c r="F163" s="170"/>
      <c r="G163" s="171"/>
      <c r="H163" s="172" t="s">
        <v>132</v>
      </c>
      <c r="I163" s="173"/>
      <c r="J163" s="173"/>
      <c r="K163" s="173"/>
      <c r="L163" s="34"/>
      <c r="M163" s="172" t="s">
        <v>132</v>
      </c>
      <c r="N163" s="173"/>
      <c r="O163" s="173"/>
      <c r="P163" s="173"/>
      <c r="Q163" s="34"/>
      <c r="R163" s="172" t="s">
        <v>132</v>
      </c>
      <c r="S163" s="173"/>
      <c r="T163" s="173"/>
      <c r="U163" s="173"/>
      <c r="V163" s="34"/>
      <c r="W163" s="172" t="s">
        <v>132</v>
      </c>
      <c r="X163" s="173"/>
      <c r="Y163" s="173"/>
      <c r="Z163" s="173"/>
      <c r="AA163" s="34"/>
      <c r="AC163" s="52"/>
      <c r="AF163" s="11"/>
    </row>
    <row r="164" spans="1:32" ht="24.75" customHeight="1">
      <c r="A164" s="174"/>
      <c r="B164" s="175"/>
      <c r="C164" s="175"/>
      <c r="D164" s="175"/>
      <c r="E164" s="175"/>
      <c r="F164" s="175"/>
      <c r="G164" s="176"/>
      <c r="H164" s="169"/>
      <c r="I164" s="177"/>
      <c r="J164" s="177"/>
      <c r="K164" s="177"/>
      <c r="L164" s="178"/>
      <c r="M164" s="169"/>
      <c r="N164" s="177"/>
      <c r="O164" s="177"/>
      <c r="P164" s="177"/>
      <c r="Q164" s="178"/>
      <c r="R164" s="169"/>
      <c r="S164" s="177"/>
      <c r="T164" s="177"/>
      <c r="U164" s="177"/>
      <c r="V164" s="178"/>
      <c r="W164" s="169"/>
      <c r="X164" s="177"/>
      <c r="Y164" s="177"/>
      <c r="Z164" s="177"/>
      <c r="AA164" s="178"/>
      <c r="AC164" s="52"/>
      <c r="AF164" s="11"/>
    </row>
    <row r="165" spans="1:32" ht="4.5" customHeight="1">
      <c r="A165" s="165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AC165" s="52"/>
      <c r="AF165" s="11"/>
    </row>
    <row r="166" spans="1:32">
      <c r="A166" s="167" t="s">
        <v>136</v>
      </c>
      <c r="B166" s="167"/>
      <c r="C166" s="47" t="str">
        <f>基本登録!$A$23</f>
        <v>①（　）内の大会の個人の部は一人１枚使用すること（関東予選・総合体育大会・個人選手権大会）</v>
      </c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4"/>
      <c r="R166" s="45"/>
      <c r="S166" s="44"/>
      <c r="T166" s="44"/>
      <c r="U166" s="40"/>
      <c r="V166" s="40"/>
      <c r="W166" s="40"/>
      <c r="X166" s="40"/>
      <c r="Y166" s="40"/>
      <c r="Z166" s="40"/>
      <c r="AA166" s="40"/>
    </row>
    <row r="167" spans="1:32">
      <c r="A167" s="43"/>
      <c r="B167" s="43"/>
      <c r="C167" s="47" t="str">
        <f>基本登録!$A$24</f>
        <v>②顧問の捺印のないものは無効</v>
      </c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6"/>
      <c r="R167" s="44"/>
      <c r="S167" s="44"/>
      <c r="T167" s="44"/>
      <c r="U167" s="168" t="s">
        <v>139</v>
      </c>
      <c r="V167" s="168"/>
      <c r="W167" s="168"/>
      <c r="X167" s="168"/>
      <c r="Y167" s="168"/>
      <c r="Z167" s="168"/>
      <c r="AA167" s="168"/>
    </row>
    <row r="168" spans="1:32" s="37" customFormat="1">
      <c r="A168" s="41"/>
      <c r="B168" s="41"/>
      <c r="C168" s="42" t="str">
        <f>基本登録!$A$25</f>
        <v>③A4用紙に印刷すること（A4用紙1枚につき立順票は二部出力。切り取って使用すること）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168"/>
      <c r="V168" s="168"/>
      <c r="W168" s="168"/>
      <c r="X168" s="168"/>
      <c r="Y168" s="168"/>
      <c r="Z168" s="168"/>
      <c r="AA168" s="168"/>
      <c r="AC168" s="53"/>
    </row>
    <row r="169" spans="1:32" ht="34.5" customHeight="1">
      <c r="AC169" s="52"/>
      <c r="AF169" s="11"/>
    </row>
    <row r="170" spans="1:32" ht="24.75" customHeight="1">
      <c r="A170" s="199" t="s">
        <v>119</v>
      </c>
      <c r="B170" s="199"/>
      <c r="C170" s="199"/>
      <c r="D170" s="201" t="str">
        <f ca="1">基本登録!$B$10</f>
        <v>令和8年度　都総体（全国総体都予選）個人 立順票</v>
      </c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190" t="s">
        <v>120</v>
      </c>
      <c r="Y170" s="191"/>
      <c r="Z170" s="191"/>
      <c r="AA170" s="192"/>
      <c r="AC170" s="52"/>
      <c r="AF170" s="11"/>
    </row>
    <row r="171" spans="1:32" ht="26.25" customHeight="1">
      <c r="A171" s="200"/>
      <c r="B171" s="200"/>
      <c r="C171" s="200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 t="str">
        <f>IF(VLOOKUP(AC178,都総体!$J:$O,2,FALSE)="","",VLOOKUP(AC178,都総体!$J:$O,2,FALSE))</f>
        <v/>
      </c>
      <c r="Y171" s="203"/>
      <c r="Z171" s="203"/>
      <c r="AA171" s="204"/>
      <c r="AC171" s="52"/>
      <c r="AF171" s="11"/>
    </row>
    <row r="172" spans="1:32" ht="27" customHeight="1">
      <c r="A172" s="169" t="s">
        <v>121</v>
      </c>
      <c r="B172" s="177"/>
      <c r="C172" s="178"/>
      <c r="D172" s="208"/>
      <c r="E172" s="30" t="s">
        <v>122</v>
      </c>
      <c r="F172" s="208"/>
      <c r="G172" s="190" t="s">
        <v>123</v>
      </c>
      <c r="H172" s="191"/>
      <c r="I172" s="192"/>
      <c r="J172" s="213" t="str">
        <f>基本登録!$B$2</f>
        <v>基本登録シートの学校番号に入力して下さい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X172" s="205"/>
      <c r="Y172" s="206"/>
      <c r="Z172" s="206"/>
      <c r="AA172" s="207"/>
      <c r="AC172" s="52"/>
      <c r="AF172" s="11"/>
    </row>
    <row r="173" spans="1:32" ht="9.75" customHeight="1">
      <c r="A173" s="214">
        <f>基本登録!$B$1</f>
        <v>0</v>
      </c>
      <c r="B173" s="215"/>
      <c r="C173" s="216"/>
      <c r="D173" s="209"/>
      <c r="E173" s="223" t="s">
        <v>109</v>
      </c>
      <c r="F173" s="211"/>
      <c r="G173" s="226" t="s">
        <v>124</v>
      </c>
      <c r="H173" s="227"/>
      <c r="I173" s="228"/>
      <c r="J173" s="213">
        <f>基本登録!$B$3</f>
        <v>0</v>
      </c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36"/>
      <c r="X173" s="36"/>
      <c r="AC173" s="52"/>
      <c r="AF173" s="11"/>
    </row>
    <row r="174" spans="1:32" ht="16.5" customHeight="1">
      <c r="A174" s="217"/>
      <c r="B174" s="218"/>
      <c r="C174" s="219"/>
      <c r="D174" s="209"/>
      <c r="E174" s="224"/>
      <c r="F174" s="211"/>
      <c r="G174" s="229"/>
      <c r="H174" s="230"/>
      <c r="I174" s="231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X174" s="182" t="s">
        <v>125</v>
      </c>
      <c r="Y174" s="184" t="s">
        <v>126</v>
      </c>
      <c r="Z174" s="185"/>
      <c r="AA174" s="186"/>
      <c r="AC174" s="52"/>
      <c r="AF174" s="11"/>
    </row>
    <row r="175" spans="1:32" ht="27" customHeight="1">
      <c r="A175" s="220"/>
      <c r="B175" s="221"/>
      <c r="C175" s="222"/>
      <c r="D175" s="210"/>
      <c r="E175" s="225"/>
      <c r="F175" s="212"/>
      <c r="G175" s="190" t="s">
        <v>127</v>
      </c>
      <c r="H175" s="191"/>
      <c r="I175" s="192"/>
      <c r="J175" s="28"/>
      <c r="K175" s="29"/>
      <c r="L175" s="29"/>
      <c r="M175" s="29"/>
      <c r="N175" s="29"/>
      <c r="O175" s="29"/>
      <c r="P175" s="22"/>
      <c r="Q175" s="22"/>
      <c r="R175" s="22" t="s">
        <v>128</v>
      </c>
      <c r="S175" s="193" t="str">
        <f t="shared" ref="S175" si="0">AC178</f>
        <v/>
      </c>
      <c r="T175" s="194"/>
      <c r="U175" s="194"/>
      <c r="V175" s="23" t="s">
        <v>129</v>
      </c>
      <c r="X175" s="183"/>
      <c r="Y175" s="187"/>
      <c r="Z175" s="188"/>
      <c r="AA175" s="189"/>
      <c r="AC175" s="52"/>
      <c r="AF175" s="11"/>
    </row>
    <row r="176" spans="1:32" ht="4.5" customHeight="1">
      <c r="AC176" s="52"/>
      <c r="AF176" s="11"/>
    </row>
    <row r="177" spans="1:32" ht="21.75" customHeight="1">
      <c r="A177" s="24" t="s">
        <v>130</v>
      </c>
      <c r="B177" s="174" t="s">
        <v>131</v>
      </c>
      <c r="C177" s="195"/>
      <c r="D177" s="195"/>
      <c r="E177" s="195"/>
      <c r="F177" s="176"/>
      <c r="G177" s="32" t="s">
        <v>102</v>
      </c>
      <c r="H177" s="196" t="str">
        <f ca="1">IFERROR(VLOOKUP(D170,基本登録!$B$8:$I$14,5,FALSE),"")</f>
        <v>個人準決勝</v>
      </c>
      <c r="I177" s="197"/>
      <c r="J177" s="197"/>
      <c r="K177" s="197"/>
      <c r="L177" s="198"/>
      <c r="M177" s="196" t="str">
        <f ca="1">IFERROR(VLOOKUP(D170,基本登録!$B$8:$I$14,6,FALSE),"")</f>
        <v>個人決勝</v>
      </c>
      <c r="N177" s="197"/>
      <c r="O177" s="197"/>
      <c r="P177" s="197"/>
      <c r="Q177" s="198"/>
      <c r="R177" s="196" t="str">
        <f ca="1">IFERROR(IF(VLOOKUP(D170,基本登録!$B$8:$I$14,7,FALSE)="","",VLOOKUP(D170,基本登録!$B$8:$I$14,7,FALSE)),"")</f>
        <v/>
      </c>
      <c r="S177" s="197"/>
      <c r="T177" s="197"/>
      <c r="U177" s="197"/>
      <c r="V177" s="198"/>
      <c r="W177" s="196" t="str">
        <f ca="1">IFERROR(IF(VLOOKUP(D170,基本登録!$B$8:$I$14,8,FALSE)="","",VLOOKUP(D170,基本登録!$B$8:$I$14,8,FALSE)),"")</f>
        <v/>
      </c>
      <c r="X177" s="197"/>
      <c r="Y177" s="197"/>
      <c r="Z177" s="197"/>
      <c r="AA177" s="198"/>
      <c r="AC177" s="52"/>
      <c r="AF177" s="11"/>
    </row>
    <row r="178" spans="1:32" ht="21.75" customHeight="1">
      <c r="A178" s="25" t="str">
        <f>基本登録!$A$17</f>
        <v>１</v>
      </c>
      <c r="B178" s="179" t="str">
        <f>IF(AC178="","",VLOOKUP(AC178,都総体!$J:$O,4,FALSE))</f>
        <v/>
      </c>
      <c r="C178" s="180"/>
      <c r="D178" s="180"/>
      <c r="E178" s="180"/>
      <c r="F178" s="181"/>
      <c r="G178" s="26" t="str">
        <f>IF(AC178="","",VLOOKUP(AC178,都総体!$J:$O,5,FALSE))</f>
        <v/>
      </c>
      <c r="H178" s="31"/>
      <c r="I178" s="31"/>
      <c r="J178" s="31"/>
      <c r="K178" s="21"/>
      <c r="L178" s="34"/>
      <c r="M178" s="31"/>
      <c r="N178" s="31"/>
      <c r="O178" s="31"/>
      <c r="P178" s="21"/>
      <c r="Q178" s="34"/>
      <c r="R178" s="31"/>
      <c r="S178" s="31"/>
      <c r="T178" s="31"/>
      <c r="U178" s="21"/>
      <c r="V178" s="34"/>
      <c r="W178" s="31"/>
      <c r="X178" s="31"/>
      <c r="Y178" s="31"/>
      <c r="Z178" s="21"/>
      <c r="AA178" s="34"/>
      <c r="AC178" s="52" t="str">
        <f>都総体!$J$16</f>
        <v/>
      </c>
      <c r="AF178" s="11"/>
    </row>
    <row r="179" spans="1:32" ht="21.75" customHeight="1">
      <c r="A179" s="24" t="str">
        <f>基本登録!$A$18</f>
        <v>２</v>
      </c>
      <c r="B179" s="179" t="str">
        <f>IF(AC179="","",VLOOKUP(AC179,都総体!$J:$O,4,FALSE))</f>
        <v/>
      </c>
      <c r="C179" s="180"/>
      <c r="D179" s="180"/>
      <c r="E179" s="180"/>
      <c r="F179" s="181"/>
      <c r="G179" s="26" t="str">
        <f>IF(AC179="","",VLOOKUP(AC179,都総体!$J:$O,5,FALSE))</f>
        <v/>
      </c>
      <c r="H179" s="31"/>
      <c r="I179" s="31"/>
      <c r="J179" s="31"/>
      <c r="K179" s="21"/>
      <c r="L179" s="34"/>
      <c r="M179" s="31"/>
      <c r="N179" s="31"/>
      <c r="O179" s="31"/>
      <c r="P179" s="21"/>
      <c r="Q179" s="34"/>
      <c r="R179" s="31"/>
      <c r="S179" s="31"/>
      <c r="T179" s="31"/>
      <c r="U179" s="21"/>
      <c r="V179" s="34"/>
      <c r="W179" s="31"/>
      <c r="X179" s="31"/>
      <c r="Y179" s="31"/>
      <c r="Z179" s="21"/>
      <c r="AA179" s="34"/>
      <c r="AC179" s="52"/>
      <c r="AF179" s="11"/>
    </row>
    <row r="180" spans="1:32" ht="21.75" customHeight="1">
      <c r="A180" s="24" t="str">
        <f>基本登録!$A$19</f>
        <v>３</v>
      </c>
      <c r="B180" s="179" t="str">
        <f>IF(AC180="","",VLOOKUP(AC180,都総体!$J:$O,4,FALSE))</f>
        <v/>
      </c>
      <c r="C180" s="180"/>
      <c r="D180" s="180"/>
      <c r="E180" s="180"/>
      <c r="F180" s="181"/>
      <c r="G180" s="26" t="str">
        <f>IF(AC180="","",VLOOKUP(AC180,都総体!$J:$O,5,FALSE))</f>
        <v/>
      </c>
      <c r="H180" s="31"/>
      <c r="I180" s="31"/>
      <c r="J180" s="31"/>
      <c r="K180" s="21"/>
      <c r="L180" s="34"/>
      <c r="M180" s="31"/>
      <c r="N180" s="31"/>
      <c r="O180" s="31"/>
      <c r="P180" s="21"/>
      <c r="Q180" s="34"/>
      <c r="R180" s="31"/>
      <c r="S180" s="31"/>
      <c r="T180" s="31"/>
      <c r="U180" s="21"/>
      <c r="V180" s="34"/>
      <c r="W180" s="31"/>
      <c r="X180" s="31"/>
      <c r="Y180" s="31"/>
      <c r="Z180" s="21"/>
      <c r="AA180" s="34"/>
      <c r="AC180" s="52"/>
      <c r="AF180" s="11"/>
    </row>
    <row r="181" spans="1:32" ht="21.75" customHeight="1">
      <c r="A181" s="24" t="str">
        <f>基本登録!$A$20</f>
        <v>４</v>
      </c>
      <c r="B181" s="179" t="str">
        <f>IF(AC181="","",VLOOKUP(AC181,都総体!$J:$O,4,FALSE))</f>
        <v/>
      </c>
      <c r="C181" s="180"/>
      <c r="D181" s="180"/>
      <c r="E181" s="180"/>
      <c r="F181" s="181"/>
      <c r="G181" s="26" t="str">
        <f>IF(AC181="","",VLOOKUP(AC181,都総体!$J:$O,5,FALSE))</f>
        <v/>
      </c>
      <c r="H181" s="31"/>
      <c r="I181" s="31"/>
      <c r="J181" s="31"/>
      <c r="K181" s="21"/>
      <c r="L181" s="34"/>
      <c r="M181" s="31"/>
      <c r="N181" s="31"/>
      <c r="O181" s="31"/>
      <c r="P181" s="21"/>
      <c r="Q181" s="34"/>
      <c r="R181" s="31"/>
      <c r="S181" s="31"/>
      <c r="T181" s="31"/>
      <c r="U181" s="21"/>
      <c r="V181" s="34"/>
      <c r="W181" s="31"/>
      <c r="X181" s="31"/>
      <c r="Y181" s="31"/>
      <c r="Z181" s="21"/>
      <c r="AA181" s="34"/>
      <c r="AC181" s="52"/>
      <c r="AF181" s="11"/>
    </row>
    <row r="182" spans="1:32" ht="21.75" customHeight="1">
      <c r="A182" s="24" t="str">
        <f>基本登録!$A$21</f>
        <v>５</v>
      </c>
      <c r="B182" s="179" t="str">
        <f>IF(AC182="","",VLOOKUP(AC182,都総体!$J:$O,4,FALSE))</f>
        <v/>
      </c>
      <c r="C182" s="180"/>
      <c r="D182" s="180"/>
      <c r="E182" s="180"/>
      <c r="F182" s="181"/>
      <c r="G182" s="26" t="str">
        <f>IF(AC182="","",VLOOKUP(AC182,都総体!$J:$O,5,FALSE))</f>
        <v/>
      </c>
      <c r="H182" s="31"/>
      <c r="I182" s="31"/>
      <c r="J182" s="31"/>
      <c r="K182" s="21"/>
      <c r="L182" s="34"/>
      <c r="M182" s="31"/>
      <c r="N182" s="31"/>
      <c r="O182" s="31"/>
      <c r="P182" s="21"/>
      <c r="Q182" s="34"/>
      <c r="R182" s="31"/>
      <c r="S182" s="31"/>
      <c r="T182" s="31"/>
      <c r="U182" s="21"/>
      <c r="V182" s="34"/>
      <c r="W182" s="31"/>
      <c r="X182" s="31"/>
      <c r="Y182" s="31"/>
      <c r="Z182" s="21"/>
      <c r="AA182" s="34"/>
      <c r="AC182" s="52"/>
      <c r="AF182" s="11"/>
    </row>
    <row r="183" spans="1:32" ht="21.75" customHeight="1">
      <c r="A183" s="24" t="str">
        <f>基本登録!$A$22</f>
        <v>補</v>
      </c>
      <c r="B183" s="179" t="str">
        <f>IF(AC183="","",VLOOKUP(AC183,都総体!$J:$O,4,FALSE))</f>
        <v/>
      </c>
      <c r="C183" s="180"/>
      <c r="D183" s="180"/>
      <c r="E183" s="180"/>
      <c r="F183" s="181"/>
      <c r="G183" s="26" t="str">
        <f>IF(AC183="","",VLOOKUP(AC183,都総体!$J:$O,5,FALSE))</f>
        <v/>
      </c>
      <c r="H183" s="24"/>
      <c r="I183" s="24"/>
      <c r="J183" s="24"/>
      <c r="K183" s="33"/>
      <c r="L183" s="34"/>
      <c r="M183" s="24"/>
      <c r="N183" s="24"/>
      <c r="O183" s="24"/>
      <c r="P183" s="33"/>
      <c r="Q183" s="34"/>
      <c r="R183" s="24"/>
      <c r="S183" s="24"/>
      <c r="T183" s="24"/>
      <c r="U183" s="33"/>
      <c r="V183" s="34"/>
      <c r="W183" s="24"/>
      <c r="X183" s="24"/>
      <c r="Y183" s="24"/>
      <c r="Z183" s="33"/>
      <c r="AA183" s="34"/>
      <c r="AC183" s="52"/>
      <c r="AF183" s="11"/>
    </row>
    <row r="184" spans="1:32" ht="19.5" customHeight="1">
      <c r="A184" s="169"/>
      <c r="B184" s="170"/>
      <c r="C184" s="170"/>
      <c r="D184" s="170"/>
      <c r="E184" s="170"/>
      <c r="F184" s="170"/>
      <c r="G184" s="171"/>
      <c r="H184" s="172" t="s">
        <v>132</v>
      </c>
      <c r="I184" s="173"/>
      <c r="J184" s="173"/>
      <c r="K184" s="173"/>
      <c r="L184" s="34"/>
      <c r="M184" s="172" t="s">
        <v>132</v>
      </c>
      <c r="N184" s="173"/>
      <c r="O184" s="173"/>
      <c r="P184" s="173"/>
      <c r="Q184" s="34"/>
      <c r="R184" s="172" t="s">
        <v>132</v>
      </c>
      <c r="S184" s="173"/>
      <c r="T184" s="173"/>
      <c r="U184" s="173"/>
      <c r="V184" s="34"/>
      <c r="W184" s="172" t="s">
        <v>132</v>
      </c>
      <c r="X184" s="173"/>
      <c r="Y184" s="173"/>
      <c r="Z184" s="173"/>
      <c r="AA184" s="34"/>
      <c r="AC184" s="52"/>
      <c r="AF184" s="11"/>
    </row>
    <row r="185" spans="1:32" ht="24.75" customHeight="1">
      <c r="A185" s="174"/>
      <c r="B185" s="175"/>
      <c r="C185" s="175"/>
      <c r="D185" s="175"/>
      <c r="E185" s="175"/>
      <c r="F185" s="175"/>
      <c r="G185" s="176"/>
      <c r="H185" s="169"/>
      <c r="I185" s="177"/>
      <c r="J185" s="177"/>
      <c r="K185" s="177"/>
      <c r="L185" s="178"/>
      <c r="M185" s="169"/>
      <c r="N185" s="177"/>
      <c r="O185" s="177"/>
      <c r="P185" s="177"/>
      <c r="Q185" s="178"/>
      <c r="R185" s="169"/>
      <c r="S185" s="177"/>
      <c r="T185" s="177"/>
      <c r="U185" s="177"/>
      <c r="V185" s="178"/>
      <c r="W185" s="169"/>
      <c r="X185" s="177"/>
      <c r="Y185" s="177"/>
      <c r="Z185" s="177"/>
      <c r="AA185" s="178"/>
      <c r="AC185" s="52"/>
      <c r="AF185" s="11"/>
    </row>
    <row r="186" spans="1:32" ht="4.5" customHeight="1">
      <c r="A186" s="165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AC186" s="52"/>
      <c r="AF186" s="11"/>
    </row>
    <row r="187" spans="1:32">
      <c r="A187" s="167" t="s">
        <v>136</v>
      </c>
      <c r="B187" s="167"/>
      <c r="C187" s="47" t="str">
        <f>基本登録!$A$23</f>
        <v>①（　）内の大会の個人の部は一人１枚使用すること（関東予選・総合体育大会・個人選手権大会）</v>
      </c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4"/>
      <c r="R187" s="45"/>
      <c r="S187" s="44"/>
      <c r="T187" s="44"/>
      <c r="U187" s="40"/>
      <c r="V187" s="40"/>
      <c r="W187" s="40"/>
      <c r="X187" s="40"/>
      <c r="Y187" s="40"/>
      <c r="Z187" s="40"/>
      <c r="AA187" s="40"/>
    </row>
    <row r="188" spans="1:32">
      <c r="A188" s="43"/>
      <c r="B188" s="43"/>
      <c r="C188" s="47" t="str">
        <f>基本登録!$A$24</f>
        <v>②顧問の捺印のないものは無効</v>
      </c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6"/>
      <c r="R188" s="44"/>
      <c r="S188" s="44"/>
      <c r="T188" s="44"/>
      <c r="U188" s="168" t="s">
        <v>139</v>
      </c>
      <c r="V188" s="168"/>
      <c r="W188" s="168"/>
      <c r="X188" s="168"/>
      <c r="Y188" s="168"/>
      <c r="Z188" s="168"/>
      <c r="AA188" s="168"/>
    </row>
    <row r="189" spans="1:32" s="37" customFormat="1">
      <c r="A189" s="41"/>
      <c r="B189" s="41"/>
      <c r="C189" s="42" t="str">
        <f>基本登録!$A$25</f>
        <v>③A4用紙に印刷すること（A4用紙1枚につき立順票は二部出力。切り取って使用すること）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168"/>
      <c r="V189" s="168"/>
      <c r="W189" s="168"/>
      <c r="X189" s="168"/>
      <c r="Y189" s="168"/>
      <c r="Z189" s="168"/>
      <c r="AA189" s="168"/>
      <c r="AC189" s="53"/>
    </row>
    <row r="190" spans="1:32" ht="34.5" customHeight="1">
      <c r="AC190" s="52"/>
      <c r="AF190" s="11"/>
    </row>
    <row r="191" spans="1:32" ht="24.75" customHeight="1">
      <c r="A191" s="199" t="s">
        <v>119</v>
      </c>
      <c r="B191" s="199"/>
      <c r="C191" s="199"/>
      <c r="D191" s="201" t="str">
        <f ca="1">基本登録!$B$10</f>
        <v>令和8年度　都総体（全国総体都予選）個人 立順票</v>
      </c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190" t="s">
        <v>120</v>
      </c>
      <c r="Y191" s="191"/>
      <c r="Z191" s="191"/>
      <c r="AA191" s="192"/>
      <c r="AC191" s="52"/>
      <c r="AF191" s="11"/>
    </row>
    <row r="192" spans="1:32" ht="26.25" customHeight="1">
      <c r="A192" s="200"/>
      <c r="B192" s="200"/>
      <c r="C192" s="200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2" t="str">
        <f>IF(VLOOKUP(AC199,都総体!$J:$O,2,FALSE)="","",VLOOKUP(AC199,都総体!$J:$O,2,FALSE))</f>
        <v/>
      </c>
      <c r="Y192" s="203"/>
      <c r="Z192" s="203"/>
      <c r="AA192" s="204"/>
      <c r="AC192" s="52"/>
      <c r="AF192" s="11"/>
    </row>
    <row r="193" spans="1:32" ht="27" customHeight="1">
      <c r="A193" s="169" t="s">
        <v>121</v>
      </c>
      <c r="B193" s="177"/>
      <c r="C193" s="178"/>
      <c r="D193" s="208"/>
      <c r="E193" s="30" t="s">
        <v>122</v>
      </c>
      <c r="F193" s="208"/>
      <c r="G193" s="190" t="s">
        <v>123</v>
      </c>
      <c r="H193" s="191"/>
      <c r="I193" s="192"/>
      <c r="J193" s="213" t="str">
        <f>基本登録!$B$2</f>
        <v>基本登録シートの学校番号に入力して下さい</v>
      </c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X193" s="205"/>
      <c r="Y193" s="206"/>
      <c r="Z193" s="206"/>
      <c r="AA193" s="207"/>
      <c r="AC193" s="52"/>
      <c r="AF193" s="11"/>
    </row>
    <row r="194" spans="1:32" ht="9.75" customHeight="1">
      <c r="A194" s="214">
        <f>基本登録!$B$1</f>
        <v>0</v>
      </c>
      <c r="B194" s="215"/>
      <c r="C194" s="216"/>
      <c r="D194" s="209"/>
      <c r="E194" s="223" t="s">
        <v>109</v>
      </c>
      <c r="F194" s="211"/>
      <c r="G194" s="226" t="s">
        <v>124</v>
      </c>
      <c r="H194" s="227"/>
      <c r="I194" s="228"/>
      <c r="J194" s="213">
        <f>基本登録!$B$3</f>
        <v>0</v>
      </c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36"/>
      <c r="X194" s="36"/>
      <c r="AC194" s="52"/>
      <c r="AF194" s="11"/>
    </row>
    <row r="195" spans="1:32" ht="16.5" customHeight="1">
      <c r="A195" s="217"/>
      <c r="B195" s="218"/>
      <c r="C195" s="219"/>
      <c r="D195" s="209"/>
      <c r="E195" s="224"/>
      <c r="F195" s="211"/>
      <c r="G195" s="229"/>
      <c r="H195" s="230"/>
      <c r="I195" s="231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X195" s="182" t="s">
        <v>125</v>
      </c>
      <c r="Y195" s="184" t="s">
        <v>126</v>
      </c>
      <c r="Z195" s="185"/>
      <c r="AA195" s="186"/>
      <c r="AC195" s="52"/>
      <c r="AF195" s="11"/>
    </row>
    <row r="196" spans="1:32" ht="27" customHeight="1">
      <c r="A196" s="220"/>
      <c r="B196" s="221"/>
      <c r="C196" s="222"/>
      <c r="D196" s="210"/>
      <c r="E196" s="225"/>
      <c r="F196" s="212"/>
      <c r="G196" s="190" t="s">
        <v>127</v>
      </c>
      <c r="H196" s="191"/>
      <c r="I196" s="192"/>
      <c r="J196" s="28"/>
      <c r="K196" s="29"/>
      <c r="L196" s="29"/>
      <c r="M196" s="29"/>
      <c r="N196" s="29"/>
      <c r="O196" s="29"/>
      <c r="P196" s="22"/>
      <c r="Q196" s="22"/>
      <c r="R196" s="22" t="s">
        <v>128</v>
      </c>
      <c r="S196" s="193" t="str">
        <f t="shared" ref="S196" si="1">AC199</f>
        <v/>
      </c>
      <c r="T196" s="194"/>
      <c r="U196" s="194"/>
      <c r="V196" s="23" t="s">
        <v>129</v>
      </c>
      <c r="X196" s="183"/>
      <c r="Y196" s="187"/>
      <c r="Z196" s="188"/>
      <c r="AA196" s="189"/>
      <c r="AC196" s="52"/>
      <c r="AF196" s="11"/>
    </row>
    <row r="197" spans="1:32" ht="4.5" customHeight="1">
      <c r="AC197" s="52"/>
      <c r="AF197" s="11"/>
    </row>
    <row r="198" spans="1:32" ht="21.75" customHeight="1">
      <c r="A198" s="24" t="s">
        <v>130</v>
      </c>
      <c r="B198" s="174" t="s">
        <v>131</v>
      </c>
      <c r="C198" s="195"/>
      <c r="D198" s="195"/>
      <c r="E198" s="195"/>
      <c r="F198" s="176"/>
      <c r="G198" s="32" t="s">
        <v>102</v>
      </c>
      <c r="H198" s="196" t="str">
        <f ca="1">IFERROR(VLOOKUP(D191,基本登録!$B$8:$I$14,5,FALSE),"")</f>
        <v>個人準決勝</v>
      </c>
      <c r="I198" s="197"/>
      <c r="J198" s="197"/>
      <c r="K198" s="197"/>
      <c r="L198" s="198"/>
      <c r="M198" s="196" t="str">
        <f ca="1">IFERROR(VLOOKUP(D191,基本登録!$B$8:$I$14,6,FALSE),"")</f>
        <v>個人決勝</v>
      </c>
      <c r="N198" s="197"/>
      <c r="O198" s="197"/>
      <c r="P198" s="197"/>
      <c r="Q198" s="198"/>
      <c r="R198" s="196" t="str">
        <f ca="1">IFERROR(IF(VLOOKUP(D191,基本登録!$B$8:$I$14,7,FALSE)="","",VLOOKUP(D191,基本登録!$B$8:$I$14,7,FALSE)),"")</f>
        <v/>
      </c>
      <c r="S198" s="197"/>
      <c r="T198" s="197"/>
      <c r="U198" s="197"/>
      <c r="V198" s="198"/>
      <c r="W198" s="196" t="str">
        <f ca="1">IFERROR(IF(VLOOKUP(D191,基本登録!$B$8:$I$14,8,FALSE)="","",VLOOKUP(D191,基本登録!$B$8:$I$14,8,FALSE)),"")</f>
        <v/>
      </c>
      <c r="X198" s="197"/>
      <c r="Y198" s="197"/>
      <c r="Z198" s="197"/>
      <c r="AA198" s="198"/>
      <c r="AC198" s="52"/>
      <c r="AF198" s="11"/>
    </row>
    <row r="199" spans="1:32" ht="21.75" customHeight="1">
      <c r="A199" s="25" t="str">
        <f>基本登録!$A$17</f>
        <v>１</v>
      </c>
      <c r="B199" s="179" t="str">
        <f>IF(AC199="","",VLOOKUP(AC199,都総体!$J:$O,4,FALSE))</f>
        <v/>
      </c>
      <c r="C199" s="180"/>
      <c r="D199" s="180"/>
      <c r="E199" s="180"/>
      <c r="F199" s="181"/>
      <c r="G199" s="26" t="str">
        <f>IF(AC199="","",VLOOKUP(AC199,都総体!$J:$O,5,FALSE))</f>
        <v/>
      </c>
      <c r="H199" s="31"/>
      <c r="I199" s="31"/>
      <c r="J199" s="31"/>
      <c r="K199" s="21"/>
      <c r="L199" s="34"/>
      <c r="M199" s="31"/>
      <c r="N199" s="31"/>
      <c r="O199" s="31"/>
      <c r="P199" s="21"/>
      <c r="Q199" s="34"/>
      <c r="R199" s="31"/>
      <c r="S199" s="31"/>
      <c r="T199" s="31"/>
      <c r="U199" s="21"/>
      <c r="V199" s="34"/>
      <c r="W199" s="31"/>
      <c r="X199" s="31"/>
      <c r="Y199" s="31"/>
      <c r="Z199" s="21"/>
      <c r="AA199" s="34"/>
      <c r="AC199" s="52" t="str">
        <f>都総体!$J$17</f>
        <v/>
      </c>
      <c r="AF199" s="11"/>
    </row>
    <row r="200" spans="1:32" ht="21.75" customHeight="1">
      <c r="A200" s="24" t="str">
        <f>基本登録!$A$18</f>
        <v>２</v>
      </c>
      <c r="B200" s="179" t="str">
        <f>IF(AC200="","",VLOOKUP(AC200,都総体!$J:$O,4,FALSE))</f>
        <v/>
      </c>
      <c r="C200" s="180"/>
      <c r="D200" s="180"/>
      <c r="E200" s="180"/>
      <c r="F200" s="181"/>
      <c r="G200" s="26" t="str">
        <f>IF(AC200="","",VLOOKUP(AC200,都総体!$J:$O,5,FALSE))</f>
        <v/>
      </c>
      <c r="H200" s="31"/>
      <c r="I200" s="31"/>
      <c r="J200" s="31"/>
      <c r="K200" s="21"/>
      <c r="L200" s="34"/>
      <c r="M200" s="31"/>
      <c r="N200" s="31"/>
      <c r="O200" s="31"/>
      <c r="P200" s="21"/>
      <c r="Q200" s="34"/>
      <c r="R200" s="31"/>
      <c r="S200" s="31"/>
      <c r="T200" s="31"/>
      <c r="U200" s="21"/>
      <c r="V200" s="34"/>
      <c r="W200" s="31"/>
      <c r="X200" s="31"/>
      <c r="Y200" s="31"/>
      <c r="Z200" s="21"/>
      <c r="AA200" s="34"/>
      <c r="AC200" s="52"/>
      <c r="AF200" s="11"/>
    </row>
    <row r="201" spans="1:32" ht="21.75" customHeight="1">
      <c r="A201" s="24" t="str">
        <f>基本登録!$A$19</f>
        <v>３</v>
      </c>
      <c r="B201" s="179" t="str">
        <f>IF(AC201="","",VLOOKUP(AC201,都総体!$J:$O,4,FALSE))</f>
        <v/>
      </c>
      <c r="C201" s="180"/>
      <c r="D201" s="180"/>
      <c r="E201" s="180"/>
      <c r="F201" s="181"/>
      <c r="G201" s="26" t="str">
        <f>IF(AC201="","",VLOOKUP(AC201,都総体!$J:$O,5,FALSE))</f>
        <v/>
      </c>
      <c r="H201" s="31"/>
      <c r="I201" s="31"/>
      <c r="J201" s="31"/>
      <c r="K201" s="21"/>
      <c r="L201" s="34"/>
      <c r="M201" s="31"/>
      <c r="N201" s="31"/>
      <c r="O201" s="31"/>
      <c r="P201" s="21"/>
      <c r="Q201" s="34"/>
      <c r="R201" s="31"/>
      <c r="S201" s="31"/>
      <c r="T201" s="31"/>
      <c r="U201" s="21"/>
      <c r="V201" s="34"/>
      <c r="W201" s="31"/>
      <c r="X201" s="31"/>
      <c r="Y201" s="31"/>
      <c r="Z201" s="21"/>
      <c r="AA201" s="34"/>
      <c r="AC201" s="52"/>
      <c r="AF201" s="11"/>
    </row>
    <row r="202" spans="1:32" ht="21.75" customHeight="1">
      <c r="A202" s="24" t="str">
        <f>基本登録!$A$20</f>
        <v>４</v>
      </c>
      <c r="B202" s="179" t="str">
        <f>IF(AC202="","",VLOOKUP(AC202,都総体!$J:$O,4,FALSE))</f>
        <v/>
      </c>
      <c r="C202" s="180"/>
      <c r="D202" s="180"/>
      <c r="E202" s="180"/>
      <c r="F202" s="181"/>
      <c r="G202" s="26" t="str">
        <f>IF(AC202="","",VLOOKUP(AC202,都総体!$J:$O,5,FALSE))</f>
        <v/>
      </c>
      <c r="H202" s="31"/>
      <c r="I202" s="31"/>
      <c r="J202" s="31"/>
      <c r="K202" s="21"/>
      <c r="L202" s="34"/>
      <c r="M202" s="31"/>
      <c r="N202" s="31"/>
      <c r="O202" s="31"/>
      <c r="P202" s="21"/>
      <c r="Q202" s="34"/>
      <c r="R202" s="31"/>
      <c r="S202" s="31"/>
      <c r="T202" s="31"/>
      <c r="U202" s="21"/>
      <c r="V202" s="34"/>
      <c r="W202" s="31"/>
      <c r="X202" s="31"/>
      <c r="Y202" s="31"/>
      <c r="Z202" s="21"/>
      <c r="AA202" s="34"/>
      <c r="AC202" s="52"/>
      <c r="AF202" s="11"/>
    </row>
    <row r="203" spans="1:32" ht="21.75" customHeight="1">
      <c r="A203" s="24" t="str">
        <f>基本登録!$A$21</f>
        <v>５</v>
      </c>
      <c r="B203" s="179" t="str">
        <f>IF(AC203="","",VLOOKUP(AC203,都総体!$J:$O,4,FALSE))</f>
        <v/>
      </c>
      <c r="C203" s="180"/>
      <c r="D203" s="180"/>
      <c r="E203" s="180"/>
      <c r="F203" s="181"/>
      <c r="G203" s="26" t="str">
        <f>IF(AC203="","",VLOOKUP(AC203,都総体!$J:$O,5,FALSE))</f>
        <v/>
      </c>
      <c r="H203" s="31"/>
      <c r="I203" s="31"/>
      <c r="J203" s="31"/>
      <c r="K203" s="21"/>
      <c r="L203" s="34"/>
      <c r="M203" s="31"/>
      <c r="N203" s="31"/>
      <c r="O203" s="31"/>
      <c r="P203" s="21"/>
      <c r="Q203" s="34"/>
      <c r="R203" s="31"/>
      <c r="S203" s="31"/>
      <c r="T203" s="31"/>
      <c r="U203" s="21"/>
      <c r="V203" s="34"/>
      <c r="W203" s="31"/>
      <c r="X203" s="31"/>
      <c r="Y203" s="31"/>
      <c r="Z203" s="21"/>
      <c r="AA203" s="34"/>
      <c r="AC203" s="52"/>
      <c r="AF203" s="11"/>
    </row>
    <row r="204" spans="1:32" ht="21.75" customHeight="1">
      <c r="A204" s="24" t="str">
        <f>基本登録!$A$22</f>
        <v>補</v>
      </c>
      <c r="B204" s="179" t="str">
        <f>IF(AC204="","",VLOOKUP(AC204,都総体!$J:$O,4,FALSE))</f>
        <v/>
      </c>
      <c r="C204" s="180"/>
      <c r="D204" s="180"/>
      <c r="E204" s="180"/>
      <c r="F204" s="181"/>
      <c r="G204" s="26" t="str">
        <f>IF(AC204="","",VLOOKUP(AC204,都総体!$J:$O,5,FALSE))</f>
        <v/>
      </c>
      <c r="H204" s="24"/>
      <c r="I204" s="24"/>
      <c r="J204" s="24"/>
      <c r="K204" s="33"/>
      <c r="L204" s="34"/>
      <c r="M204" s="24"/>
      <c r="N204" s="24"/>
      <c r="O204" s="24"/>
      <c r="P204" s="33"/>
      <c r="Q204" s="34"/>
      <c r="R204" s="24"/>
      <c r="S204" s="24"/>
      <c r="T204" s="24"/>
      <c r="U204" s="33"/>
      <c r="V204" s="34"/>
      <c r="W204" s="24"/>
      <c r="X204" s="24"/>
      <c r="Y204" s="24"/>
      <c r="Z204" s="33"/>
      <c r="AA204" s="34"/>
      <c r="AC204" s="52"/>
      <c r="AF204" s="11"/>
    </row>
    <row r="205" spans="1:32" ht="19.5" customHeight="1">
      <c r="A205" s="169"/>
      <c r="B205" s="170"/>
      <c r="C205" s="170"/>
      <c r="D205" s="170"/>
      <c r="E205" s="170"/>
      <c r="F205" s="170"/>
      <c r="G205" s="171"/>
      <c r="H205" s="172" t="s">
        <v>132</v>
      </c>
      <c r="I205" s="173"/>
      <c r="J205" s="173"/>
      <c r="K205" s="173"/>
      <c r="L205" s="34"/>
      <c r="M205" s="172" t="s">
        <v>132</v>
      </c>
      <c r="N205" s="173"/>
      <c r="O205" s="173"/>
      <c r="P205" s="173"/>
      <c r="Q205" s="34"/>
      <c r="R205" s="172" t="s">
        <v>132</v>
      </c>
      <c r="S205" s="173"/>
      <c r="T205" s="173"/>
      <c r="U205" s="173"/>
      <c r="V205" s="34"/>
      <c r="W205" s="172" t="s">
        <v>132</v>
      </c>
      <c r="X205" s="173"/>
      <c r="Y205" s="173"/>
      <c r="Z205" s="173"/>
      <c r="AA205" s="34"/>
      <c r="AC205" s="52"/>
      <c r="AF205" s="11"/>
    </row>
    <row r="206" spans="1:32" ht="24.75" customHeight="1">
      <c r="A206" s="174"/>
      <c r="B206" s="175"/>
      <c r="C206" s="175"/>
      <c r="D206" s="175"/>
      <c r="E206" s="175"/>
      <c r="F206" s="175"/>
      <c r="G206" s="176"/>
      <c r="H206" s="169"/>
      <c r="I206" s="177"/>
      <c r="J206" s="177"/>
      <c r="K206" s="177"/>
      <c r="L206" s="178"/>
      <c r="M206" s="169"/>
      <c r="N206" s="177"/>
      <c r="O206" s="177"/>
      <c r="P206" s="177"/>
      <c r="Q206" s="178"/>
      <c r="R206" s="169"/>
      <c r="S206" s="177"/>
      <c r="T206" s="177"/>
      <c r="U206" s="177"/>
      <c r="V206" s="178"/>
      <c r="W206" s="169"/>
      <c r="X206" s="177"/>
      <c r="Y206" s="177"/>
      <c r="Z206" s="177"/>
      <c r="AA206" s="178"/>
      <c r="AC206" s="52"/>
      <c r="AF206" s="11"/>
    </row>
    <row r="207" spans="1:32" ht="4.5" customHeight="1">
      <c r="A207" s="165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AC207" s="52"/>
      <c r="AF207" s="11"/>
    </row>
    <row r="208" spans="1:32">
      <c r="A208" s="167" t="s">
        <v>136</v>
      </c>
      <c r="B208" s="167"/>
      <c r="C208" s="47" t="str">
        <f>基本登録!$A$23</f>
        <v>①（　）内の大会の個人の部は一人１枚使用すること（関東予選・総合体育大会・個人選手権大会）</v>
      </c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4"/>
      <c r="R208" s="45"/>
      <c r="S208" s="44"/>
      <c r="T208" s="44"/>
      <c r="U208" s="40"/>
      <c r="V208" s="40"/>
      <c r="W208" s="40"/>
      <c r="X208" s="40"/>
      <c r="Y208" s="40"/>
      <c r="Z208" s="40"/>
      <c r="AA208" s="40"/>
    </row>
    <row r="209" spans="1:32">
      <c r="A209" s="43"/>
      <c r="B209" s="43"/>
      <c r="C209" s="47" t="str">
        <f>基本登録!$A$24</f>
        <v>②顧問の捺印のないものは無効</v>
      </c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6"/>
      <c r="R209" s="44"/>
      <c r="S209" s="44"/>
      <c r="T209" s="44"/>
      <c r="U209" s="168" t="s">
        <v>139</v>
      </c>
      <c r="V209" s="168"/>
      <c r="W209" s="168"/>
      <c r="X209" s="168"/>
      <c r="Y209" s="168"/>
      <c r="Z209" s="168"/>
      <c r="AA209" s="168"/>
    </row>
    <row r="210" spans="1:32" s="37" customFormat="1">
      <c r="A210" s="41"/>
      <c r="B210" s="41"/>
      <c r="C210" s="42" t="str">
        <f>基本登録!$A$25</f>
        <v>③A4用紙に印刷すること（A4用紙1枚につき立順票は二部出力。切り取って使用すること）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168"/>
      <c r="V210" s="168"/>
      <c r="W210" s="168"/>
      <c r="X210" s="168"/>
      <c r="Y210" s="168"/>
      <c r="Z210" s="168"/>
      <c r="AA210" s="168"/>
      <c r="AC210" s="53"/>
    </row>
    <row r="211" spans="1:32" ht="34.5" customHeight="1">
      <c r="AC211" s="52"/>
      <c r="AF211" s="11"/>
    </row>
    <row r="212" spans="1:32" ht="24.75" customHeight="1">
      <c r="A212" s="199" t="s">
        <v>119</v>
      </c>
      <c r="B212" s="199"/>
      <c r="C212" s="199"/>
      <c r="D212" s="201" t="str">
        <f ca="1">基本登録!$B$10</f>
        <v>令和8年度　都総体（全国総体都予選）個人 立順票</v>
      </c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190" t="s">
        <v>120</v>
      </c>
      <c r="Y212" s="191"/>
      <c r="Z212" s="191"/>
      <c r="AA212" s="192"/>
      <c r="AC212" s="52"/>
      <c r="AF212" s="11"/>
    </row>
    <row r="213" spans="1:32" ht="26.25" customHeight="1">
      <c r="A213" s="200"/>
      <c r="B213" s="200"/>
      <c r="C213" s="200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2" t="str">
        <f>IF(VLOOKUP(AC220,都総体!$J:$O,2,FALSE)="","",VLOOKUP(AC220,都総体!$J:$O,2,FALSE))</f>
        <v/>
      </c>
      <c r="Y213" s="203"/>
      <c r="Z213" s="203"/>
      <c r="AA213" s="204"/>
      <c r="AC213" s="52"/>
      <c r="AF213" s="11"/>
    </row>
    <row r="214" spans="1:32" ht="27" customHeight="1">
      <c r="A214" s="169" t="s">
        <v>121</v>
      </c>
      <c r="B214" s="177"/>
      <c r="C214" s="178"/>
      <c r="D214" s="208"/>
      <c r="E214" s="30" t="s">
        <v>122</v>
      </c>
      <c r="F214" s="208"/>
      <c r="G214" s="190" t="s">
        <v>123</v>
      </c>
      <c r="H214" s="191"/>
      <c r="I214" s="192"/>
      <c r="J214" s="213" t="str">
        <f>基本登録!$B$2</f>
        <v>基本登録シートの学校番号に入力して下さい</v>
      </c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X214" s="205"/>
      <c r="Y214" s="206"/>
      <c r="Z214" s="206"/>
      <c r="AA214" s="207"/>
      <c r="AC214" s="52"/>
      <c r="AF214" s="11"/>
    </row>
    <row r="215" spans="1:32" ht="9.75" customHeight="1">
      <c r="A215" s="214">
        <f>基本登録!$B$1</f>
        <v>0</v>
      </c>
      <c r="B215" s="215"/>
      <c r="C215" s="216"/>
      <c r="D215" s="209"/>
      <c r="E215" s="223" t="s">
        <v>109</v>
      </c>
      <c r="F215" s="211"/>
      <c r="G215" s="226" t="s">
        <v>124</v>
      </c>
      <c r="H215" s="227"/>
      <c r="I215" s="228"/>
      <c r="J215" s="213">
        <f>基本登録!$B$3</f>
        <v>0</v>
      </c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36"/>
      <c r="X215" s="36"/>
      <c r="AC215" s="52"/>
      <c r="AF215" s="11"/>
    </row>
    <row r="216" spans="1:32" ht="16.5" customHeight="1">
      <c r="A216" s="217"/>
      <c r="B216" s="218"/>
      <c r="C216" s="219"/>
      <c r="D216" s="209"/>
      <c r="E216" s="224"/>
      <c r="F216" s="211"/>
      <c r="G216" s="229"/>
      <c r="H216" s="230"/>
      <c r="I216" s="231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X216" s="182" t="s">
        <v>125</v>
      </c>
      <c r="Y216" s="184" t="s">
        <v>126</v>
      </c>
      <c r="Z216" s="185"/>
      <c r="AA216" s="186"/>
      <c r="AC216" s="52"/>
      <c r="AF216" s="11"/>
    </row>
    <row r="217" spans="1:32" ht="27" customHeight="1">
      <c r="A217" s="220"/>
      <c r="B217" s="221"/>
      <c r="C217" s="222"/>
      <c r="D217" s="210"/>
      <c r="E217" s="225"/>
      <c r="F217" s="212"/>
      <c r="G217" s="190" t="s">
        <v>127</v>
      </c>
      <c r="H217" s="191"/>
      <c r="I217" s="192"/>
      <c r="J217" s="28"/>
      <c r="K217" s="29"/>
      <c r="L217" s="29"/>
      <c r="M217" s="29"/>
      <c r="N217" s="29"/>
      <c r="O217" s="29"/>
      <c r="P217" s="22"/>
      <c r="Q217" s="22"/>
      <c r="R217" s="22" t="s">
        <v>128</v>
      </c>
      <c r="S217" s="193" t="str">
        <f t="shared" ref="S217" si="2">AC220</f>
        <v/>
      </c>
      <c r="T217" s="194"/>
      <c r="U217" s="194"/>
      <c r="V217" s="23" t="s">
        <v>129</v>
      </c>
      <c r="X217" s="183"/>
      <c r="Y217" s="187"/>
      <c r="Z217" s="188"/>
      <c r="AA217" s="189"/>
      <c r="AC217" s="52"/>
      <c r="AF217" s="11"/>
    </row>
    <row r="218" spans="1:32" ht="4.5" customHeight="1">
      <c r="AC218" s="52"/>
      <c r="AF218" s="11"/>
    </row>
    <row r="219" spans="1:32" ht="21.75" customHeight="1">
      <c r="A219" s="24" t="s">
        <v>130</v>
      </c>
      <c r="B219" s="174" t="s">
        <v>131</v>
      </c>
      <c r="C219" s="195"/>
      <c r="D219" s="195"/>
      <c r="E219" s="195"/>
      <c r="F219" s="176"/>
      <c r="G219" s="32" t="s">
        <v>102</v>
      </c>
      <c r="H219" s="196" t="str">
        <f ca="1">IFERROR(VLOOKUP(D212,基本登録!$B$8:$I$14,5,FALSE),"")</f>
        <v>個人準決勝</v>
      </c>
      <c r="I219" s="197"/>
      <c r="J219" s="197"/>
      <c r="K219" s="197"/>
      <c r="L219" s="198"/>
      <c r="M219" s="196" t="str">
        <f ca="1">IFERROR(VLOOKUP(D212,基本登録!$B$8:$I$14,6,FALSE),"")</f>
        <v>個人決勝</v>
      </c>
      <c r="N219" s="197"/>
      <c r="O219" s="197"/>
      <c r="P219" s="197"/>
      <c r="Q219" s="198"/>
      <c r="R219" s="196" t="str">
        <f ca="1">IFERROR(IF(VLOOKUP(D212,基本登録!$B$8:$I$14,7,FALSE)="","",VLOOKUP(D212,基本登録!$B$8:$I$14,7,FALSE)),"")</f>
        <v/>
      </c>
      <c r="S219" s="197"/>
      <c r="T219" s="197"/>
      <c r="U219" s="197"/>
      <c r="V219" s="198"/>
      <c r="W219" s="196" t="str">
        <f ca="1">IFERROR(IF(VLOOKUP(D212,基本登録!$B$8:$I$14,8,FALSE)="","",VLOOKUP(D212,基本登録!$B$8:$I$14,8,FALSE)),"")</f>
        <v/>
      </c>
      <c r="X219" s="197"/>
      <c r="Y219" s="197"/>
      <c r="Z219" s="197"/>
      <c r="AA219" s="198"/>
      <c r="AC219" s="52"/>
      <c r="AF219" s="11"/>
    </row>
    <row r="220" spans="1:32" ht="21.75" customHeight="1">
      <c r="A220" s="25" t="str">
        <f>基本登録!$A$17</f>
        <v>１</v>
      </c>
      <c r="B220" s="179" t="str">
        <f>IF(AC220="","",VLOOKUP(AC220,都総体!$J:$O,4,FALSE))</f>
        <v/>
      </c>
      <c r="C220" s="180"/>
      <c r="D220" s="180"/>
      <c r="E220" s="180"/>
      <c r="F220" s="181"/>
      <c r="G220" s="26" t="str">
        <f>IF(AC220="","",VLOOKUP(AC220,都総体!$J:$O,5,FALSE))</f>
        <v/>
      </c>
      <c r="H220" s="31"/>
      <c r="I220" s="31"/>
      <c r="J220" s="31"/>
      <c r="K220" s="21"/>
      <c r="L220" s="34"/>
      <c r="M220" s="31"/>
      <c r="N220" s="31"/>
      <c r="O220" s="31"/>
      <c r="P220" s="21"/>
      <c r="Q220" s="34"/>
      <c r="R220" s="31"/>
      <c r="S220" s="31"/>
      <c r="T220" s="31"/>
      <c r="U220" s="21"/>
      <c r="V220" s="34"/>
      <c r="W220" s="31"/>
      <c r="X220" s="31"/>
      <c r="Y220" s="31"/>
      <c r="Z220" s="21"/>
      <c r="AA220" s="34"/>
      <c r="AC220" s="52" t="str">
        <f>都総体!$J$18</f>
        <v/>
      </c>
      <c r="AF220" s="11"/>
    </row>
    <row r="221" spans="1:32" ht="21.75" customHeight="1">
      <c r="A221" s="24" t="str">
        <f>基本登録!$A$18</f>
        <v>２</v>
      </c>
      <c r="B221" s="179" t="str">
        <f>IF(AC221="","",VLOOKUP(AC221,都総体!$J:$O,4,FALSE))</f>
        <v/>
      </c>
      <c r="C221" s="180"/>
      <c r="D221" s="180"/>
      <c r="E221" s="180"/>
      <c r="F221" s="181"/>
      <c r="G221" s="26" t="str">
        <f>IF(AC221="","",VLOOKUP(AC221,都総体!$J:$O,5,FALSE))</f>
        <v/>
      </c>
      <c r="H221" s="31"/>
      <c r="I221" s="31"/>
      <c r="J221" s="31"/>
      <c r="K221" s="21"/>
      <c r="L221" s="34"/>
      <c r="M221" s="31"/>
      <c r="N221" s="31"/>
      <c r="O221" s="31"/>
      <c r="P221" s="21"/>
      <c r="Q221" s="34"/>
      <c r="R221" s="31"/>
      <c r="S221" s="31"/>
      <c r="T221" s="31"/>
      <c r="U221" s="21"/>
      <c r="V221" s="34"/>
      <c r="W221" s="31"/>
      <c r="X221" s="31"/>
      <c r="Y221" s="31"/>
      <c r="Z221" s="21"/>
      <c r="AA221" s="34"/>
      <c r="AC221" s="52"/>
      <c r="AF221" s="11"/>
    </row>
    <row r="222" spans="1:32" ht="21.75" customHeight="1">
      <c r="A222" s="24" t="str">
        <f>基本登録!$A$19</f>
        <v>３</v>
      </c>
      <c r="B222" s="179" t="str">
        <f>IF(AC222="","",VLOOKUP(AC222,都総体!$J:$O,4,FALSE))</f>
        <v/>
      </c>
      <c r="C222" s="180"/>
      <c r="D222" s="180"/>
      <c r="E222" s="180"/>
      <c r="F222" s="181"/>
      <c r="G222" s="26" t="str">
        <f>IF(AC222="","",VLOOKUP(AC222,都総体!$J:$O,5,FALSE))</f>
        <v/>
      </c>
      <c r="H222" s="31"/>
      <c r="I222" s="31"/>
      <c r="J222" s="31"/>
      <c r="K222" s="21"/>
      <c r="L222" s="34"/>
      <c r="M222" s="31"/>
      <c r="N222" s="31"/>
      <c r="O222" s="31"/>
      <c r="P222" s="21"/>
      <c r="Q222" s="34"/>
      <c r="R222" s="31"/>
      <c r="S222" s="31"/>
      <c r="T222" s="31"/>
      <c r="U222" s="21"/>
      <c r="V222" s="34"/>
      <c r="W222" s="31"/>
      <c r="X222" s="31"/>
      <c r="Y222" s="31"/>
      <c r="Z222" s="21"/>
      <c r="AA222" s="34"/>
      <c r="AC222" s="52"/>
      <c r="AF222" s="11"/>
    </row>
    <row r="223" spans="1:32" ht="21.75" customHeight="1">
      <c r="A223" s="24" t="str">
        <f>基本登録!$A$20</f>
        <v>４</v>
      </c>
      <c r="B223" s="179" t="str">
        <f>IF(AC223="","",VLOOKUP(AC223,都総体!$J:$O,4,FALSE))</f>
        <v/>
      </c>
      <c r="C223" s="180"/>
      <c r="D223" s="180"/>
      <c r="E223" s="180"/>
      <c r="F223" s="181"/>
      <c r="G223" s="26" t="str">
        <f>IF(AC223="","",VLOOKUP(AC223,都総体!$J:$O,5,FALSE))</f>
        <v/>
      </c>
      <c r="H223" s="31"/>
      <c r="I223" s="31"/>
      <c r="J223" s="31"/>
      <c r="K223" s="21"/>
      <c r="L223" s="34"/>
      <c r="M223" s="31"/>
      <c r="N223" s="31"/>
      <c r="O223" s="31"/>
      <c r="P223" s="21"/>
      <c r="Q223" s="34"/>
      <c r="R223" s="31"/>
      <c r="S223" s="31"/>
      <c r="T223" s="31"/>
      <c r="U223" s="21"/>
      <c r="V223" s="34"/>
      <c r="W223" s="31"/>
      <c r="X223" s="31"/>
      <c r="Y223" s="31"/>
      <c r="Z223" s="21"/>
      <c r="AA223" s="34"/>
      <c r="AC223" s="52"/>
      <c r="AF223" s="11"/>
    </row>
    <row r="224" spans="1:32" ht="21.75" customHeight="1">
      <c r="A224" s="24" t="str">
        <f>基本登録!$A$21</f>
        <v>５</v>
      </c>
      <c r="B224" s="179" t="str">
        <f>IF(AC224="","",VLOOKUP(AC224,都総体!$J:$O,4,FALSE))</f>
        <v/>
      </c>
      <c r="C224" s="180"/>
      <c r="D224" s="180"/>
      <c r="E224" s="180"/>
      <c r="F224" s="181"/>
      <c r="G224" s="26" t="str">
        <f>IF(AC224="","",VLOOKUP(AC224,都総体!$J:$O,5,FALSE))</f>
        <v/>
      </c>
      <c r="H224" s="31"/>
      <c r="I224" s="31"/>
      <c r="J224" s="31"/>
      <c r="K224" s="21"/>
      <c r="L224" s="34"/>
      <c r="M224" s="31"/>
      <c r="N224" s="31"/>
      <c r="O224" s="31"/>
      <c r="P224" s="21"/>
      <c r="Q224" s="34"/>
      <c r="R224" s="31"/>
      <c r="S224" s="31"/>
      <c r="T224" s="31"/>
      <c r="U224" s="21"/>
      <c r="V224" s="34"/>
      <c r="W224" s="31"/>
      <c r="X224" s="31"/>
      <c r="Y224" s="31"/>
      <c r="Z224" s="21"/>
      <c r="AA224" s="34"/>
      <c r="AC224" s="52"/>
      <c r="AF224" s="11"/>
    </row>
    <row r="225" spans="1:32" ht="21.75" customHeight="1">
      <c r="A225" s="24" t="str">
        <f>基本登録!$A$22</f>
        <v>補</v>
      </c>
      <c r="B225" s="179" t="str">
        <f>IF(AC225="","",VLOOKUP(AC225,都総体!$J:$O,4,FALSE))</f>
        <v/>
      </c>
      <c r="C225" s="180"/>
      <c r="D225" s="180"/>
      <c r="E225" s="180"/>
      <c r="F225" s="181"/>
      <c r="G225" s="26" t="str">
        <f>IF(AC225="","",VLOOKUP(AC225,都総体!$J:$O,5,FALSE))</f>
        <v/>
      </c>
      <c r="H225" s="24"/>
      <c r="I225" s="24"/>
      <c r="J225" s="24"/>
      <c r="K225" s="33"/>
      <c r="L225" s="34"/>
      <c r="M225" s="24"/>
      <c r="N225" s="24"/>
      <c r="O225" s="24"/>
      <c r="P225" s="33"/>
      <c r="Q225" s="34"/>
      <c r="R225" s="24"/>
      <c r="S225" s="24"/>
      <c r="T225" s="24"/>
      <c r="U225" s="33"/>
      <c r="V225" s="34"/>
      <c r="W225" s="24"/>
      <c r="X225" s="24"/>
      <c r="Y225" s="24"/>
      <c r="Z225" s="33"/>
      <c r="AA225" s="34"/>
      <c r="AC225" s="52"/>
      <c r="AF225" s="11"/>
    </row>
    <row r="226" spans="1:32" ht="19.5" customHeight="1">
      <c r="A226" s="169"/>
      <c r="B226" s="170"/>
      <c r="C226" s="170"/>
      <c r="D226" s="170"/>
      <c r="E226" s="170"/>
      <c r="F226" s="170"/>
      <c r="G226" s="171"/>
      <c r="H226" s="172" t="s">
        <v>132</v>
      </c>
      <c r="I226" s="173"/>
      <c r="J226" s="173"/>
      <c r="K226" s="173"/>
      <c r="L226" s="34"/>
      <c r="M226" s="172" t="s">
        <v>132</v>
      </c>
      <c r="N226" s="173"/>
      <c r="O226" s="173"/>
      <c r="P226" s="173"/>
      <c r="Q226" s="34"/>
      <c r="R226" s="172" t="s">
        <v>132</v>
      </c>
      <c r="S226" s="173"/>
      <c r="T226" s="173"/>
      <c r="U226" s="173"/>
      <c r="V226" s="34"/>
      <c r="W226" s="172" t="s">
        <v>132</v>
      </c>
      <c r="X226" s="173"/>
      <c r="Y226" s="173"/>
      <c r="Z226" s="173"/>
      <c r="AA226" s="34"/>
      <c r="AC226" s="52"/>
      <c r="AF226" s="11"/>
    </row>
    <row r="227" spans="1:32" ht="24.75" customHeight="1">
      <c r="A227" s="174"/>
      <c r="B227" s="175"/>
      <c r="C227" s="175"/>
      <c r="D227" s="175"/>
      <c r="E227" s="175"/>
      <c r="F227" s="175"/>
      <c r="G227" s="176"/>
      <c r="H227" s="169"/>
      <c r="I227" s="177"/>
      <c r="J227" s="177"/>
      <c r="K227" s="177"/>
      <c r="L227" s="178"/>
      <c r="M227" s="169"/>
      <c r="N227" s="177"/>
      <c r="O227" s="177"/>
      <c r="P227" s="177"/>
      <c r="Q227" s="178"/>
      <c r="R227" s="169"/>
      <c r="S227" s="177"/>
      <c r="T227" s="177"/>
      <c r="U227" s="177"/>
      <c r="V227" s="178"/>
      <c r="W227" s="169"/>
      <c r="X227" s="177"/>
      <c r="Y227" s="177"/>
      <c r="Z227" s="177"/>
      <c r="AA227" s="178"/>
      <c r="AC227" s="52"/>
      <c r="AF227" s="11"/>
    </row>
    <row r="228" spans="1:32" ht="4.5" customHeight="1">
      <c r="A228" s="165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AC228" s="52"/>
      <c r="AF228" s="11"/>
    </row>
    <row r="229" spans="1:32">
      <c r="A229" s="167" t="s">
        <v>136</v>
      </c>
      <c r="B229" s="167"/>
      <c r="C229" s="47" t="str">
        <f>基本登録!$A$23</f>
        <v>①（　）内の大会の個人の部は一人１枚使用すること（関東予選・総合体育大会・個人選手権大会）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4"/>
      <c r="R229" s="45"/>
      <c r="S229" s="44"/>
      <c r="T229" s="44"/>
      <c r="U229" s="40"/>
      <c r="V229" s="40"/>
      <c r="W229" s="40"/>
      <c r="X229" s="40"/>
      <c r="Y229" s="40"/>
      <c r="Z229" s="40"/>
      <c r="AA229" s="40"/>
    </row>
    <row r="230" spans="1:32">
      <c r="A230" s="43"/>
      <c r="B230" s="43"/>
      <c r="C230" s="47" t="str">
        <f>基本登録!$A$24</f>
        <v>②顧問の捺印のないものは無効</v>
      </c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6"/>
      <c r="R230" s="44"/>
      <c r="S230" s="44"/>
      <c r="T230" s="44"/>
      <c r="U230" s="168" t="s">
        <v>139</v>
      </c>
      <c r="V230" s="168"/>
      <c r="W230" s="168"/>
      <c r="X230" s="168"/>
      <c r="Y230" s="168"/>
      <c r="Z230" s="168"/>
      <c r="AA230" s="168"/>
    </row>
    <row r="231" spans="1:32" s="37" customFormat="1">
      <c r="A231" s="41"/>
      <c r="B231" s="41"/>
      <c r="C231" s="42" t="str">
        <f>基本登録!$A$25</f>
        <v>③A4用紙に印刷すること（A4用紙1枚につき立順票は二部出力。切り取って使用すること）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168"/>
      <c r="V231" s="168"/>
      <c r="W231" s="168"/>
      <c r="X231" s="168"/>
      <c r="Y231" s="168"/>
      <c r="Z231" s="168"/>
      <c r="AA231" s="168"/>
      <c r="AC231" s="53"/>
    </row>
    <row r="232" spans="1:32" ht="34.5" customHeight="1">
      <c r="AC232" s="52"/>
      <c r="AF232" s="11"/>
    </row>
    <row r="233" spans="1:32" ht="24.75" customHeight="1">
      <c r="A233" s="199" t="s">
        <v>119</v>
      </c>
      <c r="B233" s="199"/>
      <c r="C233" s="199"/>
      <c r="D233" s="201" t="str">
        <f ca="1">基本登録!$B$10</f>
        <v>令和8年度　都総体（全国総体都予選）個人 立順票</v>
      </c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190" t="s">
        <v>120</v>
      </c>
      <c r="Y233" s="191"/>
      <c r="Z233" s="191"/>
      <c r="AA233" s="192"/>
      <c r="AC233" s="52"/>
      <c r="AF233" s="11"/>
    </row>
    <row r="234" spans="1:32" ht="26.25" customHeight="1">
      <c r="A234" s="200"/>
      <c r="B234" s="200"/>
      <c r="C234" s="200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2" t="str">
        <f>IF(VLOOKUP(AC241,都総体!$J:$O,2,FALSE)="","",VLOOKUP(AC241,都総体!$J:$O,2,FALSE))</f>
        <v/>
      </c>
      <c r="Y234" s="203"/>
      <c r="Z234" s="203"/>
      <c r="AA234" s="204"/>
      <c r="AC234" s="52"/>
      <c r="AF234" s="11"/>
    </row>
    <row r="235" spans="1:32" ht="27" customHeight="1">
      <c r="A235" s="169" t="s">
        <v>121</v>
      </c>
      <c r="B235" s="177"/>
      <c r="C235" s="178"/>
      <c r="D235" s="208"/>
      <c r="E235" s="30" t="s">
        <v>122</v>
      </c>
      <c r="F235" s="208"/>
      <c r="G235" s="190" t="s">
        <v>123</v>
      </c>
      <c r="H235" s="191"/>
      <c r="I235" s="192"/>
      <c r="J235" s="213" t="str">
        <f>基本登録!$B$2</f>
        <v>基本登録シートの学校番号に入力して下さい</v>
      </c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X235" s="205"/>
      <c r="Y235" s="206"/>
      <c r="Z235" s="206"/>
      <c r="AA235" s="207"/>
      <c r="AC235" s="52"/>
      <c r="AF235" s="11"/>
    </row>
    <row r="236" spans="1:32" ht="9.75" customHeight="1">
      <c r="A236" s="214">
        <f>基本登録!$B$1</f>
        <v>0</v>
      </c>
      <c r="B236" s="215"/>
      <c r="C236" s="216"/>
      <c r="D236" s="209"/>
      <c r="E236" s="223" t="s">
        <v>109</v>
      </c>
      <c r="F236" s="211"/>
      <c r="G236" s="226" t="s">
        <v>124</v>
      </c>
      <c r="H236" s="227"/>
      <c r="I236" s="228"/>
      <c r="J236" s="213">
        <f>基本登録!$B$3</f>
        <v>0</v>
      </c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36"/>
      <c r="X236" s="36"/>
      <c r="AC236" s="52"/>
      <c r="AF236" s="11"/>
    </row>
    <row r="237" spans="1:32" ht="16.5" customHeight="1">
      <c r="A237" s="217"/>
      <c r="B237" s="218"/>
      <c r="C237" s="219"/>
      <c r="D237" s="209"/>
      <c r="E237" s="224"/>
      <c r="F237" s="211"/>
      <c r="G237" s="229"/>
      <c r="H237" s="230"/>
      <c r="I237" s="231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X237" s="182" t="s">
        <v>125</v>
      </c>
      <c r="Y237" s="184" t="s">
        <v>126</v>
      </c>
      <c r="Z237" s="185"/>
      <c r="AA237" s="186"/>
      <c r="AC237" s="52"/>
      <c r="AF237" s="11"/>
    </row>
    <row r="238" spans="1:32" ht="27" customHeight="1">
      <c r="A238" s="220"/>
      <c r="B238" s="221"/>
      <c r="C238" s="222"/>
      <c r="D238" s="210"/>
      <c r="E238" s="225"/>
      <c r="F238" s="212"/>
      <c r="G238" s="190" t="s">
        <v>127</v>
      </c>
      <c r="H238" s="191"/>
      <c r="I238" s="192"/>
      <c r="J238" s="28"/>
      <c r="K238" s="29"/>
      <c r="L238" s="29"/>
      <c r="M238" s="29"/>
      <c r="N238" s="29"/>
      <c r="O238" s="29"/>
      <c r="P238" s="22"/>
      <c r="Q238" s="22"/>
      <c r="R238" s="22" t="s">
        <v>128</v>
      </c>
      <c r="S238" s="193" t="str">
        <f t="shared" ref="S238" si="3">AC241</f>
        <v/>
      </c>
      <c r="T238" s="194"/>
      <c r="U238" s="194"/>
      <c r="V238" s="23" t="s">
        <v>129</v>
      </c>
      <c r="X238" s="183"/>
      <c r="Y238" s="187"/>
      <c r="Z238" s="188"/>
      <c r="AA238" s="189"/>
      <c r="AC238" s="52"/>
      <c r="AF238" s="11"/>
    </row>
    <row r="239" spans="1:32" ht="4.5" customHeight="1">
      <c r="AC239" s="52"/>
      <c r="AF239" s="11"/>
    </row>
    <row r="240" spans="1:32" ht="21.75" customHeight="1">
      <c r="A240" s="24" t="s">
        <v>130</v>
      </c>
      <c r="B240" s="174" t="s">
        <v>131</v>
      </c>
      <c r="C240" s="195"/>
      <c r="D240" s="195"/>
      <c r="E240" s="195"/>
      <c r="F240" s="176"/>
      <c r="G240" s="32" t="s">
        <v>102</v>
      </c>
      <c r="H240" s="196" t="str">
        <f ca="1">IFERROR(VLOOKUP(D233,基本登録!$B$8:$I$14,5,FALSE),"")</f>
        <v>個人準決勝</v>
      </c>
      <c r="I240" s="197"/>
      <c r="J240" s="197"/>
      <c r="K240" s="197"/>
      <c r="L240" s="198"/>
      <c r="M240" s="196" t="str">
        <f ca="1">IFERROR(VLOOKUP(D233,基本登録!$B$8:$I$14,6,FALSE),"")</f>
        <v>個人決勝</v>
      </c>
      <c r="N240" s="197"/>
      <c r="O240" s="197"/>
      <c r="P240" s="197"/>
      <c r="Q240" s="198"/>
      <c r="R240" s="196" t="str">
        <f ca="1">IFERROR(IF(VLOOKUP(D233,基本登録!$B$8:$I$14,7,FALSE)="","",VLOOKUP(D233,基本登録!$B$8:$I$14,7,FALSE)),"")</f>
        <v/>
      </c>
      <c r="S240" s="197"/>
      <c r="T240" s="197"/>
      <c r="U240" s="197"/>
      <c r="V240" s="198"/>
      <c r="W240" s="196" t="str">
        <f ca="1">IFERROR(IF(VLOOKUP(D233,基本登録!$B$8:$I$14,8,FALSE)="","",VLOOKUP(D233,基本登録!$B$8:$I$14,8,FALSE)),"")</f>
        <v/>
      </c>
      <c r="X240" s="197"/>
      <c r="Y240" s="197"/>
      <c r="Z240" s="197"/>
      <c r="AA240" s="198"/>
      <c r="AC240" s="52"/>
      <c r="AF240" s="11"/>
    </row>
    <row r="241" spans="1:32" ht="21.75" customHeight="1">
      <c r="A241" s="25" t="str">
        <f>基本登録!$A$17</f>
        <v>１</v>
      </c>
      <c r="B241" s="179" t="str">
        <f>IF(AC241="","",VLOOKUP(AC241,都総体!$J:$O,4,FALSE))</f>
        <v/>
      </c>
      <c r="C241" s="180"/>
      <c r="D241" s="180"/>
      <c r="E241" s="180"/>
      <c r="F241" s="181"/>
      <c r="G241" s="26" t="str">
        <f>IF(AC241="","",VLOOKUP(AC241,都総体!$J:$O,5,FALSE))</f>
        <v/>
      </c>
      <c r="H241" s="31"/>
      <c r="I241" s="31"/>
      <c r="J241" s="31"/>
      <c r="K241" s="21"/>
      <c r="L241" s="34"/>
      <c r="M241" s="31"/>
      <c r="N241" s="31"/>
      <c r="O241" s="31"/>
      <c r="P241" s="21"/>
      <c r="Q241" s="34"/>
      <c r="R241" s="31"/>
      <c r="S241" s="31"/>
      <c r="T241" s="31"/>
      <c r="U241" s="21"/>
      <c r="V241" s="34"/>
      <c r="W241" s="31"/>
      <c r="X241" s="31"/>
      <c r="Y241" s="31"/>
      <c r="Z241" s="21"/>
      <c r="AA241" s="34"/>
      <c r="AC241" s="52" t="str">
        <f>都総体!$J$19</f>
        <v/>
      </c>
      <c r="AF241" s="11"/>
    </row>
    <row r="242" spans="1:32" ht="21.75" customHeight="1">
      <c r="A242" s="24" t="str">
        <f>基本登録!$A$18</f>
        <v>２</v>
      </c>
      <c r="B242" s="179" t="str">
        <f>IF(AC242="","",VLOOKUP(AC242,都総体!$J:$O,4,FALSE))</f>
        <v/>
      </c>
      <c r="C242" s="180"/>
      <c r="D242" s="180"/>
      <c r="E242" s="180"/>
      <c r="F242" s="181"/>
      <c r="G242" s="26" t="str">
        <f>IF(AC242="","",VLOOKUP(AC242,都総体!$J:$O,5,FALSE))</f>
        <v/>
      </c>
      <c r="H242" s="31"/>
      <c r="I242" s="31"/>
      <c r="J242" s="31"/>
      <c r="K242" s="21"/>
      <c r="L242" s="34"/>
      <c r="M242" s="31"/>
      <c r="N242" s="31"/>
      <c r="O242" s="31"/>
      <c r="P242" s="21"/>
      <c r="Q242" s="34"/>
      <c r="R242" s="31"/>
      <c r="S242" s="31"/>
      <c r="T242" s="31"/>
      <c r="U242" s="21"/>
      <c r="V242" s="34"/>
      <c r="W242" s="31"/>
      <c r="X242" s="31"/>
      <c r="Y242" s="31"/>
      <c r="Z242" s="21"/>
      <c r="AA242" s="34"/>
      <c r="AC242" s="52"/>
      <c r="AF242" s="11"/>
    </row>
    <row r="243" spans="1:32" ht="21.75" customHeight="1">
      <c r="A243" s="24" t="str">
        <f>基本登録!$A$19</f>
        <v>３</v>
      </c>
      <c r="B243" s="179" t="str">
        <f>IF(AC243="","",VLOOKUP(AC243,都総体!$J:$O,4,FALSE))</f>
        <v/>
      </c>
      <c r="C243" s="180"/>
      <c r="D243" s="180"/>
      <c r="E243" s="180"/>
      <c r="F243" s="181"/>
      <c r="G243" s="26" t="str">
        <f>IF(AC243="","",VLOOKUP(AC243,都総体!$J:$O,5,FALSE))</f>
        <v/>
      </c>
      <c r="H243" s="31"/>
      <c r="I243" s="31"/>
      <c r="J243" s="31"/>
      <c r="K243" s="21"/>
      <c r="L243" s="34"/>
      <c r="M243" s="31"/>
      <c r="N243" s="31"/>
      <c r="O243" s="31"/>
      <c r="P243" s="21"/>
      <c r="Q243" s="34"/>
      <c r="R243" s="31"/>
      <c r="S243" s="31"/>
      <c r="T243" s="31"/>
      <c r="U243" s="21"/>
      <c r="V243" s="34"/>
      <c r="W243" s="31"/>
      <c r="X243" s="31"/>
      <c r="Y243" s="31"/>
      <c r="Z243" s="21"/>
      <c r="AA243" s="34"/>
      <c r="AC243" s="52"/>
      <c r="AF243" s="11"/>
    </row>
    <row r="244" spans="1:32" ht="21.75" customHeight="1">
      <c r="A244" s="24" t="str">
        <f>基本登録!$A$20</f>
        <v>４</v>
      </c>
      <c r="B244" s="179" t="str">
        <f>IF(AC244="","",VLOOKUP(AC244,都総体!$J:$O,4,FALSE))</f>
        <v/>
      </c>
      <c r="C244" s="180"/>
      <c r="D244" s="180"/>
      <c r="E244" s="180"/>
      <c r="F244" s="181"/>
      <c r="G244" s="26" t="str">
        <f>IF(AC244="","",VLOOKUP(AC244,都総体!$J:$O,5,FALSE))</f>
        <v/>
      </c>
      <c r="H244" s="31"/>
      <c r="I244" s="31"/>
      <c r="J244" s="31"/>
      <c r="K244" s="21"/>
      <c r="L244" s="34"/>
      <c r="M244" s="31"/>
      <c r="N244" s="31"/>
      <c r="O244" s="31"/>
      <c r="P244" s="21"/>
      <c r="Q244" s="34"/>
      <c r="R244" s="31"/>
      <c r="S244" s="31"/>
      <c r="T244" s="31"/>
      <c r="U244" s="21"/>
      <c r="V244" s="34"/>
      <c r="W244" s="31"/>
      <c r="X244" s="31"/>
      <c r="Y244" s="31"/>
      <c r="Z244" s="21"/>
      <c r="AA244" s="34"/>
      <c r="AC244" s="52"/>
      <c r="AF244" s="11"/>
    </row>
    <row r="245" spans="1:32" ht="21.75" customHeight="1">
      <c r="A245" s="24" t="str">
        <f>基本登録!$A$21</f>
        <v>５</v>
      </c>
      <c r="B245" s="179" t="str">
        <f>IF(AC245="","",VLOOKUP(AC245,都総体!$J:$O,4,FALSE))</f>
        <v/>
      </c>
      <c r="C245" s="180"/>
      <c r="D245" s="180"/>
      <c r="E245" s="180"/>
      <c r="F245" s="181"/>
      <c r="G245" s="26" t="str">
        <f>IF(AC245="","",VLOOKUP(AC245,都総体!$J:$O,5,FALSE))</f>
        <v/>
      </c>
      <c r="H245" s="31"/>
      <c r="I245" s="31"/>
      <c r="J245" s="31"/>
      <c r="K245" s="21"/>
      <c r="L245" s="34"/>
      <c r="M245" s="31"/>
      <c r="N245" s="31"/>
      <c r="O245" s="31"/>
      <c r="P245" s="21"/>
      <c r="Q245" s="34"/>
      <c r="R245" s="31"/>
      <c r="S245" s="31"/>
      <c r="T245" s="31"/>
      <c r="U245" s="21"/>
      <c r="V245" s="34"/>
      <c r="W245" s="31"/>
      <c r="X245" s="31"/>
      <c r="Y245" s="31"/>
      <c r="Z245" s="21"/>
      <c r="AA245" s="34"/>
      <c r="AC245" s="52"/>
      <c r="AF245" s="11"/>
    </row>
    <row r="246" spans="1:32" ht="21.75" customHeight="1">
      <c r="A246" s="24" t="str">
        <f>基本登録!$A$22</f>
        <v>補</v>
      </c>
      <c r="B246" s="179" t="str">
        <f>IF(AC246="","",VLOOKUP(AC246,都総体!$J:$O,4,FALSE))</f>
        <v/>
      </c>
      <c r="C246" s="180"/>
      <c r="D246" s="180"/>
      <c r="E246" s="180"/>
      <c r="F246" s="181"/>
      <c r="G246" s="26" t="str">
        <f>IF(AC246="","",VLOOKUP(AC246,都総体!$J:$O,5,FALSE))</f>
        <v/>
      </c>
      <c r="H246" s="24"/>
      <c r="I246" s="24"/>
      <c r="J246" s="24"/>
      <c r="K246" s="33"/>
      <c r="L246" s="34"/>
      <c r="M246" s="24"/>
      <c r="N246" s="24"/>
      <c r="O246" s="24"/>
      <c r="P246" s="33"/>
      <c r="Q246" s="34"/>
      <c r="R246" s="24"/>
      <c r="S246" s="24"/>
      <c r="T246" s="24"/>
      <c r="U246" s="33"/>
      <c r="V246" s="34"/>
      <c r="W246" s="24"/>
      <c r="X246" s="24"/>
      <c r="Y246" s="24"/>
      <c r="Z246" s="33"/>
      <c r="AA246" s="34"/>
      <c r="AC246" s="52"/>
      <c r="AF246" s="11"/>
    </row>
    <row r="247" spans="1:32" ht="19.5" customHeight="1">
      <c r="A247" s="169"/>
      <c r="B247" s="170"/>
      <c r="C247" s="170"/>
      <c r="D247" s="170"/>
      <c r="E247" s="170"/>
      <c r="F247" s="170"/>
      <c r="G247" s="171"/>
      <c r="H247" s="172" t="s">
        <v>132</v>
      </c>
      <c r="I247" s="173"/>
      <c r="J247" s="173"/>
      <c r="K247" s="173"/>
      <c r="L247" s="34"/>
      <c r="M247" s="172" t="s">
        <v>132</v>
      </c>
      <c r="N247" s="173"/>
      <c r="O247" s="173"/>
      <c r="P247" s="173"/>
      <c r="Q247" s="34"/>
      <c r="R247" s="172" t="s">
        <v>132</v>
      </c>
      <c r="S247" s="173"/>
      <c r="T247" s="173"/>
      <c r="U247" s="173"/>
      <c r="V247" s="34"/>
      <c r="W247" s="172" t="s">
        <v>132</v>
      </c>
      <c r="X247" s="173"/>
      <c r="Y247" s="173"/>
      <c r="Z247" s="173"/>
      <c r="AA247" s="34"/>
      <c r="AC247" s="52"/>
      <c r="AF247" s="11"/>
    </row>
    <row r="248" spans="1:32" ht="24.75" customHeight="1">
      <c r="A248" s="174"/>
      <c r="B248" s="175"/>
      <c r="C248" s="175"/>
      <c r="D248" s="175"/>
      <c r="E248" s="175"/>
      <c r="F248" s="175"/>
      <c r="G248" s="176"/>
      <c r="H248" s="169"/>
      <c r="I248" s="177"/>
      <c r="J248" s="177"/>
      <c r="K248" s="177"/>
      <c r="L248" s="178"/>
      <c r="M248" s="169"/>
      <c r="N248" s="177"/>
      <c r="O248" s="177"/>
      <c r="P248" s="177"/>
      <c r="Q248" s="178"/>
      <c r="R248" s="169"/>
      <c r="S248" s="177"/>
      <c r="T248" s="177"/>
      <c r="U248" s="177"/>
      <c r="V248" s="178"/>
      <c r="W248" s="169"/>
      <c r="X248" s="177"/>
      <c r="Y248" s="177"/>
      <c r="Z248" s="177"/>
      <c r="AA248" s="178"/>
      <c r="AC248" s="52"/>
      <c r="AF248" s="11"/>
    </row>
    <row r="249" spans="1:32" ht="4.5" customHeight="1">
      <c r="A249" s="165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AC249" s="52"/>
      <c r="AF249" s="11"/>
    </row>
    <row r="250" spans="1:32">
      <c r="A250" s="167" t="s">
        <v>136</v>
      </c>
      <c r="B250" s="167"/>
      <c r="C250" s="47" t="str">
        <f>基本登録!$A$23</f>
        <v>①（　）内の大会の個人の部は一人１枚使用すること（関東予選・総合体育大会・個人選手権大会）</v>
      </c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4"/>
      <c r="R250" s="45"/>
      <c r="S250" s="44"/>
      <c r="T250" s="44"/>
      <c r="U250" s="40"/>
      <c r="V250" s="40"/>
      <c r="W250" s="40"/>
      <c r="X250" s="40"/>
      <c r="Y250" s="40"/>
      <c r="Z250" s="40"/>
      <c r="AA250" s="40"/>
    </row>
    <row r="251" spans="1:32">
      <c r="A251" s="43"/>
      <c r="B251" s="43"/>
      <c r="C251" s="47" t="str">
        <f>基本登録!$A$24</f>
        <v>②顧問の捺印のないものは無効</v>
      </c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6"/>
      <c r="R251" s="44"/>
      <c r="S251" s="44"/>
      <c r="T251" s="44"/>
      <c r="U251" s="168" t="s">
        <v>139</v>
      </c>
      <c r="V251" s="168"/>
      <c r="W251" s="168"/>
      <c r="X251" s="168"/>
      <c r="Y251" s="168"/>
      <c r="Z251" s="168"/>
      <c r="AA251" s="168"/>
    </row>
    <row r="252" spans="1:32" s="37" customFormat="1">
      <c r="A252" s="41"/>
      <c r="B252" s="41"/>
      <c r="C252" s="42" t="str">
        <f>基本登録!$A$25</f>
        <v>③A4用紙に印刷すること（A4用紙1枚につき立順票は二部出力。切り取って使用すること）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168"/>
      <c r="V252" s="168"/>
      <c r="W252" s="168"/>
      <c r="X252" s="168"/>
      <c r="Y252" s="168"/>
      <c r="Z252" s="168"/>
      <c r="AA252" s="168"/>
      <c r="AC252" s="53"/>
    </row>
    <row r="253" spans="1:32" ht="34.5" customHeight="1">
      <c r="AC253" s="52"/>
      <c r="AF253" s="11"/>
    </row>
    <row r="254" spans="1:32" ht="24.75" customHeight="1">
      <c r="A254" s="199" t="s">
        <v>119</v>
      </c>
      <c r="B254" s="199"/>
      <c r="C254" s="199"/>
      <c r="D254" s="201" t="str">
        <f ca="1">基本登録!$B$10</f>
        <v>令和8年度　都総体（全国総体都予選）個人 立順票</v>
      </c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190" t="s">
        <v>120</v>
      </c>
      <c r="Y254" s="191"/>
      <c r="Z254" s="191"/>
      <c r="AA254" s="192"/>
      <c r="AC254" s="52"/>
      <c r="AF254" s="11"/>
    </row>
    <row r="255" spans="1:32" ht="26.25" customHeight="1">
      <c r="A255" s="200"/>
      <c r="B255" s="200"/>
      <c r="C255" s="200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2" t="str">
        <f>IF(VLOOKUP(AC262,都総体!$J:$O,2,FALSE)="","",VLOOKUP(AC262,都総体!$J:$O,2,FALSE))</f>
        <v/>
      </c>
      <c r="Y255" s="203"/>
      <c r="Z255" s="203"/>
      <c r="AA255" s="204"/>
      <c r="AC255" s="52"/>
      <c r="AF255" s="11"/>
    </row>
    <row r="256" spans="1:32" ht="27" customHeight="1">
      <c r="A256" s="169" t="s">
        <v>121</v>
      </c>
      <c r="B256" s="177"/>
      <c r="C256" s="178"/>
      <c r="D256" s="208"/>
      <c r="E256" s="30" t="s">
        <v>122</v>
      </c>
      <c r="F256" s="208"/>
      <c r="G256" s="190" t="s">
        <v>123</v>
      </c>
      <c r="H256" s="191"/>
      <c r="I256" s="192"/>
      <c r="J256" s="213" t="str">
        <f>基本登録!$B$2</f>
        <v>基本登録シートの学校番号に入力して下さい</v>
      </c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X256" s="205"/>
      <c r="Y256" s="206"/>
      <c r="Z256" s="206"/>
      <c r="AA256" s="207"/>
      <c r="AC256" s="52"/>
      <c r="AF256" s="11"/>
    </row>
    <row r="257" spans="1:32" ht="9.75" customHeight="1">
      <c r="A257" s="214">
        <f>基本登録!$B$1</f>
        <v>0</v>
      </c>
      <c r="B257" s="215"/>
      <c r="C257" s="216"/>
      <c r="D257" s="209"/>
      <c r="E257" s="223" t="s">
        <v>109</v>
      </c>
      <c r="F257" s="211"/>
      <c r="G257" s="226" t="s">
        <v>124</v>
      </c>
      <c r="H257" s="227"/>
      <c r="I257" s="228"/>
      <c r="J257" s="213">
        <f>基本登録!$B$3</f>
        <v>0</v>
      </c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36"/>
      <c r="X257" s="36"/>
      <c r="AC257" s="52"/>
      <c r="AF257" s="11"/>
    </row>
    <row r="258" spans="1:32" ht="16.5" customHeight="1">
      <c r="A258" s="217"/>
      <c r="B258" s="218"/>
      <c r="C258" s="219"/>
      <c r="D258" s="209"/>
      <c r="E258" s="224"/>
      <c r="F258" s="211"/>
      <c r="G258" s="229"/>
      <c r="H258" s="230"/>
      <c r="I258" s="231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X258" s="182" t="s">
        <v>125</v>
      </c>
      <c r="Y258" s="184" t="s">
        <v>126</v>
      </c>
      <c r="Z258" s="185"/>
      <c r="AA258" s="186"/>
      <c r="AC258" s="52"/>
      <c r="AF258" s="11"/>
    </row>
    <row r="259" spans="1:32" ht="27" customHeight="1">
      <c r="A259" s="220"/>
      <c r="B259" s="221"/>
      <c r="C259" s="222"/>
      <c r="D259" s="210"/>
      <c r="E259" s="225"/>
      <c r="F259" s="212"/>
      <c r="G259" s="190" t="s">
        <v>127</v>
      </c>
      <c r="H259" s="191"/>
      <c r="I259" s="192"/>
      <c r="J259" s="28"/>
      <c r="K259" s="29"/>
      <c r="L259" s="29"/>
      <c r="M259" s="29"/>
      <c r="N259" s="29"/>
      <c r="O259" s="29"/>
      <c r="P259" s="22"/>
      <c r="Q259" s="22"/>
      <c r="R259" s="22" t="s">
        <v>128</v>
      </c>
      <c r="S259" s="193" t="str">
        <f t="shared" ref="S259" si="4">AC262</f>
        <v/>
      </c>
      <c r="T259" s="194"/>
      <c r="U259" s="194"/>
      <c r="V259" s="23" t="s">
        <v>129</v>
      </c>
      <c r="X259" s="183"/>
      <c r="Y259" s="187"/>
      <c r="Z259" s="188"/>
      <c r="AA259" s="189"/>
      <c r="AC259" s="52"/>
      <c r="AF259" s="11"/>
    </row>
    <row r="260" spans="1:32" ht="4.5" customHeight="1">
      <c r="AC260" s="52"/>
      <c r="AF260" s="11"/>
    </row>
    <row r="261" spans="1:32" ht="21.75" customHeight="1">
      <c r="A261" s="24" t="s">
        <v>130</v>
      </c>
      <c r="B261" s="174" t="s">
        <v>131</v>
      </c>
      <c r="C261" s="195"/>
      <c r="D261" s="195"/>
      <c r="E261" s="195"/>
      <c r="F261" s="176"/>
      <c r="G261" s="32" t="s">
        <v>102</v>
      </c>
      <c r="H261" s="196" t="str">
        <f ca="1">IFERROR(VLOOKUP(D254,基本登録!$B$8:$I$14,5,FALSE),"")</f>
        <v>個人準決勝</v>
      </c>
      <c r="I261" s="197"/>
      <c r="J261" s="197"/>
      <c r="K261" s="197"/>
      <c r="L261" s="198"/>
      <c r="M261" s="196" t="str">
        <f ca="1">IFERROR(VLOOKUP(D254,基本登録!$B$8:$I$14,6,FALSE),"")</f>
        <v>個人決勝</v>
      </c>
      <c r="N261" s="197"/>
      <c r="O261" s="197"/>
      <c r="P261" s="197"/>
      <c r="Q261" s="198"/>
      <c r="R261" s="196" t="str">
        <f ca="1">IFERROR(IF(VLOOKUP(D254,基本登録!$B$8:$I$14,7,FALSE)="","",VLOOKUP(D254,基本登録!$B$8:$I$14,7,FALSE)),"")</f>
        <v/>
      </c>
      <c r="S261" s="197"/>
      <c r="T261" s="197"/>
      <c r="U261" s="197"/>
      <c r="V261" s="198"/>
      <c r="W261" s="196" t="str">
        <f ca="1">IFERROR(IF(VLOOKUP(D254,基本登録!$B$8:$I$14,8,FALSE)="","",VLOOKUP(D254,基本登録!$B$8:$I$14,8,FALSE)),"")</f>
        <v/>
      </c>
      <c r="X261" s="197"/>
      <c r="Y261" s="197"/>
      <c r="Z261" s="197"/>
      <c r="AA261" s="198"/>
      <c r="AC261" s="52"/>
      <c r="AF261" s="11"/>
    </row>
    <row r="262" spans="1:32" ht="21.75" customHeight="1">
      <c r="A262" s="25" t="str">
        <f>基本登録!$A$17</f>
        <v>１</v>
      </c>
      <c r="B262" s="179" t="str">
        <f>IF(AC262="","",VLOOKUP(AC262,都総体!$J:$O,4,FALSE))</f>
        <v/>
      </c>
      <c r="C262" s="180"/>
      <c r="D262" s="180"/>
      <c r="E262" s="180"/>
      <c r="F262" s="181"/>
      <c r="G262" s="26" t="str">
        <f>IF(AC262="","",VLOOKUP(AC262,都総体!$J:$O,5,FALSE))</f>
        <v/>
      </c>
      <c r="H262" s="31"/>
      <c r="I262" s="31"/>
      <c r="J262" s="31"/>
      <c r="K262" s="21"/>
      <c r="L262" s="34"/>
      <c r="M262" s="31"/>
      <c r="N262" s="31"/>
      <c r="O262" s="31"/>
      <c r="P262" s="21"/>
      <c r="Q262" s="34"/>
      <c r="R262" s="31"/>
      <c r="S262" s="31"/>
      <c r="T262" s="31"/>
      <c r="U262" s="21"/>
      <c r="V262" s="34"/>
      <c r="W262" s="31"/>
      <c r="X262" s="31"/>
      <c r="Y262" s="31"/>
      <c r="Z262" s="21"/>
      <c r="AA262" s="34"/>
      <c r="AC262" s="52" t="str">
        <f>都総体!$J$20</f>
        <v/>
      </c>
      <c r="AF262" s="11"/>
    </row>
    <row r="263" spans="1:32" ht="21.75" customHeight="1">
      <c r="A263" s="24" t="str">
        <f>基本登録!$A$18</f>
        <v>２</v>
      </c>
      <c r="B263" s="179" t="str">
        <f>IF(AC263="","",VLOOKUP(AC263,都総体!$J:$O,4,FALSE))</f>
        <v/>
      </c>
      <c r="C263" s="180"/>
      <c r="D263" s="180"/>
      <c r="E263" s="180"/>
      <c r="F263" s="181"/>
      <c r="G263" s="26" t="str">
        <f>IF(AC263="","",VLOOKUP(AC263,都総体!$J:$O,5,FALSE))</f>
        <v/>
      </c>
      <c r="H263" s="31"/>
      <c r="I263" s="31"/>
      <c r="J263" s="31"/>
      <c r="K263" s="21"/>
      <c r="L263" s="34"/>
      <c r="M263" s="31"/>
      <c r="N263" s="31"/>
      <c r="O263" s="31"/>
      <c r="P263" s="21"/>
      <c r="Q263" s="34"/>
      <c r="R263" s="31"/>
      <c r="S263" s="31"/>
      <c r="T263" s="31"/>
      <c r="U263" s="21"/>
      <c r="V263" s="34"/>
      <c r="W263" s="31"/>
      <c r="X263" s="31"/>
      <c r="Y263" s="31"/>
      <c r="Z263" s="21"/>
      <c r="AA263" s="34"/>
      <c r="AC263" s="52"/>
      <c r="AF263" s="11"/>
    </row>
    <row r="264" spans="1:32" ht="21.75" customHeight="1">
      <c r="A264" s="24" t="str">
        <f>基本登録!$A$19</f>
        <v>３</v>
      </c>
      <c r="B264" s="179" t="str">
        <f>IF(AC264="","",VLOOKUP(AC264,都総体!$J:$O,4,FALSE))</f>
        <v/>
      </c>
      <c r="C264" s="180"/>
      <c r="D264" s="180"/>
      <c r="E264" s="180"/>
      <c r="F264" s="181"/>
      <c r="G264" s="26" t="str">
        <f>IF(AC264="","",VLOOKUP(AC264,都総体!$J:$O,5,FALSE))</f>
        <v/>
      </c>
      <c r="H264" s="31"/>
      <c r="I264" s="31"/>
      <c r="J264" s="31"/>
      <c r="K264" s="21"/>
      <c r="L264" s="34"/>
      <c r="M264" s="31"/>
      <c r="N264" s="31"/>
      <c r="O264" s="31"/>
      <c r="P264" s="21"/>
      <c r="Q264" s="34"/>
      <c r="R264" s="31"/>
      <c r="S264" s="31"/>
      <c r="T264" s="31"/>
      <c r="U264" s="21"/>
      <c r="V264" s="34"/>
      <c r="W264" s="31"/>
      <c r="X264" s="31"/>
      <c r="Y264" s="31"/>
      <c r="Z264" s="21"/>
      <c r="AA264" s="34"/>
      <c r="AC264" s="52"/>
      <c r="AF264" s="11"/>
    </row>
    <row r="265" spans="1:32" ht="21.75" customHeight="1">
      <c r="A265" s="24" t="str">
        <f>基本登録!$A$20</f>
        <v>４</v>
      </c>
      <c r="B265" s="179" t="str">
        <f>IF(AC265="","",VLOOKUP(AC265,都総体!$J:$O,4,FALSE))</f>
        <v/>
      </c>
      <c r="C265" s="180"/>
      <c r="D265" s="180"/>
      <c r="E265" s="180"/>
      <c r="F265" s="181"/>
      <c r="G265" s="26" t="str">
        <f>IF(AC265="","",VLOOKUP(AC265,都総体!$J:$O,5,FALSE))</f>
        <v/>
      </c>
      <c r="H265" s="31"/>
      <c r="I265" s="31"/>
      <c r="J265" s="31"/>
      <c r="K265" s="21"/>
      <c r="L265" s="34"/>
      <c r="M265" s="31"/>
      <c r="N265" s="31"/>
      <c r="O265" s="31"/>
      <c r="P265" s="21"/>
      <c r="Q265" s="34"/>
      <c r="R265" s="31"/>
      <c r="S265" s="31"/>
      <c r="T265" s="31"/>
      <c r="U265" s="21"/>
      <c r="V265" s="34"/>
      <c r="W265" s="31"/>
      <c r="X265" s="31"/>
      <c r="Y265" s="31"/>
      <c r="Z265" s="21"/>
      <c r="AA265" s="34"/>
      <c r="AC265" s="52"/>
      <c r="AF265" s="11"/>
    </row>
    <row r="266" spans="1:32" ht="21.75" customHeight="1">
      <c r="A266" s="24" t="str">
        <f>基本登録!$A$21</f>
        <v>５</v>
      </c>
      <c r="B266" s="179" t="str">
        <f>IF(AC266="","",VLOOKUP(AC266,都総体!$J:$O,4,FALSE))</f>
        <v/>
      </c>
      <c r="C266" s="180"/>
      <c r="D266" s="180"/>
      <c r="E266" s="180"/>
      <c r="F266" s="181"/>
      <c r="G266" s="26" t="str">
        <f>IF(AC266="","",VLOOKUP(AC266,都総体!$J:$O,5,FALSE))</f>
        <v/>
      </c>
      <c r="H266" s="31"/>
      <c r="I266" s="31"/>
      <c r="J266" s="31"/>
      <c r="K266" s="21"/>
      <c r="L266" s="34"/>
      <c r="M266" s="31"/>
      <c r="N266" s="31"/>
      <c r="O266" s="31"/>
      <c r="P266" s="21"/>
      <c r="Q266" s="34"/>
      <c r="R266" s="31"/>
      <c r="S266" s="31"/>
      <c r="T266" s="31"/>
      <c r="U266" s="21"/>
      <c r="V266" s="34"/>
      <c r="W266" s="31"/>
      <c r="X266" s="31"/>
      <c r="Y266" s="31"/>
      <c r="Z266" s="21"/>
      <c r="AA266" s="34"/>
      <c r="AC266" s="52"/>
      <c r="AF266" s="11"/>
    </row>
    <row r="267" spans="1:32" ht="21.75" customHeight="1">
      <c r="A267" s="24" t="str">
        <f>基本登録!$A$22</f>
        <v>補</v>
      </c>
      <c r="B267" s="179" t="str">
        <f>IF(AC267="","",VLOOKUP(AC267,都総体!$J:$O,4,FALSE))</f>
        <v/>
      </c>
      <c r="C267" s="180"/>
      <c r="D267" s="180"/>
      <c r="E267" s="180"/>
      <c r="F267" s="181"/>
      <c r="G267" s="26" t="str">
        <f>IF(AC267="","",VLOOKUP(AC267,都総体!$J:$O,5,FALSE))</f>
        <v/>
      </c>
      <c r="H267" s="24"/>
      <c r="I267" s="24"/>
      <c r="J267" s="24"/>
      <c r="K267" s="33"/>
      <c r="L267" s="34"/>
      <c r="M267" s="24"/>
      <c r="N267" s="24"/>
      <c r="O267" s="24"/>
      <c r="P267" s="33"/>
      <c r="Q267" s="34"/>
      <c r="R267" s="24"/>
      <c r="S267" s="24"/>
      <c r="T267" s="24"/>
      <c r="U267" s="33"/>
      <c r="V267" s="34"/>
      <c r="W267" s="24"/>
      <c r="X267" s="24"/>
      <c r="Y267" s="24"/>
      <c r="Z267" s="33"/>
      <c r="AA267" s="34"/>
      <c r="AC267" s="52"/>
      <c r="AF267" s="11"/>
    </row>
    <row r="268" spans="1:32" ht="19.5" customHeight="1">
      <c r="A268" s="169"/>
      <c r="B268" s="170"/>
      <c r="C268" s="170"/>
      <c r="D268" s="170"/>
      <c r="E268" s="170"/>
      <c r="F268" s="170"/>
      <c r="G268" s="171"/>
      <c r="H268" s="172" t="s">
        <v>132</v>
      </c>
      <c r="I268" s="173"/>
      <c r="J268" s="173"/>
      <c r="K268" s="173"/>
      <c r="L268" s="34"/>
      <c r="M268" s="172" t="s">
        <v>132</v>
      </c>
      <c r="N268" s="173"/>
      <c r="O268" s="173"/>
      <c r="P268" s="173"/>
      <c r="Q268" s="34"/>
      <c r="R268" s="172" t="s">
        <v>132</v>
      </c>
      <c r="S268" s="173"/>
      <c r="T268" s="173"/>
      <c r="U268" s="173"/>
      <c r="V268" s="34"/>
      <c r="W268" s="172" t="s">
        <v>132</v>
      </c>
      <c r="X268" s="173"/>
      <c r="Y268" s="173"/>
      <c r="Z268" s="173"/>
      <c r="AA268" s="34"/>
      <c r="AC268" s="52"/>
      <c r="AF268" s="11"/>
    </row>
    <row r="269" spans="1:32" ht="24.75" customHeight="1">
      <c r="A269" s="174"/>
      <c r="B269" s="175"/>
      <c r="C269" s="175"/>
      <c r="D269" s="175"/>
      <c r="E269" s="175"/>
      <c r="F269" s="175"/>
      <c r="G269" s="176"/>
      <c r="H269" s="169"/>
      <c r="I269" s="177"/>
      <c r="J269" s="177"/>
      <c r="K269" s="177"/>
      <c r="L269" s="178"/>
      <c r="M269" s="169"/>
      <c r="N269" s="177"/>
      <c r="O269" s="177"/>
      <c r="P269" s="177"/>
      <c r="Q269" s="178"/>
      <c r="R269" s="169"/>
      <c r="S269" s="177"/>
      <c r="T269" s="177"/>
      <c r="U269" s="177"/>
      <c r="V269" s="178"/>
      <c r="W269" s="169"/>
      <c r="X269" s="177"/>
      <c r="Y269" s="177"/>
      <c r="Z269" s="177"/>
      <c r="AA269" s="178"/>
      <c r="AC269" s="52"/>
      <c r="AF269" s="11"/>
    </row>
    <row r="270" spans="1:32" ht="4.5" customHeight="1">
      <c r="A270" s="165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AC270" s="52"/>
      <c r="AF270" s="11"/>
    </row>
    <row r="271" spans="1:32">
      <c r="A271" s="167" t="s">
        <v>136</v>
      </c>
      <c r="B271" s="167"/>
      <c r="C271" s="47" t="str">
        <f>基本登録!$A$23</f>
        <v>①（　）内の大会の個人の部は一人１枚使用すること（関東予選・総合体育大会・個人選手権大会）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4"/>
      <c r="R271" s="45"/>
      <c r="S271" s="44"/>
      <c r="T271" s="44"/>
      <c r="U271" s="40"/>
      <c r="V271" s="40"/>
      <c r="W271" s="40"/>
      <c r="X271" s="40"/>
      <c r="Y271" s="40"/>
      <c r="Z271" s="40"/>
      <c r="AA271" s="40"/>
    </row>
    <row r="272" spans="1:32">
      <c r="A272" s="43"/>
      <c r="B272" s="43"/>
      <c r="C272" s="47" t="str">
        <f>基本登録!$A$24</f>
        <v>②顧問の捺印のないものは無効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6"/>
      <c r="R272" s="44"/>
      <c r="S272" s="44"/>
      <c r="T272" s="44"/>
      <c r="U272" s="168" t="s">
        <v>139</v>
      </c>
      <c r="V272" s="168"/>
      <c r="W272" s="168"/>
      <c r="X272" s="168"/>
      <c r="Y272" s="168"/>
      <c r="Z272" s="168"/>
      <c r="AA272" s="168"/>
    </row>
    <row r="273" spans="1:32" s="37" customFormat="1">
      <c r="A273" s="41"/>
      <c r="B273" s="41"/>
      <c r="C273" s="42" t="str">
        <f>基本登録!$A$25</f>
        <v>③A4用紙に印刷すること（A4用紙1枚につき立順票は二部出力。切り取って使用すること）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168"/>
      <c r="V273" s="168"/>
      <c r="W273" s="168"/>
      <c r="X273" s="168"/>
      <c r="Y273" s="168"/>
      <c r="Z273" s="168"/>
      <c r="AA273" s="168"/>
      <c r="AC273" s="53"/>
    </row>
    <row r="274" spans="1:32" ht="34.5" customHeight="1">
      <c r="AC274" s="52"/>
      <c r="AF274" s="11"/>
    </row>
    <row r="275" spans="1:32" ht="24.75" customHeight="1">
      <c r="A275" s="199" t="s">
        <v>119</v>
      </c>
      <c r="B275" s="199"/>
      <c r="C275" s="199"/>
      <c r="D275" s="201" t="str">
        <f ca="1">基本登録!$B$10</f>
        <v>令和8年度　都総体（全国総体都予選）個人 立順票</v>
      </c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190" t="s">
        <v>120</v>
      </c>
      <c r="Y275" s="191"/>
      <c r="Z275" s="191"/>
      <c r="AA275" s="192"/>
      <c r="AC275" s="52"/>
      <c r="AF275" s="11"/>
    </row>
    <row r="276" spans="1:32" ht="26.25" customHeight="1">
      <c r="A276" s="200"/>
      <c r="B276" s="200"/>
      <c r="C276" s="200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2" t="str">
        <f>IF(VLOOKUP(AC283,都総体!$J:$O,2,FALSE)="","",VLOOKUP(AC283,都総体!$J:$O,2,FALSE))</f>
        <v/>
      </c>
      <c r="Y276" s="203"/>
      <c r="Z276" s="203"/>
      <c r="AA276" s="204"/>
      <c r="AC276" s="52"/>
      <c r="AF276" s="11"/>
    </row>
    <row r="277" spans="1:32" ht="27" customHeight="1">
      <c r="A277" s="169" t="s">
        <v>121</v>
      </c>
      <c r="B277" s="177"/>
      <c r="C277" s="178"/>
      <c r="D277" s="208"/>
      <c r="E277" s="30" t="s">
        <v>122</v>
      </c>
      <c r="F277" s="208"/>
      <c r="G277" s="190" t="s">
        <v>123</v>
      </c>
      <c r="H277" s="191"/>
      <c r="I277" s="192"/>
      <c r="J277" s="213" t="str">
        <f>基本登録!$B$2</f>
        <v>基本登録シートの学校番号に入力して下さい</v>
      </c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X277" s="205"/>
      <c r="Y277" s="206"/>
      <c r="Z277" s="206"/>
      <c r="AA277" s="207"/>
      <c r="AC277" s="52"/>
      <c r="AF277" s="11"/>
    </row>
    <row r="278" spans="1:32" ht="9.75" customHeight="1">
      <c r="A278" s="214">
        <f>基本登録!$B$1</f>
        <v>0</v>
      </c>
      <c r="B278" s="215"/>
      <c r="C278" s="216"/>
      <c r="D278" s="209"/>
      <c r="E278" s="223" t="s">
        <v>109</v>
      </c>
      <c r="F278" s="211"/>
      <c r="G278" s="226" t="s">
        <v>124</v>
      </c>
      <c r="H278" s="227"/>
      <c r="I278" s="228"/>
      <c r="J278" s="213">
        <f>基本登録!$B$3</f>
        <v>0</v>
      </c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36"/>
      <c r="X278" s="36"/>
      <c r="AC278" s="52"/>
      <c r="AF278" s="11"/>
    </row>
    <row r="279" spans="1:32" ht="16.5" customHeight="1">
      <c r="A279" s="217"/>
      <c r="B279" s="218"/>
      <c r="C279" s="219"/>
      <c r="D279" s="209"/>
      <c r="E279" s="224"/>
      <c r="F279" s="211"/>
      <c r="G279" s="229"/>
      <c r="H279" s="230"/>
      <c r="I279" s="231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X279" s="182" t="s">
        <v>125</v>
      </c>
      <c r="Y279" s="184" t="s">
        <v>126</v>
      </c>
      <c r="Z279" s="185"/>
      <c r="AA279" s="186"/>
      <c r="AC279" s="52"/>
      <c r="AF279" s="11"/>
    </row>
    <row r="280" spans="1:32" ht="27" customHeight="1">
      <c r="A280" s="220"/>
      <c r="B280" s="221"/>
      <c r="C280" s="222"/>
      <c r="D280" s="210"/>
      <c r="E280" s="225"/>
      <c r="F280" s="212"/>
      <c r="G280" s="190" t="s">
        <v>127</v>
      </c>
      <c r="H280" s="191"/>
      <c r="I280" s="192"/>
      <c r="J280" s="28"/>
      <c r="K280" s="29"/>
      <c r="L280" s="29"/>
      <c r="M280" s="29"/>
      <c r="N280" s="29"/>
      <c r="O280" s="29"/>
      <c r="P280" s="22"/>
      <c r="Q280" s="22"/>
      <c r="R280" s="22" t="s">
        <v>128</v>
      </c>
      <c r="S280" s="193" t="str">
        <f t="shared" ref="S280" si="5">AC283</f>
        <v/>
      </c>
      <c r="T280" s="194"/>
      <c r="U280" s="194"/>
      <c r="V280" s="23" t="s">
        <v>129</v>
      </c>
      <c r="X280" s="183"/>
      <c r="Y280" s="187"/>
      <c r="Z280" s="188"/>
      <c r="AA280" s="189"/>
      <c r="AC280" s="52"/>
      <c r="AF280" s="11"/>
    </row>
    <row r="281" spans="1:32" ht="4.5" customHeight="1">
      <c r="AC281" s="52"/>
      <c r="AF281" s="11"/>
    </row>
    <row r="282" spans="1:32" ht="21.75" customHeight="1">
      <c r="A282" s="24" t="s">
        <v>130</v>
      </c>
      <c r="B282" s="174" t="s">
        <v>131</v>
      </c>
      <c r="C282" s="195"/>
      <c r="D282" s="195"/>
      <c r="E282" s="195"/>
      <c r="F282" s="176"/>
      <c r="G282" s="32" t="s">
        <v>102</v>
      </c>
      <c r="H282" s="196" t="str">
        <f ca="1">IFERROR(VLOOKUP(D275,基本登録!$B$8:$I$14,5,FALSE),"")</f>
        <v>個人準決勝</v>
      </c>
      <c r="I282" s="197"/>
      <c r="J282" s="197"/>
      <c r="K282" s="197"/>
      <c r="L282" s="198"/>
      <c r="M282" s="196" t="str">
        <f ca="1">IFERROR(VLOOKUP(D275,基本登録!$B$8:$I$14,6,FALSE),"")</f>
        <v>個人決勝</v>
      </c>
      <c r="N282" s="197"/>
      <c r="O282" s="197"/>
      <c r="P282" s="197"/>
      <c r="Q282" s="198"/>
      <c r="R282" s="196" t="str">
        <f ca="1">IFERROR(IF(VLOOKUP(D275,基本登録!$B$8:$I$14,7,FALSE)="","",VLOOKUP(D275,基本登録!$B$8:$I$14,7,FALSE)),"")</f>
        <v/>
      </c>
      <c r="S282" s="197"/>
      <c r="T282" s="197"/>
      <c r="U282" s="197"/>
      <c r="V282" s="198"/>
      <c r="W282" s="196" t="str">
        <f ca="1">IFERROR(IF(VLOOKUP(D275,基本登録!$B$8:$I$14,8,FALSE)="","",VLOOKUP(D275,基本登録!$B$8:$I$14,8,FALSE)),"")</f>
        <v/>
      </c>
      <c r="X282" s="197"/>
      <c r="Y282" s="197"/>
      <c r="Z282" s="197"/>
      <c r="AA282" s="198"/>
      <c r="AC282" s="52"/>
      <c r="AF282" s="11"/>
    </row>
    <row r="283" spans="1:32" ht="21.75" customHeight="1">
      <c r="A283" s="25" t="str">
        <f>基本登録!$A$17</f>
        <v>１</v>
      </c>
      <c r="B283" s="179" t="str">
        <f>IF(AC283="","",VLOOKUP(AC283,都総体!$J:$O,4,FALSE))</f>
        <v/>
      </c>
      <c r="C283" s="180"/>
      <c r="D283" s="180"/>
      <c r="E283" s="180"/>
      <c r="F283" s="181"/>
      <c r="G283" s="26" t="str">
        <f>IF(AC283="","",VLOOKUP(AC283,都総体!$J:$O,5,FALSE))</f>
        <v/>
      </c>
      <c r="H283" s="31"/>
      <c r="I283" s="31"/>
      <c r="J283" s="31"/>
      <c r="K283" s="21"/>
      <c r="L283" s="34"/>
      <c r="M283" s="31"/>
      <c r="N283" s="31"/>
      <c r="O283" s="31"/>
      <c r="P283" s="21"/>
      <c r="Q283" s="34"/>
      <c r="R283" s="31"/>
      <c r="S283" s="31"/>
      <c r="T283" s="31"/>
      <c r="U283" s="21"/>
      <c r="V283" s="34"/>
      <c r="W283" s="31"/>
      <c r="X283" s="31"/>
      <c r="Y283" s="31"/>
      <c r="Z283" s="21"/>
      <c r="AA283" s="34"/>
      <c r="AC283" s="52" t="str">
        <f>都総体!$J$21</f>
        <v/>
      </c>
      <c r="AF283" s="11"/>
    </row>
    <row r="284" spans="1:32" ht="21.75" customHeight="1">
      <c r="A284" s="24" t="str">
        <f>基本登録!$A$18</f>
        <v>２</v>
      </c>
      <c r="B284" s="179" t="str">
        <f>IF(AC284="","",VLOOKUP(AC284,都総体!$J:$O,4,FALSE))</f>
        <v/>
      </c>
      <c r="C284" s="180"/>
      <c r="D284" s="180"/>
      <c r="E284" s="180"/>
      <c r="F284" s="181"/>
      <c r="G284" s="26" t="str">
        <f>IF(AC284="","",VLOOKUP(AC284,都総体!$J:$O,5,FALSE))</f>
        <v/>
      </c>
      <c r="H284" s="31"/>
      <c r="I284" s="31"/>
      <c r="J284" s="31"/>
      <c r="K284" s="21"/>
      <c r="L284" s="34"/>
      <c r="M284" s="31"/>
      <c r="N284" s="31"/>
      <c r="O284" s="31"/>
      <c r="P284" s="21"/>
      <c r="Q284" s="34"/>
      <c r="R284" s="31"/>
      <c r="S284" s="31"/>
      <c r="T284" s="31"/>
      <c r="U284" s="21"/>
      <c r="V284" s="34"/>
      <c r="W284" s="31"/>
      <c r="X284" s="31"/>
      <c r="Y284" s="31"/>
      <c r="Z284" s="21"/>
      <c r="AA284" s="34"/>
      <c r="AC284" s="52"/>
      <c r="AF284" s="11"/>
    </row>
    <row r="285" spans="1:32" ht="21.75" customHeight="1">
      <c r="A285" s="24" t="str">
        <f>基本登録!$A$19</f>
        <v>３</v>
      </c>
      <c r="B285" s="179" t="str">
        <f>IF(AC285="","",VLOOKUP(AC285,都総体!$J:$O,4,FALSE))</f>
        <v/>
      </c>
      <c r="C285" s="180"/>
      <c r="D285" s="180"/>
      <c r="E285" s="180"/>
      <c r="F285" s="181"/>
      <c r="G285" s="26" t="str">
        <f>IF(AC285="","",VLOOKUP(AC285,都総体!$J:$O,5,FALSE))</f>
        <v/>
      </c>
      <c r="H285" s="31"/>
      <c r="I285" s="31"/>
      <c r="J285" s="31"/>
      <c r="K285" s="21"/>
      <c r="L285" s="34"/>
      <c r="M285" s="31"/>
      <c r="N285" s="31"/>
      <c r="O285" s="31"/>
      <c r="P285" s="21"/>
      <c r="Q285" s="34"/>
      <c r="R285" s="31"/>
      <c r="S285" s="31"/>
      <c r="T285" s="31"/>
      <c r="U285" s="21"/>
      <c r="V285" s="34"/>
      <c r="W285" s="31"/>
      <c r="X285" s="31"/>
      <c r="Y285" s="31"/>
      <c r="Z285" s="21"/>
      <c r="AA285" s="34"/>
      <c r="AC285" s="52"/>
      <c r="AF285" s="11"/>
    </row>
    <row r="286" spans="1:32" ht="21.75" customHeight="1">
      <c r="A286" s="24" t="str">
        <f>基本登録!$A$20</f>
        <v>４</v>
      </c>
      <c r="B286" s="179" t="str">
        <f>IF(AC286="","",VLOOKUP(AC286,都総体!$J:$O,4,FALSE))</f>
        <v/>
      </c>
      <c r="C286" s="180"/>
      <c r="D286" s="180"/>
      <c r="E286" s="180"/>
      <c r="F286" s="181"/>
      <c r="G286" s="26" t="str">
        <f>IF(AC286="","",VLOOKUP(AC286,都総体!$J:$O,5,FALSE))</f>
        <v/>
      </c>
      <c r="H286" s="31"/>
      <c r="I286" s="31"/>
      <c r="J286" s="31"/>
      <c r="K286" s="21"/>
      <c r="L286" s="34"/>
      <c r="M286" s="31"/>
      <c r="N286" s="31"/>
      <c r="O286" s="31"/>
      <c r="P286" s="21"/>
      <c r="Q286" s="34"/>
      <c r="R286" s="31"/>
      <c r="S286" s="31"/>
      <c r="T286" s="31"/>
      <c r="U286" s="21"/>
      <c r="V286" s="34"/>
      <c r="W286" s="31"/>
      <c r="X286" s="31"/>
      <c r="Y286" s="31"/>
      <c r="Z286" s="21"/>
      <c r="AA286" s="34"/>
      <c r="AC286" s="52"/>
      <c r="AF286" s="11"/>
    </row>
    <row r="287" spans="1:32" ht="21.75" customHeight="1">
      <c r="A287" s="24" t="str">
        <f>基本登録!$A$21</f>
        <v>５</v>
      </c>
      <c r="B287" s="179" t="str">
        <f>IF(AC287="","",VLOOKUP(AC287,都総体!$J:$O,4,FALSE))</f>
        <v/>
      </c>
      <c r="C287" s="180"/>
      <c r="D287" s="180"/>
      <c r="E287" s="180"/>
      <c r="F287" s="181"/>
      <c r="G287" s="26" t="str">
        <f>IF(AC287="","",VLOOKUP(AC287,都総体!$J:$O,5,FALSE))</f>
        <v/>
      </c>
      <c r="H287" s="31"/>
      <c r="I287" s="31"/>
      <c r="J287" s="31"/>
      <c r="K287" s="21"/>
      <c r="L287" s="34"/>
      <c r="M287" s="31"/>
      <c r="N287" s="31"/>
      <c r="O287" s="31"/>
      <c r="P287" s="21"/>
      <c r="Q287" s="34"/>
      <c r="R287" s="31"/>
      <c r="S287" s="31"/>
      <c r="T287" s="31"/>
      <c r="U287" s="21"/>
      <c r="V287" s="34"/>
      <c r="W287" s="31"/>
      <c r="X287" s="31"/>
      <c r="Y287" s="31"/>
      <c r="Z287" s="21"/>
      <c r="AA287" s="34"/>
      <c r="AC287" s="52"/>
      <c r="AF287" s="11"/>
    </row>
    <row r="288" spans="1:32" ht="21.75" customHeight="1">
      <c r="A288" s="24" t="str">
        <f>基本登録!$A$22</f>
        <v>補</v>
      </c>
      <c r="B288" s="179" t="str">
        <f>IF(AC288="","",VLOOKUP(AC288,都総体!$J:$O,4,FALSE))</f>
        <v/>
      </c>
      <c r="C288" s="180"/>
      <c r="D288" s="180"/>
      <c r="E288" s="180"/>
      <c r="F288" s="181"/>
      <c r="G288" s="26" t="str">
        <f>IF(AC288="","",VLOOKUP(AC288,都総体!$J:$O,5,FALSE))</f>
        <v/>
      </c>
      <c r="H288" s="24"/>
      <c r="I288" s="24"/>
      <c r="J288" s="24"/>
      <c r="K288" s="33"/>
      <c r="L288" s="34"/>
      <c r="M288" s="24"/>
      <c r="N288" s="24"/>
      <c r="O288" s="24"/>
      <c r="P288" s="33"/>
      <c r="Q288" s="34"/>
      <c r="R288" s="24"/>
      <c r="S288" s="24"/>
      <c r="T288" s="24"/>
      <c r="U288" s="33"/>
      <c r="V288" s="34"/>
      <c r="W288" s="24"/>
      <c r="X288" s="24"/>
      <c r="Y288" s="24"/>
      <c r="Z288" s="33"/>
      <c r="AA288" s="34"/>
      <c r="AC288" s="52"/>
      <c r="AF288" s="11"/>
    </row>
    <row r="289" spans="1:32" ht="19.5" customHeight="1">
      <c r="A289" s="169"/>
      <c r="B289" s="170"/>
      <c r="C289" s="170"/>
      <c r="D289" s="170"/>
      <c r="E289" s="170"/>
      <c r="F289" s="170"/>
      <c r="G289" s="171"/>
      <c r="H289" s="172" t="s">
        <v>132</v>
      </c>
      <c r="I289" s="173"/>
      <c r="J289" s="173"/>
      <c r="K289" s="173"/>
      <c r="L289" s="34"/>
      <c r="M289" s="172" t="s">
        <v>132</v>
      </c>
      <c r="N289" s="173"/>
      <c r="O289" s="173"/>
      <c r="P289" s="173"/>
      <c r="Q289" s="34"/>
      <c r="R289" s="172" t="s">
        <v>132</v>
      </c>
      <c r="S289" s="173"/>
      <c r="T289" s="173"/>
      <c r="U289" s="173"/>
      <c r="V289" s="34"/>
      <c r="W289" s="172" t="s">
        <v>132</v>
      </c>
      <c r="X289" s="173"/>
      <c r="Y289" s="173"/>
      <c r="Z289" s="173"/>
      <c r="AA289" s="34"/>
      <c r="AC289" s="52"/>
      <c r="AF289" s="11"/>
    </row>
    <row r="290" spans="1:32" ht="24.75" customHeight="1">
      <c r="A290" s="174"/>
      <c r="B290" s="175"/>
      <c r="C290" s="175"/>
      <c r="D290" s="175"/>
      <c r="E290" s="175"/>
      <c r="F290" s="175"/>
      <c r="G290" s="176"/>
      <c r="H290" s="169"/>
      <c r="I290" s="177"/>
      <c r="J290" s="177"/>
      <c r="K290" s="177"/>
      <c r="L290" s="178"/>
      <c r="M290" s="169"/>
      <c r="N290" s="177"/>
      <c r="O290" s="177"/>
      <c r="P290" s="177"/>
      <c r="Q290" s="178"/>
      <c r="R290" s="169"/>
      <c r="S290" s="177"/>
      <c r="T290" s="177"/>
      <c r="U290" s="177"/>
      <c r="V290" s="178"/>
      <c r="W290" s="169"/>
      <c r="X290" s="177"/>
      <c r="Y290" s="177"/>
      <c r="Z290" s="177"/>
      <c r="AA290" s="178"/>
      <c r="AC290" s="52"/>
      <c r="AF290" s="11"/>
    </row>
    <row r="291" spans="1:32" ht="4.5" customHeight="1">
      <c r="A291" s="165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AC291" s="52"/>
      <c r="AF291" s="11"/>
    </row>
    <row r="292" spans="1:32">
      <c r="A292" s="167" t="s">
        <v>136</v>
      </c>
      <c r="B292" s="167"/>
      <c r="C292" s="47" t="str">
        <f>基本登録!$A$23</f>
        <v>①（　）内の大会の個人の部は一人１枚使用すること（関東予選・総合体育大会・個人選手権大会）</v>
      </c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4"/>
      <c r="R292" s="45"/>
      <c r="S292" s="44"/>
      <c r="T292" s="44"/>
      <c r="U292" s="40"/>
      <c r="V292" s="40"/>
      <c r="W292" s="40"/>
      <c r="X292" s="40"/>
      <c r="Y292" s="40"/>
      <c r="Z292" s="40"/>
      <c r="AA292" s="40"/>
    </row>
    <row r="293" spans="1:32">
      <c r="A293" s="43"/>
      <c r="B293" s="43"/>
      <c r="C293" s="47" t="str">
        <f>基本登録!$A$24</f>
        <v>②顧問の捺印のないものは無効</v>
      </c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6"/>
      <c r="R293" s="44"/>
      <c r="S293" s="44"/>
      <c r="T293" s="44"/>
      <c r="U293" s="168" t="s">
        <v>139</v>
      </c>
      <c r="V293" s="168"/>
      <c r="W293" s="168"/>
      <c r="X293" s="168"/>
      <c r="Y293" s="168"/>
      <c r="Z293" s="168"/>
      <c r="AA293" s="168"/>
    </row>
    <row r="294" spans="1:32" s="37" customFormat="1">
      <c r="A294" s="41"/>
      <c r="B294" s="41"/>
      <c r="C294" s="42" t="str">
        <f>基本登録!$A$25</f>
        <v>③A4用紙に印刷すること（A4用紙1枚につき立順票は二部出力。切り取って使用すること）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168"/>
      <c r="V294" s="168"/>
      <c r="W294" s="168"/>
      <c r="X294" s="168"/>
      <c r="Y294" s="168"/>
      <c r="Z294" s="168"/>
      <c r="AA294" s="168"/>
      <c r="AC294" s="53"/>
    </row>
    <row r="295" spans="1:32" ht="34.5" customHeight="1">
      <c r="AC295" s="52"/>
      <c r="AF295" s="11"/>
    </row>
    <row r="296" spans="1:32" ht="24.75" customHeight="1">
      <c r="A296" s="199" t="s">
        <v>119</v>
      </c>
      <c r="B296" s="199"/>
      <c r="C296" s="199"/>
      <c r="D296" s="201" t="str">
        <f ca="1">基本登録!$B$10</f>
        <v>令和8年度　都総体（全国総体都予選）個人 立順票</v>
      </c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190" t="s">
        <v>120</v>
      </c>
      <c r="Y296" s="191"/>
      <c r="Z296" s="191"/>
      <c r="AA296" s="192"/>
      <c r="AC296" s="52"/>
      <c r="AF296" s="11"/>
    </row>
    <row r="297" spans="1:32" ht="26.25" customHeight="1">
      <c r="A297" s="200"/>
      <c r="B297" s="200"/>
      <c r="C297" s="200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2" t="str">
        <f>IF(VLOOKUP(AC304,都総体!$J:$O,2,FALSE)="","",VLOOKUP(AC304,都総体!$J:$O,2,FALSE))</f>
        <v/>
      </c>
      <c r="Y297" s="203"/>
      <c r="Z297" s="203"/>
      <c r="AA297" s="204"/>
      <c r="AC297" s="52"/>
      <c r="AF297" s="11"/>
    </row>
    <row r="298" spans="1:32" ht="27" customHeight="1">
      <c r="A298" s="169" t="s">
        <v>121</v>
      </c>
      <c r="B298" s="177"/>
      <c r="C298" s="178"/>
      <c r="D298" s="208"/>
      <c r="E298" s="30" t="s">
        <v>122</v>
      </c>
      <c r="F298" s="208"/>
      <c r="G298" s="190" t="s">
        <v>123</v>
      </c>
      <c r="H298" s="191"/>
      <c r="I298" s="192"/>
      <c r="J298" s="213" t="str">
        <f>基本登録!$B$2</f>
        <v>基本登録シートの学校番号に入力して下さい</v>
      </c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X298" s="205"/>
      <c r="Y298" s="206"/>
      <c r="Z298" s="206"/>
      <c r="AA298" s="207"/>
      <c r="AC298" s="52"/>
      <c r="AF298" s="11"/>
    </row>
    <row r="299" spans="1:32" ht="9.75" customHeight="1">
      <c r="A299" s="214">
        <f>基本登録!$B$1</f>
        <v>0</v>
      </c>
      <c r="B299" s="215"/>
      <c r="C299" s="216"/>
      <c r="D299" s="209"/>
      <c r="E299" s="223" t="s">
        <v>109</v>
      </c>
      <c r="F299" s="211"/>
      <c r="G299" s="226" t="s">
        <v>124</v>
      </c>
      <c r="H299" s="227"/>
      <c r="I299" s="228"/>
      <c r="J299" s="213">
        <f>基本登録!$B$3</f>
        <v>0</v>
      </c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36"/>
      <c r="X299" s="36"/>
      <c r="AC299" s="52"/>
      <c r="AF299" s="11"/>
    </row>
    <row r="300" spans="1:32" ht="16.5" customHeight="1">
      <c r="A300" s="217"/>
      <c r="B300" s="218"/>
      <c r="C300" s="219"/>
      <c r="D300" s="209"/>
      <c r="E300" s="224"/>
      <c r="F300" s="211"/>
      <c r="G300" s="229"/>
      <c r="H300" s="230"/>
      <c r="I300" s="231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X300" s="182" t="s">
        <v>125</v>
      </c>
      <c r="Y300" s="184" t="s">
        <v>126</v>
      </c>
      <c r="Z300" s="185"/>
      <c r="AA300" s="186"/>
      <c r="AC300" s="52"/>
      <c r="AF300" s="11"/>
    </row>
    <row r="301" spans="1:32" ht="27" customHeight="1">
      <c r="A301" s="220"/>
      <c r="B301" s="221"/>
      <c r="C301" s="222"/>
      <c r="D301" s="210"/>
      <c r="E301" s="225"/>
      <c r="F301" s="212"/>
      <c r="G301" s="190" t="s">
        <v>127</v>
      </c>
      <c r="H301" s="191"/>
      <c r="I301" s="192"/>
      <c r="J301" s="28"/>
      <c r="K301" s="29"/>
      <c r="L301" s="29"/>
      <c r="M301" s="29"/>
      <c r="N301" s="29"/>
      <c r="O301" s="29"/>
      <c r="P301" s="22"/>
      <c r="Q301" s="22"/>
      <c r="R301" s="22" t="s">
        <v>128</v>
      </c>
      <c r="S301" s="193" t="str">
        <f t="shared" ref="S301" si="6">AC304</f>
        <v/>
      </c>
      <c r="T301" s="194"/>
      <c r="U301" s="194"/>
      <c r="V301" s="23" t="s">
        <v>129</v>
      </c>
      <c r="X301" s="183"/>
      <c r="Y301" s="187"/>
      <c r="Z301" s="188"/>
      <c r="AA301" s="189"/>
      <c r="AC301" s="52"/>
      <c r="AF301" s="11"/>
    </row>
    <row r="302" spans="1:32" ht="4.5" customHeight="1">
      <c r="AC302" s="52"/>
      <c r="AF302" s="11"/>
    </row>
    <row r="303" spans="1:32" ht="21.75" customHeight="1">
      <c r="A303" s="24" t="s">
        <v>130</v>
      </c>
      <c r="B303" s="174" t="s">
        <v>131</v>
      </c>
      <c r="C303" s="195"/>
      <c r="D303" s="195"/>
      <c r="E303" s="195"/>
      <c r="F303" s="176"/>
      <c r="G303" s="32" t="s">
        <v>102</v>
      </c>
      <c r="H303" s="196" t="str">
        <f ca="1">IFERROR(VLOOKUP(D296,基本登録!$B$8:$I$14,5,FALSE),"")</f>
        <v>個人準決勝</v>
      </c>
      <c r="I303" s="197"/>
      <c r="J303" s="197"/>
      <c r="K303" s="197"/>
      <c r="L303" s="198"/>
      <c r="M303" s="196" t="str">
        <f ca="1">IFERROR(VLOOKUP(D296,基本登録!$B$8:$I$14,6,FALSE),"")</f>
        <v>個人決勝</v>
      </c>
      <c r="N303" s="197"/>
      <c r="O303" s="197"/>
      <c r="P303" s="197"/>
      <c r="Q303" s="198"/>
      <c r="R303" s="196" t="str">
        <f ca="1">IFERROR(IF(VLOOKUP(D296,基本登録!$B$8:$I$14,7,FALSE)="","",VLOOKUP(D296,基本登録!$B$8:$I$14,7,FALSE)),"")</f>
        <v/>
      </c>
      <c r="S303" s="197"/>
      <c r="T303" s="197"/>
      <c r="U303" s="197"/>
      <c r="V303" s="198"/>
      <c r="W303" s="196" t="str">
        <f ca="1">IFERROR(IF(VLOOKUP(D296,基本登録!$B$8:$I$14,8,FALSE)="","",VLOOKUP(D296,基本登録!$B$8:$I$14,8,FALSE)),"")</f>
        <v/>
      </c>
      <c r="X303" s="197"/>
      <c r="Y303" s="197"/>
      <c r="Z303" s="197"/>
      <c r="AA303" s="198"/>
      <c r="AC303" s="52"/>
      <c r="AF303" s="11"/>
    </row>
    <row r="304" spans="1:32" ht="21.75" customHeight="1">
      <c r="A304" s="25" t="str">
        <f>基本登録!$A$17</f>
        <v>１</v>
      </c>
      <c r="B304" s="179" t="str">
        <f>IF(AC304="","",VLOOKUP(AC304,都総体!$J:$O,4,FALSE))</f>
        <v/>
      </c>
      <c r="C304" s="180"/>
      <c r="D304" s="180"/>
      <c r="E304" s="180"/>
      <c r="F304" s="181"/>
      <c r="G304" s="26" t="str">
        <f>IF(AC304="","",VLOOKUP(AC304,都総体!$J:$O,5,FALSE))</f>
        <v/>
      </c>
      <c r="H304" s="31"/>
      <c r="I304" s="31"/>
      <c r="J304" s="31"/>
      <c r="K304" s="21"/>
      <c r="L304" s="34"/>
      <c r="M304" s="31"/>
      <c r="N304" s="31"/>
      <c r="O304" s="31"/>
      <c r="P304" s="21"/>
      <c r="Q304" s="34"/>
      <c r="R304" s="31"/>
      <c r="S304" s="31"/>
      <c r="T304" s="31"/>
      <c r="U304" s="21"/>
      <c r="V304" s="34"/>
      <c r="W304" s="31"/>
      <c r="X304" s="31"/>
      <c r="Y304" s="31"/>
      <c r="Z304" s="21"/>
      <c r="AA304" s="34"/>
      <c r="AC304" s="52" t="str">
        <f>都総体!$J$22</f>
        <v/>
      </c>
      <c r="AF304" s="11"/>
    </row>
    <row r="305" spans="1:32" ht="21.75" customHeight="1">
      <c r="A305" s="24" t="str">
        <f>基本登録!$A$18</f>
        <v>２</v>
      </c>
      <c r="B305" s="179" t="str">
        <f>IF(AC305="","",VLOOKUP(AC305,都総体!$J:$O,4,FALSE))</f>
        <v/>
      </c>
      <c r="C305" s="180"/>
      <c r="D305" s="180"/>
      <c r="E305" s="180"/>
      <c r="F305" s="181"/>
      <c r="G305" s="26" t="str">
        <f>IF(AC305="","",VLOOKUP(AC305,都総体!$J:$O,5,FALSE))</f>
        <v/>
      </c>
      <c r="H305" s="31"/>
      <c r="I305" s="31"/>
      <c r="J305" s="31"/>
      <c r="K305" s="21"/>
      <c r="L305" s="34"/>
      <c r="M305" s="31"/>
      <c r="N305" s="31"/>
      <c r="O305" s="31"/>
      <c r="P305" s="21"/>
      <c r="Q305" s="34"/>
      <c r="R305" s="31"/>
      <c r="S305" s="31"/>
      <c r="T305" s="31"/>
      <c r="U305" s="21"/>
      <c r="V305" s="34"/>
      <c r="W305" s="31"/>
      <c r="X305" s="31"/>
      <c r="Y305" s="31"/>
      <c r="Z305" s="21"/>
      <c r="AA305" s="34"/>
      <c r="AC305" s="52"/>
      <c r="AF305" s="11"/>
    </row>
    <row r="306" spans="1:32" ht="21.75" customHeight="1">
      <c r="A306" s="24" t="str">
        <f>基本登録!$A$19</f>
        <v>３</v>
      </c>
      <c r="B306" s="179" t="str">
        <f>IF(AC306="","",VLOOKUP(AC306,都総体!$J:$O,4,FALSE))</f>
        <v/>
      </c>
      <c r="C306" s="180"/>
      <c r="D306" s="180"/>
      <c r="E306" s="180"/>
      <c r="F306" s="181"/>
      <c r="G306" s="26" t="str">
        <f>IF(AC306="","",VLOOKUP(AC306,都総体!$J:$O,5,FALSE))</f>
        <v/>
      </c>
      <c r="H306" s="31"/>
      <c r="I306" s="31"/>
      <c r="J306" s="31"/>
      <c r="K306" s="21"/>
      <c r="L306" s="34"/>
      <c r="M306" s="31"/>
      <c r="N306" s="31"/>
      <c r="O306" s="31"/>
      <c r="P306" s="21"/>
      <c r="Q306" s="34"/>
      <c r="R306" s="31"/>
      <c r="S306" s="31"/>
      <c r="T306" s="31"/>
      <c r="U306" s="21"/>
      <c r="V306" s="34"/>
      <c r="W306" s="31"/>
      <c r="X306" s="31"/>
      <c r="Y306" s="31"/>
      <c r="Z306" s="21"/>
      <c r="AA306" s="34"/>
      <c r="AC306" s="52"/>
      <c r="AF306" s="11"/>
    </row>
    <row r="307" spans="1:32" ht="21.75" customHeight="1">
      <c r="A307" s="24" t="str">
        <f>基本登録!$A$20</f>
        <v>４</v>
      </c>
      <c r="B307" s="179" t="str">
        <f>IF(AC307="","",VLOOKUP(AC307,都総体!$J:$O,4,FALSE))</f>
        <v/>
      </c>
      <c r="C307" s="180"/>
      <c r="D307" s="180"/>
      <c r="E307" s="180"/>
      <c r="F307" s="181"/>
      <c r="G307" s="26" t="str">
        <f>IF(AC307="","",VLOOKUP(AC307,都総体!$J:$O,5,FALSE))</f>
        <v/>
      </c>
      <c r="H307" s="31"/>
      <c r="I307" s="31"/>
      <c r="J307" s="31"/>
      <c r="K307" s="21"/>
      <c r="L307" s="34"/>
      <c r="M307" s="31"/>
      <c r="N307" s="31"/>
      <c r="O307" s="31"/>
      <c r="P307" s="21"/>
      <c r="Q307" s="34"/>
      <c r="R307" s="31"/>
      <c r="S307" s="31"/>
      <c r="T307" s="31"/>
      <c r="U307" s="21"/>
      <c r="V307" s="34"/>
      <c r="W307" s="31"/>
      <c r="X307" s="31"/>
      <c r="Y307" s="31"/>
      <c r="Z307" s="21"/>
      <c r="AA307" s="34"/>
      <c r="AC307" s="52"/>
      <c r="AF307" s="11"/>
    </row>
    <row r="308" spans="1:32" ht="21.75" customHeight="1">
      <c r="A308" s="24" t="str">
        <f>基本登録!$A$21</f>
        <v>５</v>
      </c>
      <c r="B308" s="179" t="str">
        <f>IF(AC308="","",VLOOKUP(AC308,都総体!$J:$O,4,FALSE))</f>
        <v/>
      </c>
      <c r="C308" s="180"/>
      <c r="D308" s="180"/>
      <c r="E308" s="180"/>
      <c r="F308" s="181"/>
      <c r="G308" s="26" t="str">
        <f>IF(AC308="","",VLOOKUP(AC308,都総体!$J:$O,5,FALSE))</f>
        <v/>
      </c>
      <c r="H308" s="31"/>
      <c r="I308" s="31"/>
      <c r="J308" s="31"/>
      <c r="K308" s="21"/>
      <c r="L308" s="34"/>
      <c r="M308" s="31"/>
      <c r="N308" s="31"/>
      <c r="O308" s="31"/>
      <c r="P308" s="21"/>
      <c r="Q308" s="34"/>
      <c r="R308" s="31"/>
      <c r="S308" s="31"/>
      <c r="T308" s="31"/>
      <c r="U308" s="21"/>
      <c r="V308" s="34"/>
      <c r="W308" s="31"/>
      <c r="X308" s="31"/>
      <c r="Y308" s="31"/>
      <c r="Z308" s="21"/>
      <c r="AA308" s="34"/>
      <c r="AC308" s="52"/>
      <c r="AF308" s="11"/>
    </row>
    <row r="309" spans="1:32" ht="21.75" customHeight="1">
      <c r="A309" s="24" t="str">
        <f>基本登録!$A$22</f>
        <v>補</v>
      </c>
      <c r="B309" s="179" t="str">
        <f>IF(AC309="","",VLOOKUP(AC309,都総体!$J:$O,4,FALSE))</f>
        <v/>
      </c>
      <c r="C309" s="180"/>
      <c r="D309" s="180"/>
      <c r="E309" s="180"/>
      <c r="F309" s="181"/>
      <c r="G309" s="26" t="str">
        <f>IF(AC309="","",VLOOKUP(AC309,都総体!$J:$O,5,FALSE))</f>
        <v/>
      </c>
      <c r="H309" s="24"/>
      <c r="I309" s="24"/>
      <c r="J309" s="24"/>
      <c r="K309" s="33"/>
      <c r="L309" s="34"/>
      <c r="M309" s="24"/>
      <c r="N309" s="24"/>
      <c r="O309" s="24"/>
      <c r="P309" s="33"/>
      <c r="Q309" s="34"/>
      <c r="R309" s="24"/>
      <c r="S309" s="24"/>
      <c r="T309" s="24"/>
      <c r="U309" s="33"/>
      <c r="V309" s="34"/>
      <c r="W309" s="24"/>
      <c r="X309" s="24"/>
      <c r="Y309" s="24"/>
      <c r="Z309" s="33"/>
      <c r="AA309" s="34"/>
      <c r="AC309" s="52"/>
      <c r="AF309" s="11"/>
    </row>
    <row r="310" spans="1:32" ht="19.5" customHeight="1">
      <c r="A310" s="169"/>
      <c r="B310" s="170"/>
      <c r="C310" s="170"/>
      <c r="D310" s="170"/>
      <c r="E310" s="170"/>
      <c r="F310" s="170"/>
      <c r="G310" s="171"/>
      <c r="H310" s="172" t="s">
        <v>132</v>
      </c>
      <c r="I310" s="173"/>
      <c r="J310" s="173"/>
      <c r="K310" s="173"/>
      <c r="L310" s="34"/>
      <c r="M310" s="172" t="s">
        <v>132</v>
      </c>
      <c r="N310" s="173"/>
      <c r="O310" s="173"/>
      <c r="P310" s="173"/>
      <c r="Q310" s="34"/>
      <c r="R310" s="172" t="s">
        <v>132</v>
      </c>
      <c r="S310" s="173"/>
      <c r="T310" s="173"/>
      <c r="U310" s="173"/>
      <c r="V310" s="34"/>
      <c r="W310" s="172" t="s">
        <v>132</v>
      </c>
      <c r="X310" s="173"/>
      <c r="Y310" s="173"/>
      <c r="Z310" s="173"/>
      <c r="AA310" s="34"/>
      <c r="AC310" s="52"/>
      <c r="AF310" s="11"/>
    </row>
    <row r="311" spans="1:32" ht="24.75" customHeight="1">
      <c r="A311" s="174"/>
      <c r="B311" s="175"/>
      <c r="C311" s="175"/>
      <c r="D311" s="175"/>
      <c r="E311" s="175"/>
      <c r="F311" s="175"/>
      <c r="G311" s="176"/>
      <c r="H311" s="169"/>
      <c r="I311" s="177"/>
      <c r="J311" s="177"/>
      <c r="K311" s="177"/>
      <c r="L311" s="178"/>
      <c r="M311" s="169"/>
      <c r="N311" s="177"/>
      <c r="O311" s="177"/>
      <c r="P311" s="177"/>
      <c r="Q311" s="178"/>
      <c r="R311" s="169"/>
      <c r="S311" s="177"/>
      <c r="T311" s="177"/>
      <c r="U311" s="177"/>
      <c r="V311" s="178"/>
      <c r="W311" s="169"/>
      <c r="X311" s="177"/>
      <c r="Y311" s="177"/>
      <c r="Z311" s="177"/>
      <c r="AA311" s="178"/>
      <c r="AC311" s="52"/>
      <c r="AF311" s="11"/>
    </row>
    <row r="312" spans="1:32" ht="4.5" customHeight="1">
      <c r="A312" s="165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AC312" s="52"/>
      <c r="AF312" s="11"/>
    </row>
    <row r="313" spans="1:32">
      <c r="A313" s="167" t="s">
        <v>136</v>
      </c>
      <c r="B313" s="167"/>
      <c r="C313" s="47" t="str">
        <f>基本登録!$A$23</f>
        <v>①（　）内の大会の個人の部は一人１枚使用すること（関東予選・総合体育大会・個人選手権大会）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4"/>
      <c r="R313" s="45"/>
      <c r="S313" s="44"/>
      <c r="T313" s="44"/>
      <c r="U313" s="40"/>
      <c r="V313" s="40"/>
      <c r="W313" s="40"/>
      <c r="X313" s="40"/>
      <c r="Y313" s="40"/>
      <c r="Z313" s="40"/>
      <c r="AA313" s="40"/>
    </row>
    <row r="314" spans="1:32">
      <c r="A314" s="43"/>
      <c r="B314" s="43"/>
      <c r="C314" s="47" t="str">
        <f>基本登録!$A$24</f>
        <v>②顧問の捺印のないものは無効</v>
      </c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6"/>
      <c r="R314" s="44"/>
      <c r="S314" s="44"/>
      <c r="T314" s="44"/>
      <c r="U314" s="168" t="s">
        <v>139</v>
      </c>
      <c r="V314" s="168"/>
      <c r="W314" s="168"/>
      <c r="X314" s="168"/>
      <c r="Y314" s="168"/>
      <c r="Z314" s="168"/>
      <c r="AA314" s="168"/>
    </row>
    <row r="315" spans="1:32" s="37" customFormat="1">
      <c r="A315" s="41"/>
      <c r="B315" s="41"/>
      <c r="C315" s="42" t="str">
        <f>基本登録!$A$25</f>
        <v>③A4用紙に印刷すること（A4用紙1枚につき立順票は二部出力。切り取って使用すること）</v>
      </c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168"/>
      <c r="V315" s="168"/>
      <c r="W315" s="168"/>
      <c r="X315" s="168"/>
      <c r="Y315" s="168"/>
      <c r="Z315" s="168"/>
      <c r="AA315" s="168"/>
      <c r="AC315" s="53"/>
    </row>
    <row r="316" spans="1:32" ht="34.5" customHeight="1">
      <c r="AC316" s="52"/>
      <c r="AF316" s="11"/>
    </row>
    <row r="317" spans="1:32" ht="24.75" customHeight="1">
      <c r="A317" s="199" t="s">
        <v>119</v>
      </c>
      <c r="B317" s="199"/>
      <c r="C317" s="199"/>
      <c r="D317" s="201" t="str">
        <f ca="1">基本登録!$B$10</f>
        <v>令和8年度　都総体（全国総体都予選）個人 立順票</v>
      </c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190" t="s">
        <v>120</v>
      </c>
      <c r="Y317" s="191"/>
      <c r="Z317" s="191"/>
      <c r="AA317" s="192"/>
      <c r="AC317" s="52"/>
      <c r="AF317" s="11"/>
    </row>
    <row r="318" spans="1:32" ht="26.25" customHeight="1">
      <c r="A318" s="200"/>
      <c r="B318" s="200"/>
      <c r="C318" s="200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2" t="str">
        <f>IF(VLOOKUP(AC325,都総体!$J:$O,2,FALSE)="","",VLOOKUP(AC325,都総体!$J:$O,2,FALSE))</f>
        <v/>
      </c>
      <c r="Y318" s="203"/>
      <c r="Z318" s="203"/>
      <c r="AA318" s="204"/>
      <c r="AC318" s="52"/>
      <c r="AF318" s="11"/>
    </row>
    <row r="319" spans="1:32" ht="27" customHeight="1">
      <c r="A319" s="169" t="s">
        <v>121</v>
      </c>
      <c r="B319" s="177"/>
      <c r="C319" s="178"/>
      <c r="D319" s="208"/>
      <c r="E319" s="30" t="s">
        <v>122</v>
      </c>
      <c r="F319" s="208"/>
      <c r="G319" s="190" t="s">
        <v>123</v>
      </c>
      <c r="H319" s="191"/>
      <c r="I319" s="192"/>
      <c r="J319" s="213" t="str">
        <f>基本登録!$B$2</f>
        <v>基本登録シートの学校番号に入力して下さい</v>
      </c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X319" s="205"/>
      <c r="Y319" s="206"/>
      <c r="Z319" s="206"/>
      <c r="AA319" s="207"/>
      <c r="AC319" s="52"/>
      <c r="AF319" s="11"/>
    </row>
    <row r="320" spans="1:32" ht="9.75" customHeight="1">
      <c r="A320" s="214">
        <f>基本登録!$B$1</f>
        <v>0</v>
      </c>
      <c r="B320" s="215"/>
      <c r="C320" s="216"/>
      <c r="D320" s="209"/>
      <c r="E320" s="223" t="s">
        <v>109</v>
      </c>
      <c r="F320" s="211"/>
      <c r="G320" s="226" t="s">
        <v>124</v>
      </c>
      <c r="H320" s="227"/>
      <c r="I320" s="228"/>
      <c r="J320" s="213">
        <f>基本登録!$B$3</f>
        <v>0</v>
      </c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36"/>
      <c r="X320" s="36"/>
      <c r="AC320" s="52"/>
      <c r="AF320" s="11"/>
    </row>
    <row r="321" spans="1:32" ht="16.5" customHeight="1">
      <c r="A321" s="217"/>
      <c r="B321" s="218"/>
      <c r="C321" s="219"/>
      <c r="D321" s="209"/>
      <c r="E321" s="224"/>
      <c r="F321" s="211"/>
      <c r="G321" s="229"/>
      <c r="H321" s="230"/>
      <c r="I321" s="231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X321" s="182" t="s">
        <v>125</v>
      </c>
      <c r="Y321" s="184" t="s">
        <v>126</v>
      </c>
      <c r="Z321" s="185"/>
      <c r="AA321" s="186"/>
      <c r="AC321" s="52"/>
      <c r="AF321" s="11"/>
    </row>
    <row r="322" spans="1:32" ht="27" customHeight="1">
      <c r="A322" s="220"/>
      <c r="B322" s="221"/>
      <c r="C322" s="222"/>
      <c r="D322" s="210"/>
      <c r="E322" s="225"/>
      <c r="F322" s="212"/>
      <c r="G322" s="190" t="s">
        <v>127</v>
      </c>
      <c r="H322" s="191"/>
      <c r="I322" s="192"/>
      <c r="J322" s="28"/>
      <c r="K322" s="29"/>
      <c r="L322" s="29"/>
      <c r="M322" s="29"/>
      <c r="N322" s="29"/>
      <c r="O322" s="29"/>
      <c r="P322" s="22"/>
      <c r="Q322" s="22"/>
      <c r="R322" s="22" t="s">
        <v>128</v>
      </c>
      <c r="S322" s="193" t="str">
        <f t="shared" ref="S322" si="7">AC325</f>
        <v/>
      </c>
      <c r="T322" s="194"/>
      <c r="U322" s="194"/>
      <c r="V322" s="23" t="s">
        <v>129</v>
      </c>
      <c r="X322" s="183"/>
      <c r="Y322" s="187"/>
      <c r="Z322" s="188"/>
      <c r="AA322" s="189"/>
      <c r="AC322" s="52"/>
      <c r="AF322" s="11"/>
    </row>
    <row r="323" spans="1:32" ht="4.5" customHeight="1">
      <c r="AC323" s="52"/>
      <c r="AF323" s="11"/>
    </row>
    <row r="324" spans="1:32" ht="21.75" customHeight="1">
      <c r="A324" s="24" t="s">
        <v>130</v>
      </c>
      <c r="B324" s="174" t="s">
        <v>131</v>
      </c>
      <c r="C324" s="195"/>
      <c r="D324" s="195"/>
      <c r="E324" s="195"/>
      <c r="F324" s="176"/>
      <c r="G324" s="32" t="s">
        <v>102</v>
      </c>
      <c r="H324" s="196" t="str">
        <f ca="1">IFERROR(VLOOKUP(D317,基本登録!$B$8:$I$14,5,FALSE),"")</f>
        <v>個人準決勝</v>
      </c>
      <c r="I324" s="197"/>
      <c r="J324" s="197"/>
      <c r="K324" s="197"/>
      <c r="L324" s="198"/>
      <c r="M324" s="196" t="str">
        <f ca="1">IFERROR(VLOOKUP(D317,基本登録!$B$8:$I$14,6,FALSE),"")</f>
        <v>個人決勝</v>
      </c>
      <c r="N324" s="197"/>
      <c r="O324" s="197"/>
      <c r="P324" s="197"/>
      <c r="Q324" s="198"/>
      <c r="R324" s="196" t="str">
        <f ca="1">IFERROR(IF(VLOOKUP(D317,基本登録!$B$8:$I$14,7,FALSE)="","",VLOOKUP(D317,基本登録!$B$8:$I$14,7,FALSE)),"")</f>
        <v/>
      </c>
      <c r="S324" s="197"/>
      <c r="T324" s="197"/>
      <c r="U324" s="197"/>
      <c r="V324" s="198"/>
      <c r="W324" s="196" t="str">
        <f ca="1">IFERROR(IF(VLOOKUP(D317,基本登録!$B$8:$I$14,8,FALSE)="","",VLOOKUP(D317,基本登録!$B$8:$I$14,8,FALSE)),"")</f>
        <v/>
      </c>
      <c r="X324" s="197"/>
      <c r="Y324" s="197"/>
      <c r="Z324" s="197"/>
      <c r="AA324" s="198"/>
      <c r="AC324" s="52"/>
      <c r="AF324" s="11"/>
    </row>
    <row r="325" spans="1:32" ht="21.75" customHeight="1">
      <c r="A325" s="25" t="str">
        <f>基本登録!$A$17</f>
        <v>１</v>
      </c>
      <c r="B325" s="179" t="str">
        <f>IF(AC325="","",VLOOKUP(AC325,都総体!$J:$O,4,FALSE))</f>
        <v/>
      </c>
      <c r="C325" s="180"/>
      <c r="D325" s="180"/>
      <c r="E325" s="180"/>
      <c r="F325" s="181"/>
      <c r="G325" s="26" t="str">
        <f>IF(AC325="","",VLOOKUP(AC325,都総体!$J:$O,5,FALSE))</f>
        <v/>
      </c>
      <c r="H325" s="31"/>
      <c r="I325" s="31"/>
      <c r="J325" s="31"/>
      <c r="K325" s="21"/>
      <c r="L325" s="34"/>
      <c r="M325" s="31"/>
      <c r="N325" s="31"/>
      <c r="O325" s="31"/>
      <c r="P325" s="21"/>
      <c r="Q325" s="34"/>
      <c r="R325" s="31"/>
      <c r="S325" s="31"/>
      <c r="T325" s="31"/>
      <c r="U325" s="21"/>
      <c r="V325" s="34"/>
      <c r="W325" s="31"/>
      <c r="X325" s="31"/>
      <c r="Y325" s="31"/>
      <c r="Z325" s="21"/>
      <c r="AA325" s="34"/>
      <c r="AC325" s="52" t="str">
        <f>都総体!$J$23</f>
        <v/>
      </c>
      <c r="AF325" s="11"/>
    </row>
    <row r="326" spans="1:32" ht="21.75" customHeight="1">
      <c r="A326" s="24" t="str">
        <f>基本登録!$A$18</f>
        <v>２</v>
      </c>
      <c r="B326" s="179" t="str">
        <f>IF(AC326="","",VLOOKUP(AC326,都総体!$J:$O,4,FALSE))</f>
        <v/>
      </c>
      <c r="C326" s="180"/>
      <c r="D326" s="180"/>
      <c r="E326" s="180"/>
      <c r="F326" s="181"/>
      <c r="G326" s="26" t="str">
        <f>IF(AC326="","",VLOOKUP(AC326,都総体!$J:$O,5,FALSE))</f>
        <v/>
      </c>
      <c r="H326" s="31"/>
      <c r="I326" s="31"/>
      <c r="J326" s="31"/>
      <c r="K326" s="21"/>
      <c r="L326" s="34"/>
      <c r="M326" s="31"/>
      <c r="N326" s="31"/>
      <c r="O326" s="31"/>
      <c r="P326" s="21"/>
      <c r="Q326" s="34"/>
      <c r="R326" s="31"/>
      <c r="S326" s="31"/>
      <c r="T326" s="31"/>
      <c r="U326" s="21"/>
      <c r="V326" s="34"/>
      <c r="W326" s="31"/>
      <c r="X326" s="31"/>
      <c r="Y326" s="31"/>
      <c r="Z326" s="21"/>
      <c r="AA326" s="34"/>
      <c r="AC326" s="52"/>
      <c r="AF326" s="11"/>
    </row>
    <row r="327" spans="1:32" ht="21.75" customHeight="1">
      <c r="A327" s="24" t="str">
        <f>基本登録!$A$19</f>
        <v>３</v>
      </c>
      <c r="B327" s="179" t="str">
        <f>IF(AC327="","",VLOOKUP(AC327,都総体!$J:$O,4,FALSE))</f>
        <v/>
      </c>
      <c r="C327" s="180"/>
      <c r="D327" s="180"/>
      <c r="E327" s="180"/>
      <c r="F327" s="181"/>
      <c r="G327" s="26" t="str">
        <f>IF(AC327="","",VLOOKUP(AC327,都総体!$J:$O,5,FALSE))</f>
        <v/>
      </c>
      <c r="H327" s="31"/>
      <c r="I327" s="31"/>
      <c r="J327" s="31"/>
      <c r="K327" s="21"/>
      <c r="L327" s="34"/>
      <c r="M327" s="31"/>
      <c r="N327" s="31"/>
      <c r="O327" s="31"/>
      <c r="P327" s="21"/>
      <c r="Q327" s="34"/>
      <c r="R327" s="31"/>
      <c r="S327" s="31"/>
      <c r="T327" s="31"/>
      <c r="U327" s="21"/>
      <c r="V327" s="34"/>
      <c r="W327" s="31"/>
      <c r="X327" s="31"/>
      <c r="Y327" s="31"/>
      <c r="Z327" s="21"/>
      <c r="AA327" s="34"/>
      <c r="AC327" s="52"/>
      <c r="AF327" s="11"/>
    </row>
    <row r="328" spans="1:32" ht="21.75" customHeight="1">
      <c r="A328" s="24" t="str">
        <f>基本登録!$A$20</f>
        <v>４</v>
      </c>
      <c r="B328" s="179" t="str">
        <f>IF(AC328="","",VLOOKUP(AC328,都総体!$J:$O,4,FALSE))</f>
        <v/>
      </c>
      <c r="C328" s="180"/>
      <c r="D328" s="180"/>
      <c r="E328" s="180"/>
      <c r="F328" s="181"/>
      <c r="G328" s="26" t="str">
        <f>IF(AC328="","",VLOOKUP(AC328,都総体!$J:$O,5,FALSE))</f>
        <v/>
      </c>
      <c r="H328" s="31"/>
      <c r="I328" s="31"/>
      <c r="J328" s="31"/>
      <c r="K328" s="21"/>
      <c r="L328" s="34"/>
      <c r="M328" s="31"/>
      <c r="N328" s="31"/>
      <c r="O328" s="31"/>
      <c r="P328" s="21"/>
      <c r="Q328" s="34"/>
      <c r="R328" s="31"/>
      <c r="S328" s="31"/>
      <c r="T328" s="31"/>
      <c r="U328" s="21"/>
      <c r="V328" s="34"/>
      <c r="W328" s="31"/>
      <c r="X328" s="31"/>
      <c r="Y328" s="31"/>
      <c r="Z328" s="21"/>
      <c r="AA328" s="34"/>
      <c r="AC328" s="52"/>
      <c r="AF328" s="11"/>
    </row>
    <row r="329" spans="1:32" ht="21.75" customHeight="1">
      <c r="A329" s="24" t="str">
        <f>基本登録!$A$21</f>
        <v>５</v>
      </c>
      <c r="B329" s="179" t="str">
        <f>IF(AC329="","",VLOOKUP(AC329,都総体!$J:$O,4,FALSE))</f>
        <v/>
      </c>
      <c r="C329" s="180"/>
      <c r="D329" s="180"/>
      <c r="E329" s="180"/>
      <c r="F329" s="181"/>
      <c r="G329" s="26" t="str">
        <f>IF(AC329="","",VLOOKUP(AC329,都総体!$J:$O,5,FALSE))</f>
        <v/>
      </c>
      <c r="H329" s="31"/>
      <c r="I329" s="31"/>
      <c r="J329" s="31"/>
      <c r="K329" s="21"/>
      <c r="L329" s="34"/>
      <c r="M329" s="31"/>
      <c r="N329" s="31"/>
      <c r="O329" s="31"/>
      <c r="P329" s="21"/>
      <c r="Q329" s="34"/>
      <c r="R329" s="31"/>
      <c r="S329" s="31"/>
      <c r="T329" s="31"/>
      <c r="U329" s="21"/>
      <c r="V329" s="34"/>
      <c r="W329" s="31"/>
      <c r="X329" s="31"/>
      <c r="Y329" s="31"/>
      <c r="Z329" s="21"/>
      <c r="AA329" s="34"/>
      <c r="AC329" s="52"/>
      <c r="AF329" s="11"/>
    </row>
    <row r="330" spans="1:32" ht="21.75" customHeight="1">
      <c r="A330" s="24" t="str">
        <f>基本登録!$A$22</f>
        <v>補</v>
      </c>
      <c r="B330" s="179" t="str">
        <f>IF(AC330="","",VLOOKUP(AC330,都総体!$J:$O,4,FALSE))</f>
        <v/>
      </c>
      <c r="C330" s="180"/>
      <c r="D330" s="180"/>
      <c r="E330" s="180"/>
      <c r="F330" s="181"/>
      <c r="G330" s="26" t="str">
        <f>IF(AC330="","",VLOOKUP(AC330,都総体!$J:$O,5,FALSE))</f>
        <v/>
      </c>
      <c r="H330" s="24"/>
      <c r="I330" s="24"/>
      <c r="J330" s="24"/>
      <c r="K330" s="33"/>
      <c r="L330" s="34"/>
      <c r="M330" s="24"/>
      <c r="N330" s="24"/>
      <c r="O330" s="24"/>
      <c r="P330" s="33"/>
      <c r="Q330" s="34"/>
      <c r="R330" s="24"/>
      <c r="S330" s="24"/>
      <c r="T330" s="24"/>
      <c r="U330" s="33"/>
      <c r="V330" s="34"/>
      <c r="W330" s="24"/>
      <c r="X330" s="24"/>
      <c r="Y330" s="24"/>
      <c r="Z330" s="33"/>
      <c r="AA330" s="34"/>
      <c r="AC330" s="52"/>
      <c r="AF330" s="11"/>
    </row>
    <row r="331" spans="1:32" ht="19.5" customHeight="1">
      <c r="A331" s="169"/>
      <c r="B331" s="170"/>
      <c r="C331" s="170"/>
      <c r="D331" s="170"/>
      <c r="E331" s="170"/>
      <c r="F331" s="170"/>
      <c r="G331" s="171"/>
      <c r="H331" s="172" t="s">
        <v>132</v>
      </c>
      <c r="I331" s="173"/>
      <c r="J331" s="173"/>
      <c r="K331" s="173"/>
      <c r="L331" s="34"/>
      <c r="M331" s="172" t="s">
        <v>132</v>
      </c>
      <c r="N331" s="173"/>
      <c r="O331" s="173"/>
      <c r="P331" s="173"/>
      <c r="Q331" s="34"/>
      <c r="R331" s="172" t="s">
        <v>132</v>
      </c>
      <c r="S331" s="173"/>
      <c r="T331" s="173"/>
      <c r="U331" s="173"/>
      <c r="V331" s="34"/>
      <c r="W331" s="172" t="s">
        <v>132</v>
      </c>
      <c r="X331" s="173"/>
      <c r="Y331" s="173"/>
      <c r="Z331" s="173"/>
      <c r="AA331" s="34"/>
      <c r="AC331" s="52"/>
      <c r="AF331" s="11"/>
    </row>
    <row r="332" spans="1:32" ht="24.75" customHeight="1">
      <c r="A332" s="174"/>
      <c r="B332" s="175"/>
      <c r="C332" s="175"/>
      <c r="D332" s="175"/>
      <c r="E332" s="175"/>
      <c r="F332" s="175"/>
      <c r="G332" s="176"/>
      <c r="H332" s="169"/>
      <c r="I332" s="177"/>
      <c r="J332" s="177"/>
      <c r="K332" s="177"/>
      <c r="L332" s="178"/>
      <c r="M332" s="169"/>
      <c r="N332" s="177"/>
      <c r="O332" s="177"/>
      <c r="P332" s="177"/>
      <c r="Q332" s="178"/>
      <c r="R332" s="169"/>
      <c r="S332" s="177"/>
      <c r="T332" s="177"/>
      <c r="U332" s="177"/>
      <c r="V332" s="178"/>
      <c r="W332" s="169"/>
      <c r="X332" s="177"/>
      <c r="Y332" s="177"/>
      <c r="Z332" s="177"/>
      <c r="AA332" s="178"/>
      <c r="AC332" s="52"/>
      <c r="AF332" s="11"/>
    </row>
    <row r="333" spans="1:32" ht="4.5" customHeight="1">
      <c r="A333" s="165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AC333" s="52"/>
      <c r="AF333" s="11"/>
    </row>
    <row r="334" spans="1:32">
      <c r="A334" s="167" t="s">
        <v>136</v>
      </c>
      <c r="B334" s="167"/>
      <c r="C334" s="47" t="str">
        <f>基本登録!$A$23</f>
        <v>①（　）内の大会の個人の部は一人１枚使用すること（関東予選・総合体育大会・個人選手権大会）</v>
      </c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4"/>
      <c r="R334" s="45"/>
      <c r="S334" s="44"/>
      <c r="T334" s="44"/>
      <c r="U334" s="40"/>
      <c r="V334" s="40"/>
      <c r="W334" s="40"/>
      <c r="X334" s="40"/>
      <c r="Y334" s="40"/>
      <c r="Z334" s="40"/>
      <c r="AA334" s="40"/>
    </row>
    <row r="335" spans="1:32">
      <c r="A335" s="43"/>
      <c r="B335" s="43"/>
      <c r="C335" s="47" t="str">
        <f>基本登録!$A$24</f>
        <v>②顧問の捺印のないものは無効</v>
      </c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6"/>
      <c r="R335" s="44"/>
      <c r="S335" s="44"/>
      <c r="T335" s="44"/>
      <c r="U335" s="168" t="s">
        <v>139</v>
      </c>
      <c r="V335" s="168"/>
      <c r="W335" s="168"/>
      <c r="X335" s="168"/>
      <c r="Y335" s="168"/>
      <c r="Z335" s="168"/>
      <c r="AA335" s="168"/>
    </row>
    <row r="336" spans="1:32" s="37" customFormat="1">
      <c r="A336" s="41"/>
      <c r="B336" s="41"/>
      <c r="C336" s="42" t="str">
        <f>基本登録!$A$25</f>
        <v>③A4用紙に印刷すること（A4用紙1枚につき立順票は二部出力。切り取って使用すること）</v>
      </c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168"/>
      <c r="V336" s="168"/>
      <c r="W336" s="168"/>
      <c r="X336" s="168"/>
      <c r="Y336" s="168"/>
      <c r="Z336" s="168"/>
      <c r="AA336" s="168"/>
      <c r="AC336" s="53"/>
    </row>
    <row r="337" spans="1:32" ht="34.5" customHeight="1">
      <c r="AC337" s="52"/>
      <c r="AF337" s="11"/>
    </row>
    <row r="338" spans="1:32" ht="24.75" customHeight="1">
      <c r="A338" s="199" t="s">
        <v>119</v>
      </c>
      <c r="B338" s="199"/>
      <c r="C338" s="199"/>
      <c r="D338" s="201" t="str">
        <f ca="1">基本登録!$B$10</f>
        <v>令和8年度　都総体（全国総体都予選）個人 立順票</v>
      </c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190" t="s">
        <v>120</v>
      </c>
      <c r="Y338" s="191"/>
      <c r="Z338" s="191"/>
      <c r="AA338" s="192"/>
      <c r="AC338" s="52"/>
      <c r="AF338" s="11"/>
    </row>
    <row r="339" spans="1:32" ht="26.25" customHeight="1">
      <c r="A339" s="200"/>
      <c r="B339" s="200"/>
      <c r="C339" s="200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2" t="str">
        <f>IF(VLOOKUP(AC346,都総体!$J:$O,2,FALSE)="","",VLOOKUP(AC346,都総体!$J:$O,2,FALSE))</f>
        <v/>
      </c>
      <c r="Y339" s="203"/>
      <c r="Z339" s="203"/>
      <c r="AA339" s="204"/>
      <c r="AC339" s="52"/>
      <c r="AF339" s="11"/>
    </row>
    <row r="340" spans="1:32" ht="27" customHeight="1">
      <c r="A340" s="169" t="s">
        <v>121</v>
      </c>
      <c r="B340" s="177"/>
      <c r="C340" s="178"/>
      <c r="D340" s="208"/>
      <c r="E340" s="30" t="s">
        <v>122</v>
      </c>
      <c r="F340" s="208"/>
      <c r="G340" s="190" t="s">
        <v>123</v>
      </c>
      <c r="H340" s="191"/>
      <c r="I340" s="192"/>
      <c r="J340" s="213" t="str">
        <f>基本登録!$B$2</f>
        <v>基本登録シートの学校番号に入力して下さい</v>
      </c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X340" s="205"/>
      <c r="Y340" s="206"/>
      <c r="Z340" s="206"/>
      <c r="AA340" s="207"/>
      <c r="AC340" s="52"/>
      <c r="AF340" s="11"/>
    </row>
    <row r="341" spans="1:32" ht="9.75" customHeight="1">
      <c r="A341" s="214">
        <f>基本登録!$B$1</f>
        <v>0</v>
      </c>
      <c r="B341" s="215"/>
      <c r="C341" s="216"/>
      <c r="D341" s="209"/>
      <c r="E341" s="223" t="s">
        <v>109</v>
      </c>
      <c r="F341" s="211"/>
      <c r="G341" s="226" t="s">
        <v>124</v>
      </c>
      <c r="H341" s="227"/>
      <c r="I341" s="228"/>
      <c r="J341" s="213">
        <f>基本登録!$B$3</f>
        <v>0</v>
      </c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36"/>
      <c r="X341" s="36"/>
      <c r="AC341" s="52"/>
      <c r="AF341" s="11"/>
    </row>
    <row r="342" spans="1:32" ht="16.5" customHeight="1">
      <c r="A342" s="217"/>
      <c r="B342" s="218"/>
      <c r="C342" s="219"/>
      <c r="D342" s="209"/>
      <c r="E342" s="224"/>
      <c r="F342" s="211"/>
      <c r="G342" s="229"/>
      <c r="H342" s="230"/>
      <c r="I342" s="231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X342" s="182" t="s">
        <v>125</v>
      </c>
      <c r="Y342" s="184" t="s">
        <v>126</v>
      </c>
      <c r="Z342" s="185"/>
      <c r="AA342" s="186"/>
      <c r="AC342" s="52"/>
      <c r="AF342" s="11"/>
    </row>
    <row r="343" spans="1:32" ht="27" customHeight="1">
      <c r="A343" s="220"/>
      <c r="B343" s="221"/>
      <c r="C343" s="222"/>
      <c r="D343" s="210"/>
      <c r="E343" s="225"/>
      <c r="F343" s="212"/>
      <c r="G343" s="190" t="s">
        <v>127</v>
      </c>
      <c r="H343" s="191"/>
      <c r="I343" s="192"/>
      <c r="J343" s="28"/>
      <c r="K343" s="29"/>
      <c r="L343" s="29"/>
      <c r="M343" s="29"/>
      <c r="N343" s="29"/>
      <c r="O343" s="29"/>
      <c r="P343" s="22"/>
      <c r="Q343" s="22"/>
      <c r="R343" s="22" t="s">
        <v>128</v>
      </c>
      <c r="S343" s="193" t="str">
        <f t="shared" ref="S343" si="8">AC346</f>
        <v/>
      </c>
      <c r="T343" s="194"/>
      <c r="U343" s="194"/>
      <c r="V343" s="23" t="s">
        <v>129</v>
      </c>
      <c r="X343" s="183"/>
      <c r="Y343" s="187"/>
      <c r="Z343" s="188"/>
      <c r="AA343" s="189"/>
      <c r="AC343" s="52"/>
      <c r="AF343" s="11"/>
    </row>
    <row r="344" spans="1:32" ht="4.5" customHeight="1">
      <c r="AC344" s="52"/>
      <c r="AF344" s="11"/>
    </row>
    <row r="345" spans="1:32" ht="21.75" customHeight="1">
      <c r="A345" s="24" t="s">
        <v>130</v>
      </c>
      <c r="B345" s="174" t="s">
        <v>131</v>
      </c>
      <c r="C345" s="195"/>
      <c r="D345" s="195"/>
      <c r="E345" s="195"/>
      <c r="F345" s="176"/>
      <c r="G345" s="32" t="s">
        <v>102</v>
      </c>
      <c r="H345" s="196" t="str">
        <f ca="1">IFERROR(VLOOKUP(D338,基本登録!$B$8:$I$14,5,FALSE),"")</f>
        <v>個人準決勝</v>
      </c>
      <c r="I345" s="197"/>
      <c r="J345" s="197"/>
      <c r="K345" s="197"/>
      <c r="L345" s="198"/>
      <c r="M345" s="196" t="str">
        <f ca="1">IFERROR(VLOOKUP(D338,基本登録!$B$8:$I$14,6,FALSE),"")</f>
        <v>個人決勝</v>
      </c>
      <c r="N345" s="197"/>
      <c r="O345" s="197"/>
      <c r="P345" s="197"/>
      <c r="Q345" s="198"/>
      <c r="R345" s="196" t="str">
        <f ca="1">IFERROR(IF(VLOOKUP(D338,基本登録!$B$8:$I$14,7,FALSE)="","",VLOOKUP(D338,基本登録!$B$8:$I$14,7,FALSE)),"")</f>
        <v/>
      </c>
      <c r="S345" s="197"/>
      <c r="T345" s="197"/>
      <c r="U345" s="197"/>
      <c r="V345" s="198"/>
      <c r="W345" s="196" t="str">
        <f ca="1">IFERROR(IF(VLOOKUP(D338,基本登録!$B$8:$I$14,8,FALSE)="","",VLOOKUP(D338,基本登録!$B$8:$I$14,8,FALSE)),"")</f>
        <v/>
      </c>
      <c r="X345" s="197"/>
      <c r="Y345" s="197"/>
      <c r="Z345" s="197"/>
      <c r="AA345" s="198"/>
      <c r="AC345" s="52"/>
      <c r="AF345" s="11"/>
    </row>
    <row r="346" spans="1:32" ht="21.75" customHeight="1">
      <c r="A346" s="25" t="str">
        <f>基本登録!$A$17</f>
        <v>１</v>
      </c>
      <c r="B346" s="179" t="str">
        <f>IF(AC346="","",VLOOKUP(AC346,都総体!$J:$O,4,FALSE))</f>
        <v/>
      </c>
      <c r="C346" s="180"/>
      <c r="D346" s="180"/>
      <c r="E346" s="180"/>
      <c r="F346" s="181"/>
      <c r="G346" s="26" t="str">
        <f>IF(AC346="","",VLOOKUP(AC346,都総体!$J:$O,5,FALSE))</f>
        <v/>
      </c>
      <c r="H346" s="31"/>
      <c r="I346" s="31"/>
      <c r="J346" s="31"/>
      <c r="K346" s="21"/>
      <c r="L346" s="34"/>
      <c r="M346" s="31"/>
      <c r="N346" s="31"/>
      <c r="O346" s="31"/>
      <c r="P346" s="21"/>
      <c r="Q346" s="34"/>
      <c r="R346" s="31"/>
      <c r="S346" s="31"/>
      <c r="T346" s="31"/>
      <c r="U346" s="21"/>
      <c r="V346" s="34"/>
      <c r="W346" s="31"/>
      <c r="X346" s="31"/>
      <c r="Y346" s="31"/>
      <c r="Z346" s="21"/>
      <c r="AA346" s="34"/>
      <c r="AC346" s="52" t="str">
        <f>都総体!$J$24</f>
        <v/>
      </c>
      <c r="AF346" s="11"/>
    </row>
    <row r="347" spans="1:32" ht="21.75" customHeight="1">
      <c r="A347" s="24" t="str">
        <f>基本登録!$A$18</f>
        <v>２</v>
      </c>
      <c r="B347" s="179" t="str">
        <f>IF(AC347="","",VLOOKUP(AC347,都総体!$J:$O,4,FALSE))</f>
        <v/>
      </c>
      <c r="C347" s="180"/>
      <c r="D347" s="180"/>
      <c r="E347" s="180"/>
      <c r="F347" s="181"/>
      <c r="G347" s="26" t="str">
        <f>IF(AC347="","",VLOOKUP(AC347,都総体!$J:$O,5,FALSE))</f>
        <v/>
      </c>
      <c r="H347" s="31"/>
      <c r="I347" s="31"/>
      <c r="J347" s="31"/>
      <c r="K347" s="21"/>
      <c r="L347" s="34"/>
      <c r="M347" s="31"/>
      <c r="N347" s="31"/>
      <c r="O347" s="31"/>
      <c r="P347" s="21"/>
      <c r="Q347" s="34"/>
      <c r="R347" s="31"/>
      <c r="S347" s="31"/>
      <c r="T347" s="31"/>
      <c r="U347" s="21"/>
      <c r="V347" s="34"/>
      <c r="W347" s="31"/>
      <c r="X347" s="31"/>
      <c r="Y347" s="31"/>
      <c r="Z347" s="21"/>
      <c r="AA347" s="34"/>
      <c r="AC347" s="52"/>
      <c r="AF347" s="11"/>
    </row>
    <row r="348" spans="1:32" ht="21.75" customHeight="1">
      <c r="A348" s="24" t="str">
        <f>基本登録!$A$19</f>
        <v>３</v>
      </c>
      <c r="B348" s="179" t="str">
        <f>IF(AC348="","",VLOOKUP(AC348,都総体!$J:$O,4,FALSE))</f>
        <v/>
      </c>
      <c r="C348" s="180"/>
      <c r="D348" s="180"/>
      <c r="E348" s="180"/>
      <c r="F348" s="181"/>
      <c r="G348" s="26" t="str">
        <f>IF(AC348="","",VLOOKUP(AC348,都総体!$J:$O,5,FALSE))</f>
        <v/>
      </c>
      <c r="H348" s="31"/>
      <c r="I348" s="31"/>
      <c r="J348" s="31"/>
      <c r="K348" s="21"/>
      <c r="L348" s="34"/>
      <c r="M348" s="31"/>
      <c r="N348" s="31"/>
      <c r="O348" s="31"/>
      <c r="P348" s="21"/>
      <c r="Q348" s="34"/>
      <c r="R348" s="31"/>
      <c r="S348" s="31"/>
      <c r="T348" s="31"/>
      <c r="U348" s="21"/>
      <c r="V348" s="34"/>
      <c r="W348" s="31"/>
      <c r="X348" s="31"/>
      <c r="Y348" s="31"/>
      <c r="Z348" s="21"/>
      <c r="AA348" s="34"/>
      <c r="AC348" s="52"/>
      <c r="AF348" s="11"/>
    </row>
    <row r="349" spans="1:32" ht="21.75" customHeight="1">
      <c r="A349" s="24" t="str">
        <f>基本登録!$A$20</f>
        <v>４</v>
      </c>
      <c r="B349" s="179" t="str">
        <f>IF(AC349="","",VLOOKUP(AC349,都総体!$J:$O,4,FALSE))</f>
        <v/>
      </c>
      <c r="C349" s="180"/>
      <c r="D349" s="180"/>
      <c r="E349" s="180"/>
      <c r="F349" s="181"/>
      <c r="G349" s="26" t="str">
        <f>IF(AC349="","",VLOOKUP(AC349,都総体!$J:$O,5,FALSE))</f>
        <v/>
      </c>
      <c r="H349" s="31"/>
      <c r="I349" s="31"/>
      <c r="J349" s="31"/>
      <c r="K349" s="21"/>
      <c r="L349" s="34"/>
      <c r="M349" s="31"/>
      <c r="N349" s="31"/>
      <c r="O349" s="31"/>
      <c r="P349" s="21"/>
      <c r="Q349" s="34"/>
      <c r="R349" s="31"/>
      <c r="S349" s="31"/>
      <c r="T349" s="31"/>
      <c r="U349" s="21"/>
      <c r="V349" s="34"/>
      <c r="W349" s="31"/>
      <c r="X349" s="31"/>
      <c r="Y349" s="31"/>
      <c r="Z349" s="21"/>
      <c r="AA349" s="34"/>
      <c r="AC349" s="52"/>
      <c r="AF349" s="11"/>
    </row>
    <row r="350" spans="1:32" ht="21.75" customHeight="1">
      <c r="A350" s="24" t="str">
        <f>基本登録!$A$21</f>
        <v>５</v>
      </c>
      <c r="B350" s="179" t="str">
        <f>IF(AC350="","",VLOOKUP(AC350,都総体!$J:$O,4,FALSE))</f>
        <v/>
      </c>
      <c r="C350" s="180"/>
      <c r="D350" s="180"/>
      <c r="E350" s="180"/>
      <c r="F350" s="181"/>
      <c r="G350" s="26" t="str">
        <f>IF(AC350="","",VLOOKUP(AC350,都総体!$J:$O,5,FALSE))</f>
        <v/>
      </c>
      <c r="H350" s="31"/>
      <c r="I350" s="31"/>
      <c r="J350" s="31"/>
      <c r="K350" s="21"/>
      <c r="L350" s="34"/>
      <c r="M350" s="31"/>
      <c r="N350" s="31"/>
      <c r="O350" s="31"/>
      <c r="P350" s="21"/>
      <c r="Q350" s="34"/>
      <c r="R350" s="31"/>
      <c r="S350" s="31"/>
      <c r="T350" s="31"/>
      <c r="U350" s="21"/>
      <c r="V350" s="34"/>
      <c r="W350" s="31"/>
      <c r="X350" s="31"/>
      <c r="Y350" s="31"/>
      <c r="Z350" s="21"/>
      <c r="AA350" s="34"/>
      <c r="AC350" s="52"/>
      <c r="AF350" s="11"/>
    </row>
    <row r="351" spans="1:32" ht="21.75" customHeight="1">
      <c r="A351" s="24" t="str">
        <f>基本登録!$A$22</f>
        <v>補</v>
      </c>
      <c r="B351" s="179" t="str">
        <f>IF(AC351="","",VLOOKUP(AC351,都総体!$J:$O,4,FALSE))</f>
        <v/>
      </c>
      <c r="C351" s="180"/>
      <c r="D351" s="180"/>
      <c r="E351" s="180"/>
      <c r="F351" s="181"/>
      <c r="G351" s="26" t="str">
        <f>IF(AC351="","",VLOOKUP(AC351,都総体!$J:$O,5,FALSE))</f>
        <v/>
      </c>
      <c r="H351" s="24"/>
      <c r="I351" s="24"/>
      <c r="J351" s="24"/>
      <c r="K351" s="33"/>
      <c r="L351" s="34"/>
      <c r="M351" s="24"/>
      <c r="N351" s="24"/>
      <c r="O351" s="24"/>
      <c r="P351" s="33"/>
      <c r="Q351" s="34"/>
      <c r="R351" s="24"/>
      <c r="S351" s="24"/>
      <c r="T351" s="24"/>
      <c r="U351" s="33"/>
      <c r="V351" s="34"/>
      <c r="W351" s="24"/>
      <c r="X351" s="24"/>
      <c r="Y351" s="24"/>
      <c r="Z351" s="33"/>
      <c r="AA351" s="34"/>
      <c r="AC351" s="52"/>
      <c r="AF351" s="11"/>
    </row>
    <row r="352" spans="1:32" ht="19.5" customHeight="1">
      <c r="A352" s="169"/>
      <c r="B352" s="170"/>
      <c r="C352" s="170"/>
      <c r="D352" s="170"/>
      <c r="E352" s="170"/>
      <c r="F352" s="170"/>
      <c r="G352" s="171"/>
      <c r="H352" s="172" t="s">
        <v>132</v>
      </c>
      <c r="I352" s="173"/>
      <c r="J352" s="173"/>
      <c r="K352" s="173"/>
      <c r="L352" s="34"/>
      <c r="M352" s="172" t="s">
        <v>132</v>
      </c>
      <c r="N352" s="173"/>
      <c r="O352" s="173"/>
      <c r="P352" s="173"/>
      <c r="Q352" s="34"/>
      <c r="R352" s="172" t="s">
        <v>132</v>
      </c>
      <c r="S352" s="173"/>
      <c r="T352" s="173"/>
      <c r="U352" s="173"/>
      <c r="V352" s="34"/>
      <c r="W352" s="172" t="s">
        <v>132</v>
      </c>
      <c r="X352" s="173"/>
      <c r="Y352" s="173"/>
      <c r="Z352" s="173"/>
      <c r="AA352" s="34"/>
      <c r="AC352" s="52"/>
      <c r="AF352" s="11"/>
    </row>
    <row r="353" spans="1:32" ht="24.75" customHeight="1">
      <c r="A353" s="174"/>
      <c r="B353" s="175"/>
      <c r="C353" s="175"/>
      <c r="D353" s="175"/>
      <c r="E353" s="175"/>
      <c r="F353" s="175"/>
      <c r="G353" s="176"/>
      <c r="H353" s="169"/>
      <c r="I353" s="177"/>
      <c r="J353" s="177"/>
      <c r="K353" s="177"/>
      <c r="L353" s="178"/>
      <c r="M353" s="169"/>
      <c r="N353" s="177"/>
      <c r="O353" s="177"/>
      <c r="P353" s="177"/>
      <c r="Q353" s="178"/>
      <c r="R353" s="169"/>
      <c r="S353" s="177"/>
      <c r="T353" s="177"/>
      <c r="U353" s="177"/>
      <c r="V353" s="178"/>
      <c r="W353" s="169"/>
      <c r="X353" s="177"/>
      <c r="Y353" s="177"/>
      <c r="Z353" s="177"/>
      <c r="AA353" s="178"/>
      <c r="AC353" s="52"/>
      <c r="AF353" s="11"/>
    </row>
    <row r="354" spans="1:32" ht="4.5" customHeight="1">
      <c r="A354" s="165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AC354" s="52"/>
      <c r="AF354" s="11"/>
    </row>
    <row r="355" spans="1:32">
      <c r="A355" s="167" t="s">
        <v>136</v>
      </c>
      <c r="B355" s="167"/>
      <c r="C355" s="47" t="str">
        <f>基本登録!$A$23</f>
        <v>①（　）内の大会の個人の部は一人１枚使用すること（関東予選・総合体育大会・個人選手権大会）</v>
      </c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4"/>
      <c r="R355" s="45"/>
      <c r="S355" s="44"/>
      <c r="T355" s="44"/>
      <c r="U355" s="40"/>
      <c r="V355" s="40"/>
      <c r="W355" s="40"/>
      <c r="X355" s="40"/>
      <c r="Y355" s="40"/>
      <c r="Z355" s="40"/>
      <c r="AA355" s="40"/>
    </row>
    <row r="356" spans="1:32">
      <c r="A356" s="43"/>
      <c r="B356" s="43"/>
      <c r="C356" s="47" t="str">
        <f>基本登録!$A$24</f>
        <v>②顧問の捺印のないものは無効</v>
      </c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6"/>
      <c r="R356" s="44"/>
      <c r="S356" s="44"/>
      <c r="T356" s="44"/>
      <c r="U356" s="168" t="s">
        <v>139</v>
      </c>
      <c r="V356" s="168"/>
      <c r="W356" s="168"/>
      <c r="X356" s="168"/>
      <c r="Y356" s="168"/>
      <c r="Z356" s="168"/>
      <c r="AA356" s="168"/>
    </row>
    <row r="357" spans="1:32" s="37" customFormat="1">
      <c r="A357" s="41"/>
      <c r="B357" s="41"/>
      <c r="C357" s="42" t="str">
        <f>基本登録!$A$25</f>
        <v>③A4用紙に印刷すること（A4用紙1枚につき立順票は二部出力。切り取って使用すること）</v>
      </c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168"/>
      <c r="V357" s="168"/>
      <c r="W357" s="168"/>
      <c r="X357" s="168"/>
      <c r="Y357" s="168"/>
      <c r="Z357" s="168"/>
      <c r="AA357" s="168"/>
      <c r="AC357" s="53"/>
    </row>
    <row r="358" spans="1:32" ht="34.5" customHeight="1">
      <c r="AC358" s="52"/>
      <c r="AF358" s="11"/>
    </row>
    <row r="359" spans="1:32" ht="24.75" customHeight="1">
      <c r="A359" s="240" t="s">
        <v>119</v>
      </c>
      <c r="B359" s="240"/>
      <c r="C359" s="240"/>
      <c r="D359" s="201" t="str">
        <f ca="1">基本登録!$B$10</f>
        <v>令和8年度　都総体（全国総体都予選）個人 立順票</v>
      </c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190" t="s">
        <v>120</v>
      </c>
      <c r="Y359" s="191"/>
      <c r="Z359" s="191"/>
      <c r="AA359" s="192"/>
      <c r="AC359" s="52"/>
      <c r="AF359" s="11"/>
    </row>
    <row r="360" spans="1:32" ht="26.25" customHeight="1">
      <c r="A360" s="241"/>
      <c r="B360" s="241"/>
      <c r="C360" s="24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2" t="str">
        <f>IF(VLOOKUP(AC367,都総体!$J:$O,2,FALSE)="","",VLOOKUP(AC367,都総体!$J:$O,2,FALSE))</f>
        <v/>
      </c>
      <c r="Y360" s="203"/>
      <c r="Z360" s="203"/>
      <c r="AA360" s="204"/>
      <c r="AC360" s="52"/>
      <c r="AF360" s="11"/>
    </row>
    <row r="361" spans="1:32" ht="27" customHeight="1">
      <c r="A361" s="169" t="s">
        <v>121</v>
      </c>
      <c r="B361" s="177"/>
      <c r="C361" s="178"/>
      <c r="D361" s="208"/>
      <c r="E361" s="30" t="s">
        <v>122</v>
      </c>
      <c r="F361" s="208"/>
      <c r="G361" s="190" t="s">
        <v>123</v>
      </c>
      <c r="H361" s="191"/>
      <c r="I361" s="192"/>
      <c r="J361" s="213" t="str">
        <f>基本登録!$B$2</f>
        <v>基本登録シートの学校番号に入力して下さい</v>
      </c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X361" s="205"/>
      <c r="Y361" s="206"/>
      <c r="Z361" s="206"/>
      <c r="AA361" s="207"/>
      <c r="AC361" s="52"/>
      <c r="AF361" s="11"/>
    </row>
    <row r="362" spans="1:32" ht="9.75" customHeight="1">
      <c r="A362" s="214">
        <f>基本登録!$B$1</f>
        <v>0</v>
      </c>
      <c r="B362" s="215"/>
      <c r="C362" s="216"/>
      <c r="D362" s="209"/>
      <c r="E362" s="223" t="s">
        <v>109</v>
      </c>
      <c r="F362" s="211"/>
      <c r="G362" s="226" t="s">
        <v>124</v>
      </c>
      <c r="H362" s="227"/>
      <c r="I362" s="228"/>
      <c r="J362" s="213">
        <f>基本登録!$B$3</f>
        <v>0</v>
      </c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36"/>
      <c r="X362" s="36"/>
      <c r="AC362" s="52"/>
      <c r="AF362" s="11"/>
    </row>
    <row r="363" spans="1:32" ht="16.5" customHeight="1">
      <c r="A363" s="217"/>
      <c r="B363" s="218"/>
      <c r="C363" s="219"/>
      <c r="D363" s="209"/>
      <c r="E363" s="224"/>
      <c r="F363" s="211"/>
      <c r="G363" s="229"/>
      <c r="H363" s="230"/>
      <c r="I363" s="231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X363" s="182" t="s">
        <v>125</v>
      </c>
      <c r="Y363" s="184" t="s">
        <v>126</v>
      </c>
      <c r="Z363" s="185"/>
      <c r="AA363" s="186"/>
      <c r="AC363" s="52"/>
      <c r="AF363" s="11"/>
    </row>
    <row r="364" spans="1:32" ht="27" customHeight="1">
      <c r="A364" s="220"/>
      <c r="B364" s="221"/>
      <c r="C364" s="222"/>
      <c r="D364" s="210"/>
      <c r="E364" s="225"/>
      <c r="F364" s="212"/>
      <c r="G364" s="190" t="s">
        <v>127</v>
      </c>
      <c r="H364" s="191"/>
      <c r="I364" s="192"/>
      <c r="J364" s="28"/>
      <c r="K364" s="29"/>
      <c r="L364" s="29"/>
      <c r="M364" s="29"/>
      <c r="N364" s="29"/>
      <c r="O364" s="29"/>
      <c r="P364" s="22"/>
      <c r="Q364" s="22"/>
      <c r="R364" s="22" t="s">
        <v>128</v>
      </c>
      <c r="S364" s="193" t="str">
        <f t="shared" ref="S364" si="9">AC367</f>
        <v/>
      </c>
      <c r="T364" s="194"/>
      <c r="U364" s="194"/>
      <c r="V364" s="23" t="s">
        <v>129</v>
      </c>
      <c r="X364" s="183"/>
      <c r="Y364" s="187"/>
      <c r="Z364" s="188"/>
      <c r="AA364" s="189"/>
      <c r="AC364" s="52"/>
      <c r="AF364" s="11"/>
    </row>
    <row r="365" spans="1:32" ht="4.5" customHeight="1">
      <c r="AC365" s="52"/>
      <c r="AF365" s="11"/>
    </row>
    <row r="366" spans="1:32" ht="21.75" customHeight="1">
      <c r="A366" s="24" t="s">
        <v>130</v>
      </c>
      <c r="B366" s="174" t="s">
        <v>131</v>
      </c>
      <c r="C366" s="195"/>
      <c r="D366" s="195"/>
      <c r="E366" s="195"/>
      <c r="F366" s="176"/>
      <c r="G366" s="32" t="s">
        <v>102</v>
      </c>
      <c r="H366" s="196" t="str">
        <f ca="1">IFERROR(VLOOKUP(D359,基本登録!$B$8:$I$14,5,FALSE),"")</f>
        <v>個人準決勝</v>
      </c>
      <c r="I366" s="197"/>
      <c r="J366" s="197"/>
      <c r="K366" s="197"/>
      <c r="L366" s="198"/>
      <c r="M366" s="196" t="str">
        <f ca="1">IFERROR(VLOOKUP(D359,基本登録!$B$8:$I$14,6,FALSE),"")</f>
        <v>個人決勝</v>
      </c>
      <c r="N366" s="197"/>
      <c r="O366" s="197"/>
      <c r="P366" s="197"/>
      <c r="Q366" s="198"/>
      <c r="R366" s="196" t="str">
        <f ca="1">IFERROR(IF(VLOOKUP(D359,基本登録!$B$8:$I$14,7,FALSE)="","",VLOOKUP(D359,基本登録!$B$8:$I$14,7,FALSE)),"")</f>
        <v/>
      </c>
      <c r="S366" s="197"/>
      <c r="T366" s="197"/>
      <c r="U366" s="197"/>
      <c r="V366" s="198"/>
      <c r="W366" s="196" t="str">
        <f ca="1">IFERROR(IF(VLOOKUP(D359,基本登録!$B$8:$I$14,8,FALSE)="","",VLOOKUP(D359,基本登録!$B$8:$I$14,8,FALSE)),"")</f>
        <v/>
      </c>
      <c r="X366" s="197"/>
      <c r="Y366" s="197"/>
      <c r="Z366" s="197"/>
      <c r="AA366" s="198"/>
      <c r="AC366" s="52"/>
      <c r="AF366" s="11"/>
    </row>
    <row r="367" spans="1:32" ht="21.75" customHeight="1">
      <c r="A367" s="25" t="str">
        <f>基本登録!$A$17</f>
        <v>１</v>
      </c>
      <c r="B367" s="179" t="str">
        <f>IF(AC367="","",VLOOKUP(AC367,都総体!$J:$O,4,FALSE))</f>
        <v/>
      </c>
      <c r="C367" s="180"/>
      <c r="D367" s="180"/>
      <c r="E367" s="180"/>
      <c r="F367" s="181"/>
      <c r="G367" s="26" t="str">
        <f>IF(AC367="","",VLOOKUP(AC367,都総体!$J:$O,5,FALSE))</f>
        <v/>
      </c>
      <c r="H367" s="31"/>
      <c r="I367" s="31"/>
      <c r="J367" s="31"/>
      <c r="K367" s="21"/>
      <c r="L367" s="34"/>
      <c r="M367" s="31"/>
      <c r="N367" s="31"/>
      <c r="O367" s="31"/>
      <c r="P367" s="21"/>
      <c r="Q367" s="34"/>
      <c r="R367" s="31"/>
      <c r="S367" s="31"/>
      <c r="T367" s="31"/>
      <c r="U367" s="21"/>
      <c r="V367" s="34"/>
      <c r="W367" s="31"/>
      <c r="X367" s="31"/>
      <c r="Y367" s="31"/>
      <c r="Z367" s="21"/>
      <c r="AA367" s="34"/>
      <c r="AC367" s="52" t="str">
        <f>都総体!$J$25</f>
        <v/>
      </c>
      <c r="AF367" s="11"/>
    </row>
    <row r="368" spans="1:32" ht="21.75" customHeight="1">
      <c r="A368" s="24" t="str">
        <f>基本登録!$A$18</f>
        <v>２</v>
      </c>
      <c r="B368" s="179" t="str">
        <f>IF(AC368="","",VLOOKUP(AC368,都総体!$J:$O,4,FALSE))</f>
        <v/>
      </c>
      <c r="C368" s="180"/>
      <c r="D368" s="180"/>
      <c r="E368" s="180"/>
      <c r="F368" s="181"/>
      <c r="G368" s="26" t="str">
        <f>IF(AC368="","",VLOOKUP(AC368,都総体!$J:$O,5,FALSE))</f>
        <v/>
      </c>
      <c r="H368" s="31"/>
      <c r="I368" s="31"/>
      <c r="J368" s="31"/>
      <c r="K368" s="21"/>
      <c r="L368" s="34"/>
      <c r="M368" s="31"/>
      <c r="N368" s="31"/>
      <c r="O368" s="31"/>
      <c r="P368" s="21"/>
      <c r="Q368" s="34"/>
      <c r="R368" s="31"/>
      <c r="S368" s="31"/>
      <c r="T368" s="31"/>
      <c r="U368" s="21"/>
      <c r="V368" s="34"/>
      <c r="W368" s="31"/>
      <c r="X368" s="31"/>
      <c r="Y368" s="31"/>
      <c r="Z368" s="21"/>
      <c r="AA368" s="34"/>
      <c r="AC368" s="52"/>
      <c r="AF368" s="11"/>
    </row>
    <row r="369" spans="1:32" ht="21.75" customHeight="1">
      <c r="A369" s="24" t="str">
        <f>基本登録!$A$19</f>
        <v>３</v>
      </c>
      <c r="B369" s="179" t="str">
        <f>IF(AC369="","",VLOOKUP(AC369,都総体!$J:$O,4,FALSE))</f>
        <v/>
      </c>
      <c r="C369" s="180"/>
      <c r="D369" s="180"/>
      <c r="E369" s="180"/>
      <c r="F369" s="181"/>
      <c r="G369" s="26" t="str">
        <f>IF(AC369="","",VLOOKUP(AC369,都総体!$J:$O,5,FALSE))</f>
        <v/>
      </c>
      <c r="H369" s="31"/>
      <c r="I369" s="31"/>
      <c r="J369" s="31"/>
      <c r="K369" s="21"/>
      <c r="L369" s="34"/>
      <c r="M369" s="31"/>
      <c r="N369" s="31"/>
      <c r="O369" s="31"/>
      <c r="P369" s="21"/>
      <c r="Q369" s="34"/>
      <c r="R369" s="31"/>
      <c r="S369" s="31"/>
      <c r="T369" s="31"/>
      <c r="U369" s="21"/>
      <c r="V369" s="34"/>
      <c r="W369" s="31"/>
      <c r="X369" s="31"/>
      <c r="Y369" s="31"/>
      <c r="Z369" s="21"/>
      <c r="AA369" s="34"/>
      <c r="AC369" s="52"/>
      <c r="AF369" s="11"/>
    </row>
    <row r="370" spans="1:32" ht="21.75" customHeight="1">
      <c r="A370" s="24" t="str">
        <f>基本登録!$A$20</f>
        <v>４</v>
      </c>
      <c r="B370" s="179" t="str">
        <f>IF(AC370="","",VLOOKUP(AC370,都総体!$J:$O,4,FALSE))</f>
        <v/>
      </c>
      <c r="C370" s="180"/>
      <c r="D370" s="180"/>
      <c r="E370" s="180"/>
      <c r="F370" s="181"/>
      <c r="G370" s="26" t="str">
        <f>IF(AC370="","",VLOOKUP(AC370,都総体!$J:$O,5,FALSE))</f>
        <v/>
      </c>
      <c r="H370" s="31"/>
      <c r="I370" s="31"/>
      <c r="J370" s="31"/>
      <c r="K370" s="21"/>
      <c r="L370" s="34"/>
      <c r="M370" s="31"/>
      <c r="N370" s="31"/>
      <c r="O370" s="31"/>
      <c r="P370" s="21"/>
      <c r="Q370" s="34"/>
      <c r="R370" s="31"/>
      <c r="S370" s="31"/>
      <c r="T370" s="31"/>
      <c r="U370" s="21"/>
      <c r="V370" s="34"/>
      <c r="W370" s="31"/>
      <c r="X370" s="31"/>
      <c r="Y370" s="31"/>
      <c r="Z370" s="21"/>
      <c r="AA370" s="34"/>
      <c r="AC370" s="52"/>
      <c r="AF370" s="11"/>
    </row>
    <row r="371" spans="1:32" ht="21.75" customHeight="1">
      <c r="A371" s="24" t="str">
        <f>基本登録!$A$21</f>
        <v>５</v>
      </c>
      <c r="B371" s="179" t="str">
        <f>IF(AC371="","",VLOOKUP(AC371,都総体!$J:$O,4,FALSE))</f>
        <v/>
      </c>
      <c r="C371" s="180"/>
      <c r="D371" s="180"/>
      <c r="E371" s="180"/>
      <c r="F371" s="181"/>
      <c r="G371" s="26" t="str">
        <f>IF(AC371="","",VLOOKUP(AC371,都総体!$J:$O,5,FALSE))</f>
        <v/>
      </c>
      <c r="H371" s="31"/>
      <c r="I371" s="31"/>
      <c r="J371" s="31"/>
      <c r="K371" s="21"/>
      <c r="L371" s="34"/>
      <c r="M371" s="31"/>
      <c r="N371" s="31"/>
      <c r="O371" s="31"/>
      <c r="P371" s="21"/>
      <c r="Q371" s="34"/>
      <c r="R371" s="31"/>
      <c r="S371" s="31"/>
      <c r="T371" s="31"/>
      <c r="U371" s="21"/>
      <c r="V371" s="34"/>
      <c r="W371" s="31"/>
      <c r="X371" s="31"/>
      <c r="Y371" s="31"/>
      <c r="Z371" s="21"/>
      <c r="AA371" s="34"/>
      <c r="AC371" s="52"/>
      <c r="AF371" s="11"/>
    </row>
    <row r="372" spans="1:32" ht="21.75" customHeight="1">
      <c r="A372" s="24" t="str">
        <f>基本登録!$A$22</f>
        <v>補</v>
      </c>
      <c r="B372" s="179" t="str">
        <f>IF(AC372="","",VLOOKUP(AC372,都総体!$J:$O,4,FALSE))</f>
        <v/>
      </c>
      <c r="C372" s="180"/>
      <c r="D372" s="180"/>
      <c r="E372" s="180"/>
      <c r="F372" s="181"/>
      <c r="G372" s="26" t="str">
        <f>IF(AC372="","",VLOOKUP(AC372,都総体!$J:$O,5,FALSE))</f>
        <v/>
      </c>
      <c r="H372" s="24"/>
      <c r="I372" s="24"/>
      <c r="J372" s="24"/>
      <c r="K372" s="33"/>
      <c r="L372" s="34"/>
      <c r="M372" s="24"/>
      <c r="N372" s="24"/>
      <c r="O372" s="24"/>
      <c r="P372" s="33"/>
      <c r="Q372" s="34"/>
      <c r="R372" s="24"/>
      <c r="S372" s="24"/>
      <c r="T372" s="24"/>
      <c r="U372" s="33"/>
      <c r="V372" s="34"/>
      <c r="W372" s="24"/>
      <c r="X372" s="24"/>
      <c r="Y372" s="24"/>
      <c r="Z372" s="33"/>
      <c r="AA372" s="34"/>
      <c r="AC372" s="52"/>
      <c r="AF372" s="11"/>
    </row>
    <row r="373" spans="1:32" ht="19.5" customHeight="1">
      <c r="A373" s="169"/>
      <c r="B373" s="170"/>
      <c r="C373" s="170"/>
      <c r="D373" s="170"/>
      <c r="E373" s="170"/>
      <c r="F373" s="170"/>
      <c r="G373" s="171"/>
      <c r="H373" s="172" t="s">
        <v>132</v>
      </c>
      <c r="I373" s="173"/>
      <c r="J373" s="173"/>
      <c r="K373" s="173"/>
      <c r="L373" s="34"/>
      <c r="M373" s="172" t="s">
        <v>132</v>
      </c>
      <c r="N373" s="173"/>
      <c r="O373" s="173"/>
      <c r="P373" s="173"/>
      <c r="Q373" s="34"/>
      <c r="R373" s="172" t="s">
        <v>132</v>
      </c>
      <c r="S373" s="173"/>
      <c r="T373" s="173"/>
      <c r="U373" s="173"/>
      <c r="V373" s="34"/>
      <c r="W373" s="172" t="s">
        <v>132</v>
      </c>
      <c r="X373" s="173"/>
      <c r="Y373" s="173"/>
      <c r="Z373" s="173"/>
      <c r="AA373" s="34"/>
      <c r="AC373" s="52"/>
      <c r="AF373" s="11"/>
    </row>
    <row r="374" spans="1:32" ht="24.75" customHeight="1">
      <c r="A374" s="174"/>
      <c r="B374" s="175"/>
      <c r="C374" s="175"/>
      <c r="D374" s="175"/>
      <c r="E374" s="175"/>
      <c r="F374" s="175"/>
      <c r="G374" s="176"/>
      <c r="H374" s="169"/>
      <c r="I374" s="177"/>
      <c r="J374" s="177"/>
      <c r="K374" s="177"/>
      <c r="L374" s="178"/>
      <c r="M374" s="169"/>
      <c r="N374" s="177"/>
      <c r="O374" s="177"/>
      <c r="P374" s="177"/>
      <c r="Q374" s="178"/>
      <c r="R374" s="169"/>
      <c r="S374" s="177"/>
      <c r="T374" s="177"/>
      <c r="U374" s="177"/>
      <c r="V374" s="178"/>
      <c r="W374" s="169"/>
      <c r="X374" s="177"/>
      <c r="Y374" s="177"/>
      <c r="Z374" s="177"/>
      <c r="AA374" s="178"/>
      <c r="AC374" s="52"/>
      <c r="AF374" s="11"/>
    </row>
    <row r="375" spans="1:32" ht="4.5" customHeight="1">
      <c r="A375" s="165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AC375" s="52"/>
      <c r="AF375" s="11"/>
    </row>
    <row r="376" spans="1:32">
      <c r="A376" s="167" t="s">
        <v>136</v>
      </c>
      <c r="B376" s="167"/>
      <c r="C376" s="47" t="str">
        <f>基本登録!$A$23</f>
        <v>①（　）内の大会の個人の部は一人１枚使用すること（関東予選・総合体育大会・個人選手権大会）</v>
      </c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4"/>
      <c r="R376" s="45"/>
      <c r="S376" s="44"/>
      <c r="T376" s="44"/>
      <c r="U376" s="40"/>
      <c r="V376" s="40"/>
      <c r="W376" s="40"/>
      <c r="X376" s="40"/>
      <c r="Y376" s="40"/>
      <c r="Z376" s="40"/>
      <c r="AA376" s="40"/>
    </row>
    <row r="377" spans="1:32">
      <c r="A377" s="43"/>
      <c r="B377" s="43"/>
      <c r="C377" s="47" t="str">
        <f>基本登録!$A$24</f>
        <v>②顧問の捺印のないものは無効</v>
      </c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6"/>
      <c r="R377" s="44"/>
      <c r="S377" s="44"/>
      <c r="T377" s="44"/>
      <c r="U377" s="168" t="s">
        <v>139</v>
      </c>
      <c r="V377" s="168"/>
      <c r="W377" s="168"/>
      <c r="X377" s="168"/>
      <c r="Y377" s="168"/>
      <c r="Z377" s="168"/>
      <c r="AA377" s="168"/>
    </row>
    <row r="378" spans="1:32" s="37" customFormat="1">
      <c r="A378" s="41"/>
      <c r="B378" s="41"/>
      <c r="C378" s="42" t="str">
        <f>基本登録!$A$25</f>
        <v>③A4用紙に印刷すること（A4用紙1枚につき立順票は二部出力。切り取って使用すること）</v>
      </c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168"/>
      <c r="V378" s="168"/>
      <c r="W378" s="168"/>
      <c r="X378" s="168"/>
      <c r="Y378" s="168"/>
      <c r="Z378" s="168"/>
      <c r="AA378" s="168"/>
      <c r="AC378" s="53"/>
    </row>
    <row r="379" spans="1:32" ht="34.5" customHeight="1">
      <c r="AC379" s="52"/>
      <c r="AF379" s="11"/>
    </row>
    <row r="380" spans="1:32" ht="24.75" customHeight="1">
      <c r="A380" s="240" t="s">
        <v>119</v>
      </c>
      <c r="B380" s="240"/>
      <c r="C380" s="240"/>
      <c r="D380" s="201" t="str">
        <f ca="1">基本登録!$B$10</f>
        <v>令和8年度　都総体（全国総体都予選）個人 立順票</v>
      </c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190" t="s">
        <v>120</v>
      </c>
      <c r="Y380" s="191"/>
      <c r="Z380" s="191"/>
      <c r="AA380" s="192"/>
      <c r="AC380" s="52"/>
      <c r="AF380" s="11"/>
    </row>
    <row r="381" spans="1:32" ht="26.25" customHeight="1">
      <c r="A381" s="241"/>
      <c r="B381" s="241"/>
      <c r="C381" s="24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2" t="str">
        <f>IF(VLOOKUP(AC388,都総体!$J:$O,2,FALSE)="","",VLOOKUP(AC388,都総体!$J:$O,2,FALSE))</f>
        <v/>
      </c>
      <c r="Y381" s="203"/>
      <c r="Z381" s="203"/>
      <c r="AA381" s="204"/>
      <c r="AC381" s="52"/>
      <c r="AF381" s="11"/>
    </row>
    <row r="382" spans="1:32" ht="27" customHeight="1">
      <c r="A382" s="169" t="s">
        <v>121</v>
      </c>
      <c r="B382" s="177"/>
      <c r="C382" s="178"/>
      <c r="D382" s="208"/>
      <c r="E382" s="30" t="s">
        <v>122</v>
      </c>
      <c r="F382" s="208"/>
      <c r="G382" s="190" t="s">
        <v>123</v>
      </c>
      <c r="H382" s="191"/>
      <c r="I382" s="192"/>
      <c r="J382" s="213" t="str">
        <f>基本登録!$B$2</f>
        <v>基本登録シートの学校番号に入力して下さい</v>
      </c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X382" s="205"/>
      <c r="Y382" s="206"/>
      <c r="Z382" s="206"/>
      <c r="AA382" s="207"/>
      <c r="AC382" s="52"/>
      <c r="AF382" s="11"/>
    </row>
    <row r="383" spans="1:32" ht="9.75" customHeight="1">
      <c r="A383" s="214">
        <f>基本登録!$B$1</f>
        <v>0</v>
      </c>
      <c r="B383" s="215"/>
      <c r="C383" s="216"/>
      <c r="D383" s="209"/>
      <c r="E383" s="223" t="s">
        <v>109</v>
      </c>
      <c r="F383" s="211"/>
      <c r="G383" s="226" t="s">
        <v>124</v>
      </c>
      <c r="H383" s="227"/>
      <c r="I383" s="228"/>
      <c r="J383" s="213">
        <f>基本登録!$B$3</f>
        <v>0</v>
      </c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36"/>
      <c r="X383" s="36"/>
      <c r="AC383" s="52"/>
      <c r="AF383" s="11"/>
    </row>
    <row r="384" spans="1:32" ht="16.5" customHeight="1">
      <c r="A384" s="217"/>
      <c r="B384" s="218"/>
      <c r="C384" s="219"/>
      <c r="D384" s="209"/>
      <c r="E384" s="224"/>
      <c r="F384" s="211"/>
      <c r="G384" s="229"/>
      <c r="H384" s="230"/>
      <c r="I384" s="231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X384" s="182" t="s">
        <v>125</v>
      </c>
      <c r="Y384" s="184" t="s">
        <v>126</v>
      </c>
      <c r="Z384" s="185"/>
      <c r="AA384" s="186"/>
      <c r="AC384" s="52"/>
      <c r="AF384" s="11"/>
    </row>
    <row r="385" spans="1:32" ht="27" customHeight="1">
      <c r="A385" s="220"/>
      <c r="B385" s="221"/>
      <c r="C385" s="222"/>
      <c r="D385" s="210"/>
      <c r="E385" s="225"/>
      <c r="F385" s="212"/>
      <c r="G385" s="190" t="s">
        <v>127</v>
      </c>
      <c r="H385" s="191"/>
      <c r="I385" s="192"/>
      <c r="J385" s="28"/>
      <c r="K385" s="29"/>
      <c r="L385" s="29"/>
      <c r="M385" s="29"/>
      <c r="N385" s="29"/>
      <c r="O385" s="29"/>
      <c r="P385" s="22"/>
      <c r="Q385" s="22"/>
      <c r="R385" s="22" t="s">
        <v>128</v>
      </c>
      <c r="S385" s="193" t="str">
        <f t="shared" ref="S385" si="10">AC388</f>
        <v/>
      </c>
      <c r="T385" s="194"/>
      <c r="U385" s="194"/>
      <c r="V385" s="23" t="s">
        <v>129</v>
      </c>
      <c r="X385" s="183"/>
      <c r="Y385" s="187"/>
      <c r="Z385" s="188"/>
      <c r="AA385" s="189"/>
      <c r="AC385" s="52"/>
      <c r="AF385" s="11"/>
    </row>
    <row r="386" spans="1:32" ht="4.5" customHeight="1">
      <c r="AC386" s="52"/>
      <c r="AF386" s="11"/>
    </row>
    <row r="387" spans="1:32" ht="21.75" customHeight="1">
      <c r="A387" s="24" t="s">
        <v>130</v>
      </c>
      <c r="B387" s="174" t="s">
        <v>131</v>
      </c>
      <c r="C387" s="195"/>
      <c r="D387" s="195"/>
      <c r="E387" s="195"/>
      <c r="F387" s="176"/>
      <c r="G387" s="32" t="s">
        <v>102</v>
      </c>
      <c r="H387" s="196" t="str">
        <f ca="1">IFERROR(VLOOKUP(D380,基本登録!$B$8:$I$14,5,FALSE),"")</f>
        <v>個人準決勝</v>
      </c>
      <c r="I387" s="197"/>
      <c r="J387" s="197"/>
      <c r="K387" s="197"/>
      <c r="L387" s="198"/>
      <c r="M387" s="196" t="str">
        <f ca="1">IFERROR(VLOOKUP(D380,基本登録!$B$8:$I$14,6,FALSE),"")</f>
        <v>個人決勝</v>
      </c>
      <c r="N387" s="197"/>
      <c r="O387" s="197"/>
      <c r="P387" s="197"/>
      <c r="Q387" s="198"/>
      <c r="R387" s="196" t="str">
        <f ca="1">IFERROR(IF(VLOOKUP(D380,基本登録!$B$8:$I$14,7,FALSE)="","",VLOOKUP(D380,基本登録!$B$8:$I$14,7,FALSE)),"")</f>
        <v/>
      </c>
      <c r="S387" s="197"/>
      <c r="T387" s="197"/>
      <c r="U387" s="197"/>
      <c r="V387" s="198"/>
      <c r="W387" s="196" t="str">
        <f ca="1">IFERROR(IF(VLOOKUP(D380,基本登録!$B$8:$I$14,8,FALSE)="","",VLOOKUP(D380,基本登録!$B$8:$I$14,8,FALSE)),"")</f>
        <v/>
      </c>
      <c r="X387" s="197"/>
      <c r="Y387" s="197"/>
      <c r="Z387" s="197"/>
      <c r="AA387" s="198"/>
      <c r="AC387" s="52"/>
      <c r="AF387" s="11"/>
    </row>
    <row r="388" spans="1:32" ht="21.75" customHeight="1">
      <c r="A388" s="25" t="str">
        <f>基本登録!$A$17</f>
        <v>１</v>
      </c>
      <c r="B388" s="179" t="str">
        <f>IF(AC388="","",VLOOKUP(AC388,都総体!$J:$O,4,FALSE))</f>
        <v/>
      </c>
      <c r="C388" s="180"/>
      <c r="D388" s="180"/>
      <c r="E388" s="180"/>
      <c r="F388" s="181"/>
      <c r="G388" s="26" t="str">
        <f>IF(AC388="","",VLOOKUP(AC388,都総体!$J:$O,5,FALSE))</f>
        <v/>
      </c>
      <c r="H388" s="31"/>
      <c r="I388" s="31"/>
      <c r="J388" s="31"/>
      <c r="K388" s="21"/>
      <c r="L388" s="34"/>
      <c r="M388" s="31"/>
      <c r="N388" s="31"/>
      <c r="O388" s="31"/>
      <c r="P388" s="21"/>
      <c r="Q388" s="34"/>
      <c r="R388" s="31"/>
      <c r="S388" s="31"/>
      <c r="T388" s="31"/>
      <c r="U388" s="21"/>
      <c r="V388" s="34"/>
      <c r="W388" s="31"/>
      <c r="X388" s="31"/>
      <c r="Y388" s="31"/>
      <c r="Z388" s="21"/>
      <c r="AA388" s="34"/>
      <c r="AC388" s="52" t="str">
        <f>都総体!$J$26</f>
        <v/>
      </c>
      <c r="AF388" s="11"/>
    </row>
    <row r="389" spans="1:32" ht="21.75" customHeight="1">
      <c r="A389" s="24" t="str">
        <f>基本登録!$A$18</f>
        <v>２</v>
      </c>
      <c r="B389" s="179" t="str">
        <f>IF(AC389="","",VLOOKUP(AC389,都総体!$J:$O,4,FALSE))</f>
        <v/>
      </c>
      <c r="C389" s="180"/>
      <c r="D389" s="180"/>
      <c r="E389" s="180"/>
      <c r="F389" s="181"/>
      <c r="G389" s="26" t="str">
        <f>IF(AC389="","",VLOOKUP(AC389,都総体!$J:$O,5,FALSE))</f>
        <v/>
      </c>
      <c r="H389" s="31"/>
      <c r="I389" s="31"/>
      <c r="J389" s="31"/>
      <c r="K389" s="21"/>
      <c r="L389" s="34"/>
      <c r="M389" s="31"/>
      <c r="N389" s="31"/>
      <c r="O389" s="31"/>
      <c r="P389" s="21"/>
      <c r="Q389" s="34"/>
      <c r="R389" s="31"/>
      <c r="S389" s="31"/>
      <c r="T389" s="31"/>
      <c r="U389" s="21"/>
      <c r="V389" s="34"/>
      <c r="W389" s="31"/>
      <c r="X389" s="31"/>
      <c r="Y389" s="31"/>
      <c r="Z389" s="21"/>
      <c r="AA389" s="34"/>
      <c r="AC389" s="52"/>
      <c r="AF389" s="11"/>
    </row>
    <row r="390" spans="1:32" ht="21.75" customHeight="1">
      <c r="A390" s="24" t="str">
        <f>基本登録!$A$19</f>
        <v>３</v>
      </c>
      <c r="B390" s="179" t="str">
        <f>IF(AC390="","",VLOOKUP(AC390,都総体!$J:$O,4,FALSE))</f>
        <v/>
      </c>
      <c r="C390" s="180"/>
      <c r="D390" s="180"/>
      <c r="E390" s="180"/>
      <c r="F390" s="181"/>
      <c r="G390" s="26" t="str">
        <f>IF(AC390="","",VLOOKUP(AC390,都総体!$J:$O,5,FALSE))</f>
        <v/>
      </c>
      <c r="H390" s="31"/>
      <c r="I390" s="31"/>
      <c r="J390" s="31"/>
      <c r="K390" s="21"/>
      <c r="L390" s="34"/>
      <c r="M390" s="31"/>
      <c r="N390" s="31"/>
      <c r="O390" s="31"/>
      <c r="P390" s="21"/>
      <c r="Q390" s="34"/>
      <c r="R390" s="31"/>
      <c r="S390" s="31"/>
      <c r="T390" s="31"/>
      <c r="U390" s="21"/>
      <c r="V390" s="34"/>
      <c r="W390" s="31"/>
      <c r="X390" s="31"/>
      <c r="Y390" s="31"/>
      <c r="Z390" s="21"/>
      <c r="AA390" s="34"/>
      <c r="AC390" s="52"/>
      <c r="AF390" s="11"/>
    </row>
    <row r="391" spans="1:32" ht="21.75" customHeight="1">
      <c r="A391" s="24" t="str">
        <f>基本登録!$A$20</f>
        <v>４</v>
      </c>
      <c r="B391" s="179" t="str">
        <f>IF(AC391="","",VLOOKUP(AC391,都総体!$J:$O,4,FALSE))</f>
        <v/>
      </c>
      <c r="C391" s="180"/>
      <c r="D391" s="180"/>
      <c r="E391" s="180"/>
      <c r="F391" s="181"/>
      <c r="G391" s="26" t="str">
        <f>IF(AC391="","",VLOOKUP(AC391,都総体!$J:$O,5,FALSE))</f>
        <v/>
      </c>
      <c r="H391" s="31"/>
      <c r="I391" s="31"/>
      <c r="J391" s="31"/>
      <c r="K391" s="21"/>
      <c r="L391" s="34"/>
      <c r="M391" s="31"/>
      <c r="N391" s="31"/>
      <c r="O391" s="31"/>
      <c r="P391" s="21"/>
      <c r="Q391" s="34"/>
      <c r="R391" s="31"/>
      <c r="S391" s="31"/>
      <c r="T391" s="31"/>
      <c r="U391" s="21"/>
      <c r="V391" s="34"/>
      <c r="W391" s="31"/>
      <c r="X391" s="31"/>
      <c r="Y391" s="31"/>
      <c r="Z391" s="21"/>
      <c r="AA391" s="34"/>
      <c r="AC391" s="52"/>
      <c r="AF391" s="11"/>
    </row>
    <row r="392" spans="1:32" ht="21.75" customHeight="1">
      <c r="A392" s="24" t="str">
        <f>基本登録!$A$21</f>
        <v>５</v>
      </c>
      <c r="B392" s="179" t="str">
        <f>IF(AC392="","",VLOOKUP(AC392,都総体!$J:$O,4,FALSE))</f>
        <v/>
      </c>
      <c r="C392" s="180"/>
      <c r="D392" s="180"/>
      <c r="E392" s="180"/>
      <c r="F392" s="181"/>
      <c r="G392" s="26" t="str">
        <f>IF(AC392="","",VLOOKUP(AC392,都総体!$J:$O,5,FALSE))</f>
        <v/>
      </c>
      <c r="H392" s="31"/>
      <c r="I392" s="31"/>
      <c r="J392" s="31"/>
      <c r="K392" s="21"/>
      <c r="L392" s="34"/>
      <c r="M392" s="31"/>
      <c r="N392" s="31"/>
      <c r="O392" s="31"/>
      <c r="P392" s="21"/>
      <c r="Q392" s="34"/>
      <c r="R392" s="31"/>
      <c r="S392" s="31"/>
      <c r="T392" s="31"/>
      <c r="U392" s="21"/>
      <c r="V392" s="34"/>
      <c r="W392" s="31"/>
      <c r="X392" s="31"/>
      <c r="Y392" s="31"/>
      <c r="Z392" s="21"/>
      <c r="AA392" s="34"/>
      <c r="AC392" s="52"/>
      <c r="AF392" s="11"/>
    </row>
    <row r="393" spans="1:32" ht="21.75" customHeight="1">
      <c r="A393" s="24" t="str">
        <f>基本登録!$A$22</f>
        <v>補</v>
      </c>
      <c r="B393" s="179" t="str">
        <f>IF(AC393="","",VLOOKUP(AC393,都総体!$J:$O,4,FALSE))</f>
        <v/>
      </c>
      <c r="C393" s="180"/>
      <c r="D393" s="180"/>
      <c r="E393" s="180"/>
      <c r="F393" s="181"/>
      <c r="G393" s="26" t="str">
        <f>IF(AC393="","",VLOOKUP(AC393,都総体!$J:$O,5,FALSE))</f>
        <v/>
      </c>
      <c r="H393" s="24"/>
      <c r="I393" s="24"/>
      <c r="J393" s="24"/>
      <c r="K393" s="33"/>
      <c r="L393" s="34"/>
      <c r="M393" s="24"/>
      <c r="N393" s="24"/>
      <c r="O393" s="24"/>
      <c r="P393" s="33"/>
      <c r="Q393" s="34"/>
      <c r="R393" s="24"/>
      <c r="S393" s="24"/>
      <c r="T393" s="24"/>
      <c r="U393" s="33"/>
      <c r="V393" s="34"/>
      <c r="W393" s="24"/>
      <c r="X393" s="24"/>
      <c r="Y393" s="24"/>
      <c r="Z393" s="33"/>
      <c r="AA393" s="34"/>
      <c r="AC393" s="52"/>
      <c r="AF393" s="11"/>
    </row>
    <row r="394" spans="1:32" ht="19.5" customHeight="1">
      <c r="A394" s="169"/>
      <c r="B394" s="170"/>
      <c r="C394" s="170"/>
      <c r="D394" s="170"/>
      <c r="E394" s="170"/>
      <c r="F394" s="170"/>
      <c r="G394" s="171"/>
      <c r="H394" s="172" t="s">
        <v>132</v>
      </c>
      <c r="I394" s="173"/>
      <c r="J394" s="173"/>
      <c r="K394" s="173"/>
      <c r="L394" s="34"/>
      <c r="M394" s="172" t="s">
        <v>132</v>
      </c>
      <c r="N394" s="173"/>
      <c r="O394" s="173"/>
      <c r="P394" s="173"/>
      <c r="Q394" s="34"/>
      <c r="R394" s="172" t="s">
        <v>132</v>
      </c>
      <c r="S394" s="173"/>
      <c r="T394" s="173"/>
      <c r="U394" s="173"/>
      <c r="V394" s="34"/>
      <c r="W394" s="172" t="s">
        <v>132</v>
      </c>
      <c r="X394" s="173"/>
      <c r="Y394" s="173"/>
      <c r="Z394" s="173"/>
      <c r="AA394" s="34"/>
      <c r="AC394" s="52"/>
      <c r="AF394" s="11"/>
    </row>
    <row r="395" spans="1:32" ht="24.75" customHeight="1">
      <c r="A395" s="174"/>
      <c r="B395" s="175"/>
      <c r="C395" s="175"/>
      <c r="D395" s="175"/>
      <c r="E395" s="175"/>
      <c r="F395" s="175"/>
      <c r="G395" s="176"/>
      <c r="H395" s="169"/>
      <c r="I395" s="177"/>
      <c r="J395" s="177"/>
      <c r="K395" s="177"/>
      <c r="L395" s="178"/>
      <c r="M395" s="169"/>
      <c r="N395" s="177"/>
      <c r="O395" s="177"/>
      <c r="P395" s="177"/>
      <c r="Q395" s="178"/>
      <c r="R395" s="169"/>
      <c r="S395" s="177"/>
      <c r="T395" s="177"/>
      <c r="U395" s="177"/>
      <c r="V395" s="178"/>
      <c r="W395" s="169"/>
      <c r="X395" s="177"/>
      <c r="Y395" s="177"/>
      <c r="Z395" s="177"/>
      <c r="AA395" s="178"/>
      <c r="AC395" s="52"/>
      <c r="AF395" s="11"/>
    </row>
    <row r="396" spans="1:32" ht="4.5" customHeight="1">
      <c r="A396" s="165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AC396" s="52"/>
      <c r="AF396" s="11"/>
    </row>
    <row r="397" spans="1:32">
      <c r="A397" s="167" t="s">
        <v>136</v>
      </c>
      <c r="B397" s="167"/>
      <c r="C397" s="47" t="str">
        <f>基本登録!$A$23</f>
        <v>①（　）内の大会の個人の部は一人１枚使用すること（関東予選・総合体育大会・個人選手権大会）</v>
      </c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4"/>
      <c r="R397" s="45"/>
      <c r="S397" s="44"/>
      <c r="T397" s="44"/>
      <c r="U397" s="40"/>
      <c r="V397" s="40"/>
      <c r="W397" s="40"/>
      <c r="X397" s="40"/>
      <c r="Y397" s="40"/>
      <c r="Z397" s="40"/>
      <c r="AA397" s="40"/>
    </row>
    <row r="398" spans="1:32">
      <c r="A398" s="43"/>
      <c r="B398" s="43"/>
      <c r="C398" s="47" t="str">
        <f>基本登録!$A$24</f>
        <v>②顧問の捺印のないものは無効</v>
      </c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6"/>
      <c r="R398" s="44"/>
      <c r="S398" s="44"/>
      <c r="T398" s="44"/>
      <c r="U398" s="168" t="s">
        <v>139</v>
      </c>
      <c r="V398" s="168"/>
      <c r="W398" s="168"/>
      <c r="X398" s="168"/>
      <c r="Y398" s="168"/>
      <c r="Z398" s="168"/>
      <c r="AA398" s="168"/>
    </row>
    <row r="399" spans="1:32" s="37" customFormat="1">
      <c r="A399" s="41"/>
      <c r="B399" s="41"/>
      <c r="C399" s="42" t="str">
        <f>基本登録!$A$25</f>
        <v>③A4用紙に印刷すること（A4用紙1枚につき立順票は二部出力。切り取って使用すること）</v>
      </c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168"/>
      <c r="V399" s="168"/>
      <c r="W399" s="168"/>
      <c r="X399" s="168"/>
      <c r="Y399" s="168"/>
      <c r="Z399" s="168"/>
      <c r="AA399" s="168"/>
      <c r="AC399" s="53"/>
    </row>
    <row r="400" spans="1:32" ht="34.5" customHeight="1">
      <c r="AC400" s="52"/>
      <c r="AF400" s="11"/>
    </row>
    <row r="401" spans="1:32" ht="24.75" customHeight="1">
      <c r="A401" s="240" t="s">
        <v>119</v>
      </c>
      <c r="B401" s="240"/>
      <c r="C401" s="240"/>
      <c r="D401" s="201" t="str">
        <f ca="1">基本登録!$B$10</f>
        <v>令和8年度　都総体（全国総体都予選）個人 立順票</v>
      </c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190" t="s">
        <v>120</v>
      </c>
      <c r="Y401" s="191"/>
      <c r="Z401" s="191"/>
      <c r="AA401" s="192"/>
      <c r="AC401" s="52"/>
      <c r="AF401" s="11"/>
    </row>
    <row r="402" spans="1:32" ht="26.25" customHeight="1">
      <c r="A402" s="241"/>
      <c r="B402" s="241"/>
      <c r="C402" s="24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2" t="str">
        <f>IF(VLOOKUP(AC409,都総体!$J:$O,2,FALSE)="","",VLOOKUP(AC409,都総体!$J:$O,2,FALSE))</f>
        <v/>
      </c>
      <c r="Y402" s="203"/>
      <c r="Z402" s="203"/>
      <c r="AA402" s="204"/>
      <c r="AC402" s="52"/>
      <c r="AF402" s="11"/>
    </row>
    <row r="403" spans="1:32" ht="27" customHeight="1">
      <c r="A403" s="169" t="s">
        <v>121</v>
      </c>
      <c r="B403" s="177"/>
      <c r="C403" s="178"/>
      <c r="D403" s="208"/>
      <c r="E403" s="30" t="s">
        <v>122</v>
      </c>
      <c r="F403" s="208"/>
      <c r="G403" s="190" t="s">
        <v>123</v>
      </c>
      <c r="H403" s="191"/>
      <c r="I403" s="192"/>
      <c r="J403" s="213" t="str">
        <f>基本登録!$B$2</f>
        <v>基本登録シートの学校番号に入力して下さい</v>
      </c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X403" s="205"/>
      <c r="Y403" s="206"/>
      <c r="Z403" s="206"/>
      <c r="AA403" s="207"/>
      <c r="AC403" s="52"/>
      <c r="AF403" s="11"/>
    </row>
    <row r="404" spans="1:32" ht="9.75" customHeight="1">
      <c r="A404" s="214">
        <f>基本登録!$B$1</f>
        <v>0</v>
      </c>
      <c r="B404" s="215"/>
      <c r="C404" s="216"/>
      <c r="D404" s="209"/>
      <c r="E404" s="223" t="s">
        <v>109</v>
      </c>
      <c r="F404" s="211"/>
      <c r="G404" s="226" t="s">
        <v>124</v>
      </c>
      <c r="H404" s="227"/>
      <c r="I404" s="228"/>
      <c r="J404" s="213">
        <f>基本登録!$B$3</f>
        <v>0</v>
      </c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36"/>
      <c r="X404" s="36"/>
      <c r="AC404" s="52"/>
      <c r="AF404" s="11"/>
    </row>
    <row r="405" spans="1:32" ht="16.5" customHeight="1">
      <c r="A405" s="217"/>
      <c r="B405" s="218"/>
      <c r="C405" s="219"/>
      <c r="D405" s="209"/>
      <c r="E405" s="224"/>
      <c r="F405" s="211"/>
      <c r="G405" s="229"/>
      <c r="H405" s="230"/>
      <c r="I405" s="231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X405" s="182" t="s">
        <v>125</v>
      </c>
      <c r="Y405" s="184" t="s">
        <v>126</v>
      </c>
      <c r="Z405" s="185"/>
      <c r="AA405" s="186"/>
      <c r="AC405" s="52"/>
      <c r="AF405" s="11"/>
    </row>
    <row r="406" spans="1:32" ht="27" customHeight="1">
      <c r="A406" s="220"/>
      <c r="B406" s="221"/>
      <c r="C406" s="222"/>
      <c r="D406" s="210"/>
      <c r="E406" s="225"/>
      <c r="F406" s="212"/>
      <c r="G406" s="190" t="s">
        <v>127</v>
      </c>
      <c r="H406" s="191"/>
      <c r="I406" s="192"/>
      <c r="J406" s="28"/>
      <c r="K406" s="29"/>
      <c r="L406" s="29"/>
      <c r="M406" s="29"/>
      <c r="N406" s="29"/>
      <c r="O406" s="29"/>
      <c r="P406" s="22"/>
      <c r="Q406" s="22"/>
      <c r="R406" s="22" t="s">
        <v>128</v>
      </c>
      <c r="S406" s="193" t="str">
        <f t="shared" ref="S406" si="11">AC409</f>
        <v/>
      </c>
      <c r="T406" s="194"/>
      <c r="U406" s="194"/>
      <c r="V406" s="23" t="s">
        <v>129</v>
      </c>
      <c r="X406" s="183"/>
      <c r="Y406" s="187"/>
      <c r="Z406" s="188"/>
      <c r="AA406" s="189"/>
      <c r="AC406" s="52"/>
      <c r="AF406" s="11"/>
    </row>
    <row r="407" spans="1:32" ht="4.5" customHeight="1">
      <c r="AC407" s="52"/>
      <c r="AF407" s="11"/>
    </row>
    <row r="408" spans="1:32" ht="21.75" customHeight="1">
      <c r="A408" s="24" t="s">
        <v>130</v>
      </c>
      <c r="B408" s="174" t="s">
        <v>131</v>
      </c>
      <c r="C408" s="195"/>
      <c r="D408" s="195"/>
      <c r="E408" s="195"/>
      <c r="F408" s="176"/>
      <c r="G408" s="32" t="s">
        <v>102</v>
      </c>
      <c r="H408" s="196" t="str">
        <f ca="1">IFERROR(VLOOKUP(D401,基本登録!$B$8:$I$14,5,FALSE),"")</f>
        <v>個人準決勝</v>
      </c>
      <c r="I408" s="197"/>
      <c r="J408" s="197"/>
      <c r="K408" s="197"/>
      <c r="L408" s="198"/>
      <c r="M408" s="196" t="str">
        <f ca="1">IFERROR(VLOOKUP(D401,基本登録!$B$8:$I$14,6,FALSE),"")</f>
        <v>個人決勝</v>
      </c>
      <c r="N408" s="197"/>
      <c r="O408" s="197"/>
      <c r="P408" s="197"/>
      <c r="Q408" s="198"/>
      <c r="R408" s="196" t="str">
        <f ca="1">IFERROR(IF(VLOOKUP(D401,基本登録!$B$8:$I$14,7,FALSE)="","",VLOOKUP(D401,基本登録!$B$8:$I$14,7,FALSE)),"")</f>
        <v/>
      </c>
      <c r="S408" s="197"/>
      <c r="T408" s="197"/>
      <c r="U408" s="197"/>
      <c r="V408" s="198"/>
      <c r="W408" s="196" t="str">
        <f ca="1">IFERROR(IF(VLOOKUP(D401,基本登録!$B$8:$I$14,8,FALSE)="","",VLOOKUP(D401,基本登録!$B$8:$I$14,8,FALSE)),"")</f>
        <v/>
      </c>
      <c r="X408" s="197"/>
      <c r="Y408" s="197"/>
      <c r="Z408" s="197"/>
      <c r="AA408" s="198"/>
      <c r="AC408" s="52"/>
      <c r="AF408" s="11"/>
    </row>
    <row r="409" spans="1:32" ht="21.75" customHeight="1">
      <c r="A409" s="25" t="str">
        <f>基本登録!$A$17</f>
        <v>１</v>
      </c>
      <c r="B409" s="179" t="str">
        <f>IF(AC409="","",VLOOKUP(AC409,都総体!$J:$O,4,FALSE))</f>
        <v/>
      </c>
      <c r="C409" s="180"/>
      <c r="D409" s="180"/>
      <c r="E409" s="180"/>
      <c r="F409" s="181"/>
      <c r="G409" s="26" t="str">
        <f>IF(AC409="","",VLOOKUP(AC409,都総体!$J:$O,5,FALSE))</f>
        <v/>
      </c>
      <c r="H409" s="31"/>
      <c r="I409" s="31"/>
      <c r="J409" s="31"/>
      <c r="K409" s="21"/>
      <c r="L409" s="34"/>
      <c r="M409" s="31"/>
      <c r="N409" s="31"/>
      <c r="O409" s="31"/>
      <c r="P409" s="21"/>
      <c r="Q409" s="34"/>
      <c r="R409" s="31"/>
      <c r="S409" s="31"/>
      <c r="T409" s="31"/>
      <c r="U409" s="21"/>
      <c r="V409" s="34"/>
      <c r="W409" s="31"/>
      <c r="X409" s="31"/>
      <c r="Y409" s="31"/>
      <c r="Z409" s="21"/>
      <c r="AA409" s="34"/>
      <c r="AC409" s="52" t="str">
        <f>都総体!$J$27</f>
        <v/>
      </c>
      <c r="AF409" s="11"/>
    </row>
    <row r="410" spans="1:32" ht="21.75" customHeight="1">
      <c r="A410" s="24" t="str">
        <f>基本登録!$A$18</f>
        <v>２</v>
      </c>
      <c r="B410" s="179" t="str">
        <f>IF(AC410="","",VLOOKUP(AC410,都総体!$J:$O,4,FALSE))</f>
        <v/>
      </c>
      <c r="C410" s="180"/>
      <c r="D410" s="180"/>
      <c r="E410" s="180"/>
      <c r="F410" s="181"/>
      <c r="G410" s="26" t="str">
        <f>IF(AC410="","",VLOOKUP(AC410,都総体!$J:$O,5,FALSE))</f>
        <v/>
      </c>
      <c r="H410" s="31"/>
      <c r="I410" s="31"/>
      <c r="J410" s="31"/>
      <c r="K410" s="21"/>
      <c r="L410" s="34"/>
      <c r="M410" s="31"/>
      <c r="N410" s="31"/>
      <c r="O410" s="31"/>
      <c r="P410" s="21"/>
      <c r="Q410" s="34"/>
      <c r="R410" s="31"/>
      <c r="S410" s="31"/>
      <c r="T410" s="31"/>
      <c r="U410" s="21"/>
      <c r="V410" s="34"/>
      <c r="W410" s="31"/>
      <c r="X410" s="31"/>
      <c r="Y410" s="31"/>
      <c r="Z410" s="21"/>
      <c r="AA410" s="34"/>
      <c r="AC410" s="52"/>
      <c r="AF410" s="11"/>
    </row>
    <row r="411" spans="1:32" ht="21.75" customHeight="1">
      <c r="A411" s="24" t="str">
        <f>基本登録!$A$19</f>
        <v>３</v>
      </c>
      <c r="B411" s="179" t="str">
        <f>IF(AC411="","",VLOOKUP(AC411,都総体!$J:$O,4,FALSE))</f>
        <v/>
      </c>
      <c r="C411" s="180"/>
      <c r="D411" s="180"/>
      <c r="E411" s="180"/>
      <c r="F411" s="181"/>
      <c r="G411" s="26" t="str">
        <f>IF(AC411="","",VLOOKUP(AC411,都総体!$J:$O,5,FALSE))</f>
        <v/>
      </c>
      <c r="H411" s="31"/>
      <c r="I411" s="31"/>
      <c r="J411" s="31"/>
      <c r="K411" s="21"/>
      <c r="L411" s="34"/>
      <c r="M411" s="31"/>
      <c r="N411" s="31"/>
      <c r="O411" s="31"/>
      <c r="P411" s="21"/>
      <c r="Q411" s="34"/>
      <c r="R411" s="31"/>
      <c r="S411" s="31"/>
      <c r="T411" s="31"/>
      <c r="U411" s="21"/>
      <c r="V411" s="34"/>
      <c r="W411" s="31"/>
      <c r="X411" s="31"/>
      <c r="Y411" s="31"/>
      <c r="Z411" s="21"/>
      <c r="AA411" s="34"/>
      <c r="AC411" s="52"/>
      <c r="AF411" s="11"/>
    </row>
    <row r="412" spans="1:32" ht="21.75" customHeight="1">
      <c r="A412" s="24" t="str">
        <f>基本登録!$A$20</f>
        <v>４</v>
      </c>
      <c r="B412" s="179" t="str">
        <f>IF(AC412="","",VLOOKUP(AC412,都総体!$J:$O,4,FALSE))</f>
        <v/>
      </c>
      <c r="C412" s="180"/>
      <c r="D412" s="180"/>
      <c r="E412" s="180"/>
      <c r="F412" s="181"/>
      <c r="G412" s="26" t="str">
        <f>IF(AC412="","",VLOOKUP(AC412,都総体!$J:$O,5,FALSE))</f>
        <v/>
      </c>
      <c r="H412" s="31"/>
      <c r="I412" s="31"/>
      <c r="J412" s="31"/>
      <c r="K412" s="21"/>
      <c r="L412" s="34"/>
      <c r="M412" s="31"/>
      <c r="N412" s="31"/>
      <c r="O412" s="31"/>
      <c r="P412" s="21"/>
      <c r="Q412" s="34"/>
      <c r="R412" s="31"/>
      <c r="S412" s="31"/>
      <c r="T412" s="31"/>
      <c r="U412" s="21"/>
      <c r="V412" s="34"/>
      <c r="W412" s="31"/>
      <c r="X412" s="31"/>
      <c r="Y412" s="31"/>
      <c r="Z412" s="21"/>
      <c r="AA412" s="34"/>
      <c r="AC412" s="52"/>
      <c r="AF412" s="11"/>
    </row>
    <row r="413" spans="1:32" ht="21.75" customHeight="1">
      <c r="A413" s="24" t="str">
        <f>基本登録!$A$21</f>
        <v>５</v>
      </c>
      <c r="B413" s="179" t="str">
        <f>IF(AC413="","",VLOOKUP(AC413,都総体!$J:$O,4,FALSE))</f>
        <v/>
      </c>
      <c r="C413" s="180"/>
      <c r="D413" s="180"/>
      <c r="E413" s="180"/>
      <c r="F413" s="181"/>
      <c r="G413" s="26" t="str">
        <f>IF(AC413="","",VLOOKUP(AC413,都総体!$J:$O,5,FALSE))</f>
        <v/>
      </c>
      <c r="H413" s="31"/>
      <c r="I413" s="31"/>
      <c r="J413" s="31"/>
      <c r="K413" s="21"/>
      <c r="L413" s="34"/>
      <c r="M413" s="31"/>
      <c r="N413" s="31"/>
      <c r="O413" s="31"/>
      <c r="P413" s="21"/>
      <c r="Q413" s="34"/>
      <c r="R413" s="31"/>
      <c r="S413" s="31"/>
      <c r="T413" s="31"/>
      <c r="U413" s="21"/>
      <c r="V413" s="34"/>
      <c r="W413" s="31"/>
      <c r="X413" s="31"/>
      <c r="Y413" s="31"/>
      <c r="Z413" s="21"/>
      <c r="AA413" s="34"/>
      <c r="AC413" s="52"/>
      <c r="AF413" s="11"/>
    </row>
    <row r="414" spans="1:32" ht="21.75" customHeight="1">
      <c r="A414" s="24" t="str">
        <f>基本登録!$A$22</f>
        <v>補</v>
      </c>
      <c r="B414" s="179" t="str">
        <f>IF(AC414="","",VLOOKUP(AC414,都総体!$J:$O,4,FALSE))</f>
        <v/>
      </c>
      <c r="C414" s="180"/>
      <c r="D414" s="180"/>
      <c r="E414" s="180"/>
      <c r="F414" s="181"/>
      <c r="G414" s="26" t="str">
        <f>IF(AC414="","",VLOOKUP(AC414,都総体!$J:$O,5,FALSE))</f>
        <v/>
      </c>
      <c r="H414" s="24"/>
      <c r="I414" s="24"/>
      <c r="J414" s="24"/>
      <c r="K414" s="33"/>
      <c r="L414" s="34"/>
      <c r="M414" s="24"/>
      <c r="N414" s="24"/>
      <c r="O414" s="24"/>
      <c r="P414" s="33"/>
      <c r="Q414" s="34"/>
      <c r="R414" s="24"/>
      <c r="S414" s="24"/>
      <c r="T414" s="24"/>
      <c r="U414" s="33"/>
      <c r="V414" s="34"/>
      <c r="W414" s="24"/>
      <c r="X414" s="24"/>
      <c r="Y414" s="24"/>
      <c r="Z414" s="33"/>
      <c r="AA414" s="34"/>
      <c r="AC414" s="52"/>
      <c r="AF414" s="11"/>
    </row>
    <row r="415" spans="1:32" ht="19.5" customHeight="1">
      <c r="A415" s="169"/>
      <c r="B415" s="170"/>
      <c r="C415" s="170"/>
      <c r="D415" s="170"/>
      <c r="E415" s="170"/>
      <c r="F415" s="170"/>
      <c r="G415" s="171"/>
      <c r="H415" s="172" t="s">
        <v>132</v>
      </c>
      <c r="I415" s="173"/>
      <c r="J415" s="173"/>
      <c r="K415" s="173"/>
      <c r="L415" s="34"/>
      <c r="M415" s="172" t="s">
        <v>132</v>
      </c>
      <c r="N415" s="173"/>
      <c r="O415" s="173"/>
      <c r="P415" s="173"/>
      <c r="Q415" s="34"/>
      <c r="R415" s="172" t="s">
        <v>132</v>
      </c>
      <c r="S415" s="173"/>
      <c r="T415" s="173"/>
      <c r="U415" s="173"/>
      <c r="V415" s="34"/>
      <c r="W415" s="172" t="s">
        <v>132</v>
      </c>
      <c r="X415" s="173"/>
      <c r="Y415" s="173"/>
      <c r="Z415" s="173"/>
      <c r="AA415" s="34"/>
      <c r="AC415" s="52"/>
      <c r="AF415" s="11"/>
    </row>
    <row r="416" spans="1:32" ht="24.75" customHeight="1">
      <c r="A416" s="174"/>
      <c r="B416" s="175"/>
      <c r="C416" s="175"/>
      <c r="D416" s="175"/>
      <c r="E416" s="175"/>
      <c r="F416" s="175"/>
      <c r="G416" s="176"/>
      <c r="H416" s="169"/>
      <c r="I416" s="177"/>
      <c r="J416" s="177"/>
      <c r="K416" s="177"/>
      <c r="L416" s="178"/>
      <c r="M416" s="169"/>
      <c r="N416" s="177"/>
      <c r="O416" s="177"/>
      <c r="P416" s="177"/>
      <c r="Q416" s="178"/>
      <c r="R416" s="169"/>
      <c r="S416" s="177"/>
      <c r="T416" s="177"/>
      <c r="U416" s="177"/>
      <c r="V416" s="178"/>
      <c r="W416" s="169"/>
      <c r="X416" s="177"/>
      <c r="Y416" s="177"/>
      <c r="Z416" s="177"/>
      <c r="AA416" s="178"/>
      <c r="AC416" s="52"/>
      <c r="AF416" s="11"/>
    </row>
    <row r="417" spans="1:32" ht="4.5" customHeight="1">
      <c r="A417" s="165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AC417" s="52"/>
      <c r="AF417" s="11"/>
    </row>
    <row r="418" spans="1:32">
      <c r="A418" s="167" t="s">
        <v>136</v>
      </c>
      <c r="B418" s="167"/>
      <c r="C418" s="47" t="str">
        <f>基本登録!$A$23</f>
        <v>①（　）内の大会の個人の部は一人１枚使用すること（関東予選・総合体育大会・個人選手権大会）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4"/>
      <c r="R418" s="45"/>
      <c r="S418" s="44"/>
      <c r="T418" s="44"/>
      <c r="U418" s="40"/>
      <c r="V418" s="40"/>
      <c r="W418" s="40"/>
      <c r="X418" s="40"/>
      <c r="Y418" s="40"/>
      <c r="Z418" s="40"/>
      <c r="AA418" s="40"/>
    </row>
    <row r="419" spans="1:32">
      <c r="A419" s="43"/>
      <c r="B419" s="43"/>
      <c r="C419" s="47" t="str">
        <f>基本登録!$A$24</f>
        <v>②顧問の捺印のないものは無効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6"/>
      <c r="R419" s="44"/>
      <c r="S419" s="44"/>
      <c r="T419" s="44"/>
      <c r="U419" s="168" t="s">
        <v>139</v>
      </c>
      <c r="V419" s="168"/>
      <c r="W419" s="168"/>
      <c r="X419" s="168"/>
      <c r="Y419" s="168"/>
      <c r="Z419" s="168"/>
      <c r="AA419" s="168"/>
    </row>
    <row r="420" spans="1:32" s="37" customFormat="1">
      <c r="A420" s="41"/>
      <c r="B420" s="41"/>
      <c r="C420" s="42" t="str">
        <f>基本登録!$A$25</f>
        <v>③A4用紙に印刷すること（A4用紙1枚につき立順票は二部出力。切り取って使用すること）</v>
      </c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168"/>
      <c r="V420" s="168"/>
      <c r="W420" s="168"/>
      <c r="X420" s="168"/>
      <c r="Y420" s="168"/>
      <c r="Z420" s="168"/>
      <c r="AA420" s="168"/>
      <c r="AC420" s="53"/>
    </row>
    <row r="421" spans="1:32" ht="34.5" customHeight="1">
      <c r="AC421" s="52"/>
      <c r="AF421" s="11"/>
    </row>
    <row r="422" spans="1:32" ht="24.75" customHeight="1">
      <c r="A422" s="240" t="s">
        <v>119</v>
      </c>
      <c r="B422" s="240"/>
      <c r="C422" s="240"/>
      <c r="D422" s="201" t="str">
        <f ca="1">基本登録!$B$10</f>
        <v>令和8年度　都総体（全国総体都予選）個人 立順票</v>
      </c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190" t="s">
        <v>120</v>
      </c>
      <c r="Y422" s="191"/>
      <c r="Z422" s="191"/>
      <c r="AA422" s="192"/>
      <c r="AC422" s="52"/>
      <c r="AF422" s="11"/>
    </row>
    <row r="423" spans="1:32" ht="26.25" customHeight="1">
      <c r="A423" s="241"/>
      <c r="B423" s="241"/>
      <c r="C423" s="24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2" t="str">
        <f>IF(VLOOKUP(AC430,都総体!$J:$O,2,FALSE)="","",VLOOKUP(AC430,都総体!$J:$O,2,FALSE))</f>
        <v/>
      </c>
      <c r="Y423" s="203"/>
      <c r="Z423" s="203"/>
      <c r="AA423" s="204"/>
      <c r="AC423" s="52"/>
      <c r="AF423" s="11"/>
    </row>
    <row r="424" spans="1:32" ht="27" customHeight="1">
      <c r="A424" s="169" t="s">
        <v>121</v>
      </c>
      <c r="B424" s="177"/>
      <c r="C424" s="178"/>
      <c r="D424" s="208"/>
      <c r="E424" s="30" t="s">
        <v>122</v>
      </c>
      <c r="F424" s="208"/>
      <c r="G424" s="190" t="s">
        <v>123</v>
      </c>
      <c r="H424" s="191"/>
      <c r="I424" s="192"/>
      <c r="J424" s="213" t="str">
        <f>基本登録!$B$2</f>
        <v>基本登録シートの学校番号に入力して下さい</v>
      </c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X424" s="205"/>
      <c r="Y424" s="206"/>
      <c r="Z424" s="206"/>
      <c r="AA424" s="207"/>
      <c r="AC424" s="52"/>
      <c r="AF424" s="11"/>
    </row>
    <row r="425" spans="1:32" ht="9.75" customHeight="1">
      <c r="A425" s="214">
        <f>基本登録!$B$1</f>
        <v>0</v>
      </c>
      <c r="B425" s="215"/>
      <c r="C425" s="216"/>
      <c r="D425" s="209"/>
      <c r="E425" s="223" t="s">
        <v>109</v>
      </c>
      <c r="F425" s="211"/>
      <c r="G425" s="226" t="s">
        <v>124</v>
      </c>
      <c r="H425" s="227"/>
      <c r="I425" s="228"/>
      <c r="J425" s="213">
        <f>基本登録!$B$3</f>
        <v>0</v>
      </c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36"/>
      <c r="X425" s="36"/>
      <c r="AC425" s="52"/>
      <c r="AF425" s="11"/>
    </row>
    <row r="426" spans="1:32" ht="16.5" customHeight="1">
      <c r="A426" s="217"/>
      <c r="B426" s="218"/>
      <c r="C426" s="219"/>
      <c r="D426" s="209"/>
      <c r="E426" s="224"/>
      <c r="F426" s="211"/>
      <c r="G426" s="229"/>
      <c r="H426" s="230"/>
      <c r="I426" s="231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X426" s="182" t="s">
        <v>125</v>
      </c>
      <c r="Y426" s="184" t="s">
        <v>126</v>
      </c>
      <c r="Z426" s="185"/>
      <c r="AA426" s="186"/>
      <c r="AC426" s="52"/>
      <c r="AF426" s="11"/>
    </row>
    <row r="427" spans="1:32" ht="27" customHeight="1">
      <c r="A427" s="220"/>
      <c r="B427" s="221"/>
      <c r="C427" s="222"/>
      <c r="D427" s="210"/>
      <c r="E427" s="225"/>
      <c r="F427" s="212"/>
      <c r="G427" s="190" t="s">
        <v>127</v>
      </c>
      <c r="H427" s="191"/>
      <c r="I427" s="192"/>
      <c r="J427" s="28"/>
      <c r="K427" s="29"/>
      <c r="L427" s="29"/>
      <c r="M427" s="29"/>
      <c r="N427" s="29"/>
      <c r="O427" s="29"/>
      <c r="P427" s="22"/>
      <c r="Q427" s="22"/>
      <c r="R427" s="22" t="s">
        <v>128</v>
      </c>
      <c r="S427" s="193" t="str">
        <f t="shared" ref="S427" si="12">AC430</f>
        <v/>
      </c>
      <c r="T427" s="194"/>
      <c r="U427" s="194"/>
      <c r="V427" s="23" t="s">
        <v>129</v>
      </c>
      <c r="X427" s="183"/>
      <c r="Y427" s="187"/>
      <c r="Z427" s="188"/>
      <c r="AA427" s="189"/>
      <c r="AC427" s="52"/>
      <c r="AF427" s="11"/>
    </row>
    <row r="428" spans="1:32" ht="4.5" customHeight="1">
      <c r="AC428" s="52"/>
      <c r="AF428" s="11"/>
    </row>
    <row r="429" spans="1:32" ht="21.75" customHeight="1">
      <c r="A429" s="24" t="s">
        <v>130</v>
      </c>
      <c r="B429" s="174" t="s">
        <v>131</v>
      </c>
      <c r="C429" s="195"/>
      <c r="D429" s="195"/>
      <c r="E429" s="195"/>
      <c r="F429" s="176"/>
      <c r="G429" s="32" t="s">
        <v>102</v>
      </c>
      <c r="H429" s="196" t="str">
        <f ca="1">IFERROR(VLOOKUP(D422,基本登録!$B$8:$I$14,5,FALSE),"")</f>
        <v>個人準決勝</v>
      </c>
      <c r="I429" s="197"/>
      <c r="J429" s="197"/>
      <c r="K429" s="197"/>
      <c r="L429" s="198"/>
      <c r="M429" s="196" t="str">
        <f ca="1">IFERROR(VLOOKUP(D422,基本登録!$B$8:$I$14,6,FALSE),"")</f>
        <v>個人決勝</v>
      </c>
      <c r="N429" s="197"/>
      <c r="O429" s="197"/>
      <c r="P429" s="197"/>
      <c r="Q429" s="198"/>
      <c r="R429" s="196" t="str">
        <f ca="1">IFERROR(IF(VLOOKUP(D422,基本登録!$B$8:$I$14,7,FALSE)="","",VLOOKUP(D422,基本登録!$B$8:$I$14,7,FALSE)),"")</f>
        <v/>
      </c>
      <c r="S429" s="197"/>
      <c r="T429" s="197"/>
      <c r="U429" s="197"/>
      <c r="V429" s="198"/>
      <c r="W429" s="196" t="str">
        <f ca="1">IFERROR(IF(VLOOKUP(D422,基本登録!$B$8:$I$14,8,FALSE)="","",VLOOKUP(D422,基本登録!$B$8:$I$14,8,FALSE)),"")</f>
        <v/>
      </c>
      <c r="X429" s="197"/>
      <c r="Y429" s="197"/>
      <c r="Z429" s="197"/>
      <c r="AA429" s="198"/>
      <c r="AC429" s="52"/>
      <c r="AF429" s="11"/>
    </row>
    <row r="430" spans="1:32" ht="21.75" customHeight="1">
      <c r="A430" s="25" t="str">
        <f>基本登録!$A$17</f>
        <v>１</v>
      </c>
      <c r="B430" s="179" t="str">
        <f>IF(AC430="","",VLOOKUP(AC430,都総体!$J:$O,4,FALSE))</f>
        <v/>
      </c>
      <c r="C430" s="180"/>
      <c r="D430" s="180"/>
      <c r="E430" s="180"/>
      <c r="F430" s="181"/>
      <c r="G430" s="26" t="str">
        <f>IF(AC430="","",VLOOKUP(AC430,都総体!$J:$O,5,FALSE))</f>
        <v/>
      </c>
      <c r="H430" s="31"/>
      <c r="I430" s="31"/>
      <c r="J430" s="31"/>
      <c r="K430" s="21"/>
      <c r="L430" s="34"/>
      <c r="M430" s="31"/>
      <c r="N430" s="31"/>
      <c r="O430" s="31"/>
      <c r="P430" s="21"/>
      <c r="Q430" s="34"/>
      <c r="R430" s="31"/>
      <c r="S430" s="31"/>
      <c r="T430" s="31"/>
      <c r="U430" s="21"/>
      <c r="V430" s="34"/>
      <c r="W430" s="31"/>
      <c r="X430" s="31"/>
      <c r="Y430" s="31"/>
      <c r="Z430" s="21"/>
      <c r="AA430" s="34"/>
      <c r="AC430" s="52" t="str">
        <f>都総体!$J$28</f>
        <v/>
      </c>
      <c r="AF430" s="11"/>
    </row>
    <row r="431" spans="1:32" ht="21.75" customHeight="1">
      <c r="A431" s="24" t="str">
        <f>基本登録!$A$18</f>
        <v>２</v>
      </c>
      <c r="B431" s="179" t="str">
        <f>IF(AC431="","",VLOOKUP(AC431,都総体!$J:$O,4,FALSE))</f>
        <v/>
      </c>
      <c r="C431" s="180"/>
      <c r="D431" s="180"/>
      <c r="E431" s="180"/>
      <c r="F431" s="181"/>
      <c r="G431" s="26" t="str">
        <f>IF(AC431="","",VLOOKUP(AC431,都総体!$J:$O,5,FALSE))</f>
        <v/>
      </c>
      <c r="H431" s="31"/>
      <c r="I431" s="31"/>
      <c r="J431" s="31"/>
      <c r="K431" s="21"/>
      <c r="L431" s="34"/>
      <c r="M431" s="31"/>
      <c r="N431" s="31"/>
      <c r="O431" s="31"/>
      <c r="P431" s="21"/>
      <c r="Q431" s="34"/>
      <c r="R431" s="31"/>
      <c r="S431" s="31"/>
      <c r="T431" s="31"/>
      <c r="U431" s="21"/>
      <c r="V431" s="34"/>
      <c r="W431" s="31"/>
      <c r="X431" s="31"/>
      <c r="Y431" s="31"/>
      <c r="Z431" s="21"/>
      <c r="AA431" s="34"/>
      <c r="AC431" s="52"/>
      <c r="AF431" s="11"/>
    </row>
    <row r="432" spans="1:32" ht="21.75" customHeight="1">
      <c r="A432" s="24" t="str">
        <f>基本登録!$A$19</f>
        <v>３</v>
      </c>
      <c r="B432" s="179" t="str">
        <f>IF(AC432="","",VLOOKUP(AC432,都総体!$J:$O,4,FALSE))</f>
        <v/>
      </c>
      <c r="C432" s="180"/>
      <c r="D432" s="180"/>
      <c r="E432" s="180"/>
      <c r="F432" s="181"/>
      <c r="G432" s="26" t="str">
        <f>IF(AC432="","",VLOOKUP(AC432,都総体!$J:$O,5,FALSE))</f>
        <v/>
      </c>
      <c r="H432" s="31"/>
      <c r="I432" s="31"/>
      <c r="J432" s="31"/>
      <c r="K432" s="21"/>
      <c r="L432" s="34"/>
      <c r="M432" s="31"/>
      <c r="N432" s="31"/>
      <c r="O432" s="31"/>
      <c r="P432" s="21"/>
      <c r="Q432" s="34"/>
      <c r="R432" s="31"/>
      <c r="S432" s="31"/>
      <c r="T432" s="31"/>
      <c r="U432" s="21"/>
      <c r="V432" s="34"/>
      <c r="W432" s="31"/>
      <c r="X432" s="31"/>
      <c r="Y432" s="31"/>
      <c r="Z432" s="21"/>
      <c r="AA432" s="34"/>
      <c r="AC432" s="52"/>
      <c r="AF432" s="11"/>
    </row>
    <row r="433" spans="1:32" ht="21.75" customHeight="1">
      <c r="A433" s="24" t="str">
        <f>基本登録!$A$20</f>
        <v>４</v>
      </c>
      <c r="B433" s="179" t="str">
        <f>IF(AC433="","",VLOOKUP(AC433,都総体!$J:$O,4,FALSE))</f>
        <v/>
      </c>
      <c r="C433" s="180"/>
      <c r="D433" s="180"/>
      <c r="E433" s="180"/>
      <c r="F433" s="181"/>
      <c r="G433" s="26" t="str">
        <f>IF(AC433="","",VLOOKUP(AC433,都総体!$J:$O,5,FALSE))</f>
        <v/>
      </c>
      <c r="H433" s="31"/>
      <c r="I433" s="31"/>
      <c r="J433" s="31"/>
      <c r="K433" s="21"/>
      <c r="L433" s="34"/>
      <c r="M433" s="31"/>
      <c r="N433" s="31"/>
      <c r="O433" s="31"/>
      <c r="P433" s="21"/>
      <c r="Q433" s="34"/>
      <c r="R433" s="31"/>
      <c r="S433" s="31"/>
      <c r="T433" s="31"/>
      <c r="U433" s="21"/>
      <c r="V433" s="34"/>
      <c r="W433" s="31"/>
      <c r="X433" s="31"/>
      <c r="Y433" s="31"/>
      <c r="Z433" s="21"/>
      <c r="AA433" s="34"/>
      <c r="AC433" s="52"/>
      <c r="AF433" s="11"/>
    </row>
    <row r="434" spans="1:32" ht="21.75" customHeight="1">
      <c r="A434" s="24" t="str">
        <f>基本登録!$A$21</f>
        <v>５</v>
      </c>
      <c r="B434" s="179" t="str">
        <f>IF(AC434="","",VLOOKUP(AC434,都総体!$J:$O,4,FALSE))</f>
        <v/>
      </c>
      <c r="C434" s="180"/>
      <c r="D434" s="180"/>
      <c r="E434" s="180"/>
      <c r="F434" s="181"/>
      <c r="G434" s="26" t="str">
        <f>IF(AC434="","",VLOOKUP(AC434,都総体!$J:$O,5,FALSE))</f>
        <v/>
      </c>
      <c r="H434" s="31"/>
      <c r="I434" s="31"/>
      <c r="J434" s="31"/>
      <c r="K434" s="21"/>
      <c r="L434" s="34"/>
      <c r="M434" s="31"/>
      <c r="N434" s="31"/>
      <c r="O434" s="31"/>
      <c r="P434" s="21"/>
      <c r="Q434" s="34"/>
      <c r="R434" s="31"/>
      <c r="S434" s="31"/>
      <c r="T434" s="31"/>
      <c r="U434" s="21"/>
      <c r="V434" s="34"/>
      <c r="W434" s="31"/>
      <c r="X434" s="31"/>
      <c r="Y434" s="31"/>
      <c r="Z434" s="21"/>
      <c r="AA434" s="34"/>
      <c r="AC434" s="52"/>
      <c r="AF434" s="11"/>
    </row>
    <row r="435" spans="1:32" ht="21.75" customHeight="1">
      <c r="A435" s="24" t="str">
        <f>基本登録!$A$22</f>
        <v>補</v>
      </c>
      <c r="B435" s="179" t="str">
        <f>IF(AC435="","",VLOOKUP(AC435,都総体!$J:$O,4,FALSE))</f>
        <v/>
      </c>
      <c r="C435" s="180"/>
      <c r="D435" s="180"/>
      <c r="E435" s="180"/>
      <c r="F435" s="181"/>
      <c r="G435" s="26" t="str">
        <f>IF(AC435="","",VLOOKUP(AC435,都総体!$J:$O,5,FALSE))</f>
        <v/>
      </c>
      <c r="H435" s="24"/>
      <c r="I435" s="24"/>
      <c r="J435" s="24"/>
      <c r="K435" s="33"/>
      <c r="L435" s="34"/>
      <c r="M435" s="24"/>
      <c r="N435" s="24"/>
      <c r="O435" s="24"/>
      <c r="P435" s="33"/>
      <c r="Q435" s="34"/>
      <c r="R435" s="24"/>
      <c r="S435" s="24"/>
      <c r="T435" s="24"/>
      <c r="U435" s="33"/>
      <c r="V435" s="34"/>
      <c r="W435" s="24"/>
      <c r="X435" s="24"/>
      <c r="Y435" s="24"/>
      <c r="Z435" s="33"/>
      <c r="AA435" s="34"/>
      <c r="AC435" s="52"/>
      <c r="AF435" s="11"/>
    </row>
    <row r="436" spans="1:32" ht="19.5" customHeight="1">
      <c r="A436" s="169"/>
      <c r="B436" s="170"/>
      <c r="C436" s="170"/>
      <c r="D436" s="170"/>
      <c r="E436" s="170"/>
      <c r="F436" s="170"/>
      <c r="G436" s="171"/>
      <c r="H436" s="172" t="s">
        <v>132</v>
      </c>
      <c r="I436" s="173"/>
      <c r="J436" s="173"/>
      <c r="K436" s="173"/>
      <c r="L436" s="34"/>
      <c r="M436" s="172" t="s">
        <v>132</v>
      </c>
      <c r="N436" s="173"/>
      <c r="O436" s="173"/>
      <c r="P436" s="173"/>
      <c r="Q436" s="34"/>
      <c r="R436" s="172" t="s">
        <v>132</v>
      </c>
      <c r="S436" s="173"/>
      <c r="T436" s="173"/>
      <c r="U436" s="173"/>
      <c r="V436" s="34"/>
      <c r="W436" s="172" t="s">
        <v>132</v>
      </c>
      <c r="X436" s="173"/>
      <c r="Y436" s="173"/>
      <c r="Z436" s="173"/>
      <c r="AA436" s="34"/>
      <c r="AC436" s="52"/>
      <c r="AF436" s="11"/>
    </row>
    <row r="437" spans="1:32" ht="24.75" customHeight="1">
      <c r="A437" s="174"/>
      <c r="B437" s="175"/>
      <c r="C437" s="175"/>
      <c r="D437" s="175"/>
      <c r="E437" s="175"/>
      <c r="F437" s="175"/>
      <c r="G437" s="176"/>
      <c r="H437" s="169"/>
      <c r="I437" s="177"/>
      <c r="J437" s="177"/>
      <c r="K437" s="177"/>
      <c r="L437" s="178"/>
      <c r="M437" s="169"/>
      <c r="N437" s="177"/>
      <c r="O437" s="177"/>
      <c r="P437" s="177"/>
      <c r="Q437" s="178"/>
      <c r="R437" s="169"/>
      <c r="S437" s="177"/>
      <c r="T437" s="177"/>
      <c r="U437" s="177"/>
      <c r="V437" s="178"/>
      <c r="W437" s="169"/>
      <c r="X437" s="177"/>
      <c r="Y437" s="177"/>
      <c r="Z437" s="177"/>
      <c r="AA437" s="178"/>
      <c r="AC437" s="52"/>
      <c r="AF437" s="11"/>
    </row>
    <row r="438" spans="1:32" ht="4.5" customHeight="1">
      <c r="A438" s="165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AC438" s="52"/>
      <c r="AF438" s="11"/>
    </row>
    <row r="439" spans="1:32">
      <c r="A439" s="167" t="s">
        <v>136</v>
      </c>
      <c r="B439" s="167"/>
      <c r="C439" s="47" t="str">
        <f>基本登録!$A$23</f>
        <v>①（　）内の大会の個人の部は一人１枚使用すること（関東予選・総合体育大会・個人選手権大会）</v>
      </c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4"/>
      <c r="R439" s="45"/>
      <c r="S439" s="44"/>
      <c r="T439" s="44"/>
      <c r="U439" s="40"/>
      <c r="V439" s="40"/>
      <c r="W439" s="40"/>
      <c r="X439" s="40"/>
      <c r="Y439" s="40"/>
      <c r="Z439" s="40"/>
      <c r="AA439" s="40"/>
    </row>
    <row r="440" spans="1:32">
      <c r="A440" s="43"/>
      <c r="B440" s="43"/>
      <c r="C440" s="47" t="str">
        <f>基本登録!$A$24</f>
        <v>②顧問の捺印のないものは無効</v>
      </c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6"/>
      <c r="R440" s="44"/>
      <c r="S440" s="44"/>
      <c r="T440" s="44"/>
      <c r="U440" s="168" t="s">
        <v>139</v>
      </c>
      <c r="V440" s="168"/>
      <c r="W440" s="168"/>
      <c r="X440" s="168"/>
      <c r="Y440" s="168"/>
      <c r="Z440" s="168"/>
      <c r="AA440" s="168"/>
    </row>
    <row r="441" spans="1:32" s="37" customFormat="1">
      <c r="A441" s="41"/>
      <c r="B441" s="41"/>
      <c r="C441" s="42" t="str">
        <f>基本登録!$A$25</f>
        <v>③A4用紙に印刷すること（A4用紙1枚につき立順票は二部出力。切り取って使用すること）</v>
      </c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168"/>
      <c r="V441" s="168"/>
      <c r="W441" s="168"/>
      <c r="X441" s="168"/>
      <c r="Y441" s="168"/>
      <c r="Z441" s="168"/>
      <c r="AA441" s="168"/>
      <c r="AC441" s="53"/>
    </row>
    <row r="442" spans="1:32" ht="34.5" customHeight="1">
      <c r="AC442" s="52"/>
      <c r="AF442" s="11"/>
    </row>
    <row r="443" spans="1:32" ht="24.75" customHeight="1">
      <c r="A443" s="240" t="s">
        <v>119</v>
      </c>
      <c r="B443" s="240"/>
      <c r="C443" s="240"/>
      <c r="D443" s="201" t="str">
        <f ca="1">基本登録!$B$10</f>
        <v>令和8年度　都総体（全国総体都予選）個人 立順票</v>
      </c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190" t="s">
        <v>120</v>
      </c>
      <c r="Y443" s="191"/>
      <c r="Z443" s="191"/>
      <c r="AA443" s="192"/>
      <c r="AC443" s="52"/>
      <c r="AF443" s="11"/>
    </row>
    <row r="444" spans="1:32" ht="26.25" customHeight="1">
      <c r="A444" s="241"/>
      <c r="B444" s="241"/>
      <c r="C444" s="24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2" t="str">
        <f>IF(VLOOKUP(AC451,都総体!$J:$O,2,FALSE)="","",VLOOKUP(AC451,都総体!$J:$O,2,FALSE))</f>
        <v/>
      </c>
      <c r="Y444" s="203"/>
      <c r="Z444" s="203"/>
      <c r="AA444" s="204"/>
      <c r="AC444" s="52"/>
      <c r="AF444" s="11"/>
    </row>
    <row r="445" spans="1:32" ht="27" customHeight="1">
      <c r="A445" s="169" t="s">
        <v>121</v>
      </c>
      <c r="B445" s="177"/>
      <c r="C445" s="178"/>
      <c r="D445" s="208"/>
      <c r="E445" s="30" t="s">
        <v>122</v>
      </c>
      <c r="F445" s="208"/>
      <c r="G445" s="190" t="s">
        <v>123</v>
      </c>
      <c r="H445" s="191"/>
      <c r="I445" s="192"/>
      <c r="J445" s="213" t="str">
        <f>基本登録!$B$2</f>
        <v>基本登録シートの学校番号に入力して下さい</v>
      </c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X445" s="205"/>
      <c r="Y445" s="206"/>
      <c r="Z445" s="206"/>
      <c r="AA445" s="207"/>
      <c r="AC445" s="52"/>
      <c r="AF445" s="11"/>
    </row>
    <row r="446" spans="1:32" ht="9.75" customHeight="1">
      <c r="A446" s="214">
        <f>基本登録!$B$1</f>
        <v>0</v>
      </c>
      <c r="B446" s="215"/>
      <c r="C446" s="216"/>
      <c r="D446" s="209"/>
      <c r="E446" s="223" t="s">
        <v>109</v>
      </c>
      <c r="F446" s="211"/>
      <c r="G446" s="226" t="s">
        <v>124</v>
      </c>
      <c r="H446" s="227"/>
      <c r="I446" s="228"/>
      <c r="J446" s="213">
        <f>基本登録!$B$3</f>
        <v>0</v>
      </c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36"/>
      <c r="X446" s="36"/>
      <c r="AC446" s="52"/>
      <c r="AF446" s="11"/>
    </row>
    <row r="447" spans="1:32" ht="16.5" customHeight="1">
      <c r="A447" s="217"/>
      <c r="B447" s="218"/>
      <c r="C447" s="219"/>
      <c r="D447" s="209"/>
      <c r="E447" s="224"/>
      <c r="F447" s="211"/>
      <c r="G447" s="229"/>
      <c r="H447" s="230"/>
      <c r="I447" s="231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X447" s="182" t="s">
        <v>125</v>
      </c>
      <c r="Y447" s="184" t="s">
        <v>126</v>
      </c>
      <c r="Z447" s="185"/>
      <c r="AA447" s="186"/>
      <c r="AC447" s="52"/>
      <c r="AF447" s="11"/>
    </row>
    <row r="448" spans="1:32" ht="27" customHeight="1">
      <c r="A448" s="220"/>
      <c r="B448" s="221"/>
      <c r="C448" s="222"/>
      <c r="D448" s="210"/>
      <c r="E448" s="225"/>
      <c r="F448" s="212"/>
      <c r="G448" s="190" t="s">
        <v>127</v>
      </c>
      <c r="H448" s="191"/>
      <c r="I448" s="192"/>
      <c r="J448" s="28"/>
      <c r="K448" s="29"/>
      <c r="L448" s="29"/>
      <c r="M448" s="29"/>
      <c r="N448" s="29"/>
      <c r="O448" s="29"/>
      <c r="P448" s="22"/>
      <c r="Q448" s="22"/>
      <c r="R448" s="22" t="s">
        <v>128</v>
      </c>
      <c r="S448" s="193" t="str">
        <f t="shared" ref="S448" si="13">AC451</f>
        <v/>
      </c>
      <c r="T448" s="194"/>
      <c r="U448" s="194"/>
      <c r="V448" s="23" t="s">
        <v>129</v>
      </c>
      <c r="X448" s="183"/>
      <c r="Y448" s="187"/>
      <c r="Z448" s="188"/>
      <c r="AA448" s="189"/>
      <c r="AC448" s="52"/>
      <c r="AF448" s="11"/>
    </row>
    <row r="449" spans="1:32" ht="4.5" customHeight="1">
      <c r="AC449" s="52"/>
      <c r="AF449" s="11"/>
    </row>
    <row r="450" spans="1:32" ht="21.75" customHeight="1">
      <c r="A450" s="24" t="s">
        <v>130</v>
      </c>
      <c r="B450" s="174" t="s">
        <v>131</v>
      </c>
      <c r="C450" s="195"/>
      <c r="D450" s="195"/>
      <c r="E450" s="195"/>
      <c r="F450" s="176"/>
      <c r="G450" s="32" t="s">
        <v>102</v>
      </c>
      <c r="H450" s="196" t="str">
        <f ca="1">IFERROR(VLOOKUP(D443,基本登録!$B$8:$I$14,5,FALSE),"")</f>
        <v>個人準決勝</v>
      </c>
      <c r="I450" s="197"/>
      <c r="J450" s="197"/>
      <c r="K450" s="197"/>
      <c r="L450" s="198"/>
      <c r="M450" s="196" t="str">
        <f ca="1">IFERROR(VLOOKUP(D443,基本登録!$B$8:$I$14,6,FALSE),"")</f>
        <v>個人決勝</v>
      </c>
      <c r="N450" s="197"/>
      <c r="O450" s="197"/>
      <c r="P450" s="197"/>
      <c r="Q450" s="198"/>
      <c r="R450" s="196" t="str">
        <f ca="1">IFERROR(IF(VLOOKUP(D443,基本登録!$B$8:$I$14,7,FALSE)="","",VLOOKUP(D443,基本登録!$B$8:$I$14,7,FALSE)),"")</f>
        <v/>
      </c>
      <c r="S450" s="197"/>
      <c r="T450" s="197"/>
      <c r="U450" s="197"/>
      <c r="V450" s="198"/>
      <c r="W450" s="196" t="str">
        <f ca="1">IFERROR(IF(VLOOKUP(D443,基本登録!$B$8:$I$14,8,FALSE)="","",VLOOKUP(D443,基本登録!$B$8:$I$14,8,FALSE)),"")</f>
        <v/>
      </c>
      <c r="X450" s="197"/>
      <c r="Y450" s="197"/>
      <c r="Z450" s="197"/>
      <c r="AA450" s="198"/>
      <c r="AC450" s="52"/>
      <c r="AF450" s="11"/>
    </row>
    <row r="451" spans="1:32" ht="21.75" customHeight="1">
      <c r="A451" s="25" t="str">
        <f>基本登録!$A$17</f>
        <v>１</v>
      </c>
      <c r="B451" s="179" t="str">
        <f>IF(AC451="","",VLOOKUP(AC451,都総体!$J:$O,4,FALSE))</f>
        <v/>
      </c>
      <c r="C451" s="180"/>
      <c r="D451" s="180"/>
      <c r="E451" s="180"/>
      <c r="F451" s="181"/>
      <c r="G451" s="26" t="str">
        <f>IF(AC451="","",VLOOKUP(AC451,都総体!$J:$O,5,FALSE))</f>
        <v/>
      </c>
      <c r="H451" s="31"/>
      <c r="I451" s="31"/>
      <c r="J451" s="31"/>
      <c r="K451" s="21"/>
      <c r="L451" s="34"/>
      <c r="M451" s="31"/>
      <c r="N451" s="31"/>
      <c r="O451" s="31"/>
      <c r="P451" s="21"/>
      <c r="Q451" s="34"/>
      <c r="R451" s="31"/>
      <c r="S451" s="31"/>
      <c r="T451" s="31"/>
      <c r="U451" s="21"/>
      <c r="V451" s="34"/>
      <c r="W451" s="31"/>
      <c r="X451" s="31"/>
      <c r="Y451" s="31"/>
      <c r="Z451" s="21"/>
      <c r="AA451" s="34"/>
      <c r="AC451" s="52" t="str">
        <f>都総体!$J$29</f>
        <v/>
      </c>
      <c r="AF451" s="11"/>
    </row>
    <row r="452" spans="1:32" ht="21.75" customHeight="1">
      <c r="A452" s="24" t="str">
        <f>基本登録!$A$18</f>
        <v>２</v>
      </c>
      <c r="B452" s="179" t="str">
        <f>IF(AC452="","",VLOOKUP(AC452,都総体!$J:$O,4,FALSE))</f>
        <v/>
      </c>
      <c r="C452" s="180"/>
      <c r="D452" s="180"/>
      <c r="E452" s="180"/>
      <c r="F452" s="181"/>
      <c r="G452" s="26" t="str">
        <f>IF(AC452="","",VLOOKUP(AC452,都総体!$J:$O,5,FALSE))</f>
        <v/>
      </c>
      <c r="H452" s="31"/>
      <c r="I452" s="31"/>
      <c r="J452" s="31"/>
      <c r="K452" s="21"/>
      <c r="L452" s="34"/>
      <c r="M452" s="31"/>
      <c r="N452" s="31"/>
      <c r="O452" s="31"/>
      <c r="P452" s="21"/>
      <c r="Q452" s="34"/>
      <c r="R452" s="31"/>
      <c r="S452" s="31"/>
      <c r="T452" s="31"/>
      <c r="U452" s="21"/>
      <c r="V452" s="34"/>
      <c r="W452" s="31"/>
      <c r="X452" s="31"/>
      <c r="Y452" s="31"/>
      <c r="Z452" s="21"/>
      <c r="AA452" s="34"/>
      <c r="AC452" s="52"/>
      <c r="AF452" s="11"/>
    </row>
    <row r="453" spans="1:32" ht="21.75" customHeight="1">
      <c r="A453" s="24" t="str">
        <f>基本登録!$A$19</f>
        <v>３</v>
      </c>
      <c r="B453" s="179" t="str">
        <f>IF(AC453="","",VLOOKUP(AC453,都総体!$J:$O,4,FALSE))</f>
        <v/>
      </c>
      <c r="C453" s="180"/>
      <c r="D453" s="180"/>
      <c r="E453" s="180"/>
      <c r="F453" s="181"/>
      <c r="G453" s="26" t="str">
        <f>IF(AC453="","",VLOOKUP(AC453,都総体!$J:$O,5,FALSE))</f>
        <v/>
      </c>
      <c r="H453" s="31"/>
      <c r="I453" s="31"/>
      <c r="J453" s="31"/>
      <c r="K453" s="21"/>
      <c r="L453" s="34"/>
      <c r="M453" s="31"/>
      <c r="N453" s="31"/>
      <c r="O453" s="31"/>
      <c r="P453" s="21"/>
      <c r="Q453" s="34"/>
      <c r="R453" s="31"/>
      <c r="S453" s="31"/>
      <c r="T453" s="31"/>
      <c r="U453" s="21"/>
      <c r="V453" s="34"/>
      <c r="W453" s="31"/>
      <c r="X453" s="31"/>
      <c r="Y453" s="31"/>
      <c r="Z453" s="21"/>
      <c r="AA453" s="34"/>
      <c r="AC453" s="52"/>
      <c r="AF453" s="11"/>
    </row>
    <row r="454" spans="1:32" ht="21.75" customHeight="1">
      <c r="A454" s="24" t="str">
        <f>基本登録!$A$20</f>
        <v>４</v>
      </c>
      <c r="B454" s="179" t="str">
        <f>IF(AC454="","",VLOOKUP(AC454,都総体!$J:$O,4,FALSE))</f>
        <v/>
      </c>
      <c r="C454" s="180"/>
      <c r="D454" s="180"/>
      <c r="E454" s="180"/>
      <c r="F454" s="181"/>
      <c r="G454" s="26" t="str">
        <f>IF(AC454="","",VLOOKUP(AC454,都総体!$J:$O,5,FALSE))</f>
        <v/>
      </c>
      <c r="H454" s="31"/>
      <c r="I454" s="31"/>
      <c r="J454" s="31"/>
      <c r="K454" s="21"/>
      <c r="L454" s="34"/>
      <c r="M454" s="31"/>
      <c r="N454" s="31"/>
      <c r="O454" s="31"/>
      <c r="P454" s="21"/>
      <c r="Q454" s="34"/>
      <c r="R454" s="31"/>
      <c r="S454" s="31"/>
      <c r="T454" s="31"/>
      <c r="U454" s="21"/>
      <c r="V454" s="34"/>
      <c r="W454" s="31"/>
      <c r="X454" s="31"/>
      <c r="Y454" s="31"/>
      <c r="Z454" s="21"/>
      <c r="AA454" s="34"/>
      <c r="AC454" s="52"/>
      <c r="AF454" s="11"/>
    </row>
    <row r="455" spans="1:32" ht="21.75" customHeight="1">
      <c r="A455" s="24" t="str">
        <f>基本登録!$A$21</f>
        <v>５</v>
      </c>
      <c r="B455" s="179" t="str">
        <f>IF(AC455="","",VLOOKUP(AC455,都総体!$J:$O,4,FALSE))</f>
        <v/>
      </c>
      <c r="C455" s="180"/>
      <c r="D455" s="180"/>
      <c r="E455" s="180"/>
      <c r="F455" s="181"/>
      <c r="G455" s="26" t="str">
        <f>IF(AC455="","",VLOOKUP(AC455,都総体!$J:$O,5,FALSE))</f>
        <v/>
      </c>
      <c r="H455" s="31"/>
      <c r="I455" s="31"/>
      <c r="J455" s="31"/>
      <c r="K455" s="21"/>
      <c r="L455" s="34"/>
      <c r="M455" s="31"/>
      <c r="N455" s="31"/>
      <c r="O455" s="31"/>
      <c r="P455" s="21"/>
      <c r="Q455" s="34"/>
      <c r="R455" s="31"/>
      <c r="S455" s="31"/>
      <c r="T455" s="31"/>
      <c r="U455" s="21"/>
      <c r="V455" s="34"/>
      <c r="W455" s="31"/>
      <c r="X455" s="31"/>
      <c r="Y455" s="31"/>
      <c r="Z455" s="21"/>
      <c r="AA455" s="34"/>
      <c r="AC455" s="52"/>
      <c r="AF455" s="11"/>
    </row>
    <row r="456" spans="1:32" ht="21.75" customHeight="1">
      <c r="A456" s="24" t="str">
        <f>基本登録!$A$22</f>
        <v>補</v>
      </c>
      <c r="B456" s="179" t="str">
        <f>IF(AC456="","",VLOOKUP(AC456,都総体!$J:$O,4,FALSE))</f>
        <v/>
      </c>
      <c r="C456" s="180"/>
      <c r="D456" s="180"/>
      <c r="E456" s="180"/>
      <c r="F456" s="181"/>
      <c r="G456" s="26" t="str">
        <f>IF(AC456="","",VLOOKUP(AC456,都総体!$J:$O,5,FALSE))</f>
        <v/>
      </c>
      <c r="H456" s="24"/>
      <c r="I456" s="24"/>
      <c r="J456" s="24"/>
      <c r="K456" s="33"/>
      <c r="L456" s="34"/>
      <c r="M456" s="24"/>
      <c r="N456" s="24"/>
      <c r="O456" s="24"/>
      <c r="P456" s="33"/>
      <c r="Q456" s="34"/>
      <c r="R456" s="24"/>
      <c r="S456" s="24"/>
      <c r="T456" s="24"/>
      <c r="U456" s="33"/>
      <c r="V456" s="34"/>
      <c r="W456" s="24"/>
      <c r="X456" s="24"/>
      <c r="Y456" s="24"/>
      <c r="Z456" s="33"/>
      <c r="AA456" s="34"/>
      <c r="AC456" s="52"/>
      <c r="AF456" s="11"/>
    </row>
    <row r="457" spans="1:32" ht="19.5" customHeight="1">
      <c r="A457" s="169"/>
      <c r="B457" s="170"/>
      <c r="C457" s="170"/>
      <c r="D457" s="170"/>
      <c r="E457" s="170"/>
      <c r="F457" s="170"/>
      <c r="G457" s="171"/>
      <c r="H457" s="172" t="s">
        <v>132</v>
      </c>
      <c r="I457" s="173"/>
      <c r="J457" s="173"/>
      <c r="K457" s="173"/>
      <c r="L457" s="34"/>
      <c r="M457" s="172" t="s">
        <v>132</v>
      </c>
      <c r="N457" s="173"/>
      <c r="O457" s="173"/>
      <c r="P457" s="173"/>
      <c r="Q457" s="34"/>
      <c r="R457" s="172" t="s">
        <v>132</v>
      </c>
      <c r="S457" s="173"/>
      <c r="T457" s="173"/>
      <c r="U457" s="173"/>
      <c r="V457" s="34"/>
      <c r="W457" s="172" t="s">
        <v>132</v>
      </c>
      <c r="X457" s="173"/>
      <c r="Y457" s="173"/>
      <c r="Z457" s="173"/>
      <c r="AA457" s="34"/>
      <c r="AC457" s="52"/>
      <c r="AF457" s="11"/>
    </row>
    <row r="458" spans="1:32" ht="24.75" customHeight="1">
      <c r="A458" s="174"/>
      <c r="B458" s="175"/>
      <c r="C458" s="175"/>
      <c r="D458" s="175"/>
      <c r="E458" s="175"/>
      <c r="F458" s="175"/>
      <c r="G458" s="176"/>
      <c r="H458" s="169"/>
      <c r="I458" s="177"/>
      <c r="J458" s="177"/>
      <c r="K458" s="177"/>
      <c r="L458" s="178"/>
      <c r="M458" s="169"/>
      <c r="N458" s="177"/>
      <c r="O458" s="177"/>
      <c r="P458" s="177"/>
      <c r="Q458" s="178"/>
      <c r="R458" s="169"/>
      <c r="S458" s="177"/>
      <c r="T458" s="177"/>
      <c r="U458" s="177"/>
      <c r="V458" s="178"/>
      <c r="W458" s="169"/>
      <c r="X458" s="177"/>
      <c r="Y458" s="177"/>
      <c r="Z458" s="177"/>
      <c r="AA458" s="178"/>
      <c r="AC458" s="52"/>
      <c r="AF458" s="11"/>
    </row>
    <row r="459" spans="1:32" ht="4.5" customHeight="1">
      <c r="A459" s="165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AC459" s="52"/>
      <c r="AF459" s="11"/>
    </row>
    <row r="460" spans="1:32">
      <c r="A460" s="167" t="s">
        <v>136</v>
      </c>
      <c r="B460" s="167"/>
      <c r="C460" s="47" t="str">
        <f>基本登録!$A$23</f>
        <v>①（　）内の大会の個人の部は一人１枚使用すること（関東予選・総合体育大会・個人選手権大会）</v>
      </c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4"/>
      <c r="R460" s="45"/>
      <c r="S460" s="44"/>
      <c r="T460" s="44"/>
      <c r="U460" s="40"/>
      <c r="V460" s="40"/>
      <c r="W460" s="40"/>
      <c r="X460" s="40"/>
      <c r="Y460" s="40"/>
      <c r="Z460" s="40"/>
      <c r="AA460" s="40"/>
    </row>
    <row r="461" spans="1:32">
      <c r="A461" s="43"/>
      <c r="B461" s="43"/>
      <c r="C461" s="47" t="str">
        <f>基本登録!$A$24</f>
        <v>②顧問の捺印のないものは無効</v>
      </c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6"/>
      <c r="R461" s="44"/>
      <c r="S461" s="44"/>
      <c r="T461" s="44"/>
      <c r="U461" s="168" t="s">
        <v>139</v>
      </c>
      <c r="V461" s="168"/>
      <c r="W461" s="168"/>
      <c r="X461" s="168"/>
      <c r="Y461" s="168"/>
      <c r="Z461" s="168"/>
      <c r="AA461" s="168"/>
    </row>
    <row r="462" spans="1:32" s="37" customFormat="1">
      <c r="A462" s="41"/>
      <c r="B462" s="41"/>
      <c r="C462" s="42" t="str">
        <f>基本登録!$A$25</f>
        <v>③A4用紙に印刷すること（A4用紙1枚につき立順票は二部出力。切り取って使用すること）</v>
      </c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168"/>
      <c r="V462" s="168"/>
      <c r="W462" s="168"/>
      <c r="X462" s="168"/>
      <c r="Y462" s="168"/>
      <c r="Z462" s="168"/>
      <c r="AA462" s="168"/>
      <c r="AC462" s="53"/>
    </row>
    <row r="463" spans="1:32" ht="34.5" customHeight="1">
      <c r="AC463" s="52"/>
      <c r="AF463" s="11"/>
    </row>
    <row r="464" spans="1:32" ht="24.75" customHeight="1">
      <c r="A464" s="240" t="s">
        <v>119</v>
      </c>
      <c r="B464" s="240"/>
      <c r="C464" s="240"/>
      <c r="D464" s="201" t="str">
        <f ca="1">基本登録!$B$10</f>
        <v>令和8年度　都総体（全国総体都予選）個人 立順票</v>
      </c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190" t="s">
        <v>120</v>
      </c>
      <c r="Y464" s="191"/>
      <c r="Z464" s="191"/>
      <c r="AA464" s="192"/>
      <c r="AC464" s="52"/>
      <c r="AF464" s="11"/>
    </row>
    <row r="465" spans="1:32" ht="26.25" customHeight="1">
      <c r="A465" s="241"/>
      <c r="B465" s="241"/>
      <c r="C465" s="24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2" t="str">
        <f>IF(VLOOKUP(AC472,都総体!$J:$O,2,FALSE)="","",VLOOKUP(AC472,都総体!$J:$O,2,FALSE))</f>
        <v/>
      </c>
      <c r="Y465" s="203"/>
      <c r="Z465" s="203"/>
      <c r="AA465" s="204"/>
      <c r="AC465" s="52"/>
      <c r="AF465" s="11"/>
    </row>
    <row r="466" spans="1:32" ht="27" customHeight="1">
      <c r="A466" s="169" t="s">
        <v>121</v>
      </c>
      <c r="B466" s="177"/>
      <c r="C466" s="178"/>
      <c r="D466" s="208"/>
      <c r="E466" s="30" t="s">
        <v>122</v>
      </c>
      <c r="F466" s="208"/>
      <c r="G466" s="190" t="s">
        <v>123</v>
      </c>
      <c r="H466" s="191"/>
      <c r="I466" s="192"/>
      <c r="J466" s="213" t="str">
        <f>基本登録!$B$2</f>
        <v>基本登録シートの学校番号に入力して下さい</v>
      </c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X466" s="205"/>
      <c r="Y466" s="206"/>
      <c r="Z466" s="206"/>
      <c r="AA466" s="207"/>
      <c r="AC466" s="52"/>
      <c r="AF466" s="11"/>
    </row>
    <row r="467" spans="1:32" ht="9.75" customHeight="1">
      <c r="A467" s="214">
        <f>基本登録!$B$1</f>
        <v>0</v>
      </c>
      <c r="B467" s="215"/>
      <c r="C467" s="216"/>
      <c r="D467" s="209"/>
      <c r="E467" s="223" t="s">
        <v>109</v>
      </c>
      <c r="F467" s="211"/>
      <c r="G467" s="226" t="s">
        <v>124</v>
      </c>
      <c r="H467" s="227"/>
      <c r="I467" s="228"/>
      <c r="J467" s="213">
        <f>基本登録!$B$3</f>
        <v>0</v>
      </c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36"/>
      <c r="X467" s="36"/>
      <c r="AC467" s="52"/>
      <c r="AF467" s="11"/>
    </row>
    <row r="468" spans="1:32" ht="16.5" customHeight="1">
      <c r="A468" s="217"/>
      <c r="B468" s="218"/>
      <c r="C468" s="219"/>
      <c r="D468" s="209"/>
      <c r="E468" s="224"/>
      <c r="F468" s="211"/>
      <c r="G468" s="229"/>
      <c r="H468" s="230"/>
      <c r="I468" s="231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X468" s="182" t="s">
        <v>125</v>
      </c>
      <c r="Y468" s="184" t="s">
        <v>126</v>
      </c>
      <c r="Z468" s="185"/>
      <c r="AA468" s="186"/>
      <c r="AC468" s="52"/>
      <c r="AF468" s="11"/>
    </row>
    <row r="469" spans="1:32" ht="27" customHeight="1">
      <c r="A469" s="220"/>
      <c r="B469" s="221"/>
      <c r="C469" s="222"/>
      <c r="D469" s="210"/>
      <c r="E469" s="225"/>
      <c r="F469" s="212"/>
      <c r="G469" s="190" t="s">
        <v>127</v>
      </c>
      <c r="H469" s="191"/>
      <c r="I469" s="192"/>
      <c r="J469" s="28"/>
      <c r="K469" s="29"/>
      <c r="L469" s="29"/>
      <c r="M469" s="29"/>
      <c r="N469" s="29"/>
      <c r="O469" s="29"/>
      <c r="P469" s="22"/>
      <c r="Q469" s="22"/>
      <c r="R469" s="22" t="s">
        <v>128</v>
      </c>
      <c r="S469" s="193" t="str">
        <f t="shared" ref="S469" si="14">AC472</f>
        <v/>
      </c>
      <c r="T469" s="194"/>
      <c r="U469" s="194"/>
      <c r="V469" s="23" t="s">
        <v>129</v>
      </c>
      <c r="X469" s="183"/>
      <c r="Y469" s="187"/>
      <c r="Z469" s="188"/>
      <c r="AA469" s="189"/>
      <c r="AC469" s="52"/>
      <c r="AF469" s="11"/>
    </row>
    <row r="470" spans="1:32" ht="4.5" customHeight="1">
      <c r="AC470" s="52"/>
      <c r="AF470" s="11"/>
    </row>
    <row r="471" spans="1:32" ht="21.75" customHeight="1">
      <c r="A471" s="24" t="s">
        <v>130</v>
      </c>
      <c r="B471" s="174" t="s">
        <v>131</v>
      </c>
      <c r="C471" s="195"/>
      <c r="D471" s="195"/>
      <c r="E471" s="195"/>
      <c r="F471" s="176"/>
      <c r="G471" s="32" t="s">
        <v>102</v>
      </c>
      <c r="H471" s="196" t="str">
        <f ca="1">IFERROR(VLOOKUP(D464,基本登録!$B$8:$I$14,5,FALSE),"")</f>
        <v>個人準決勝</v>
      </c>
      <c r="I471" s="197"/>
      <c r="J471" s="197"/>
      <c r="K471" s="197"/>
      <c r="L471" s="198"/>
      <c r="M471" s="196" t="str">
        <f ca="1">IFERROR(VLOOKUP(D464,基本登録!$B$8:$I$14,6,FALSE),"")</f>
        <v>個人決勝</v>
      </c>
      <c r="N471" s="197"/>
      <c r="O471" s="197"/>
      <c r="P471" s="197"/>
      <c r="Q471" s="198"/>
      <c r="R471" s="196" t="str">
        <f ca="1">IFERROR(IF(VLOOKUP(D464,基本登録!$B$8:$I$14,7,FALSE)="","",VLOOKUP(D464,基本登録!$B$8:$I$14,7,FALSE)),"")</f>
        <v/>
      </c>
      <c r="S471" s="197"/>
      <c r="T471" s="197"/>
      <c r="U471" s="197"/>
      <c r="V471" s="198"/>
      <c r="W471" s="196" t="str">
        <f ca="1">IFERROR(IF(VLOOKUP(D464,基本登録!$B$8:$I$14,8,FALSE)="","",VLOOKUP(D464,基本登録!$B$8:$I$14,8,FALSE)),"")</f>
        <v/>
      </c>
      <c r="X471" s="197"/>
      <c r="Y471" s="197"/>
      <c r="Z471" s="197"/>
      <c r="AA471" s="198"/>
      <c r="AC471" s="52"/>
      <c r="AF471" s="11"/>
    </row>
    <row r="472" spans="1:32" ht="21.75" customHeight="1">
      <c r="A472" s="25" t="str">
        <f>基本登録!$A$17</f>
        <v>１</v>
      </c>
      <c r="B472" s="179" t="str">
        <f>IF(AC472="","",VLOOKUP(AC472,都総体!$J:$O,4,FALSE))</f>
        <v/>
      </c>
      <c r="C472" s="180"/>
      <c r="D472" s="180"/>
      <c r="E472" s="180"/>
      <c r="F472" s="181"/>
      <c r="G472" s="26" t="str">
        <f>IF(AC472="","",VLOOKUP(AC472,都総体!$J:$O,5,FALSE))</f>
        <v/>
      </c>
      <c r="H472" s="31"/>
      <c r="I472" s="31"/>
      <c r="J472" s="31"/>
      <c r="K472" s="21"/>
      <c r="L472" s="34"/>
      <c r="M472" s="31"/>
      <c r="N472" s="31"/>
      <c r="O472" s="31"/>
      <c r="P472" s="21"/>
      <c r="Q472" s="34"/>
      <c r="R472" s="31"/>
      <c r="S472" s="31"/>
      <c r="T472" s="31"/>
      <c r="U472" s="21"/>
      <c r="V472" s="34"/>
      <c r="W472" s="31"/>
      <c r="X472" s="31"/>
      <c r="Y472" s="31"/>
      <c r="Z472" s="21"/>
      <c r="AA472" s="34"/>
      <c r="AC472" s="52" t="str">
        <f>都総体!$J$30</f>
        <v/>
      </c>
      <c r="AF472" s="11"/>
    </row>
    <row r="473" spans="1:32" ht="21.75" customHeight="1">
      <c r="A473" s="24" t="str">
        <f>基本登録!$A$18</f>
        <v>２</v>
      </c>
      <c r="B473" s="179" t="str">
        <f>IF(AC473="","",VLOOKUP(AC473,都総体!$J:$O,4,FALSE))</f>
        <v/>
      </c>
      <c r="C473" s="180"/>
      <c r="D473" s="180"/>
      <c r="E473" s="180"/>
      <c r="F473" s="181"/>
      <c r="G473" s="26" t="str">
        <f>IF(AC473="","",VLOOKUP(AC473,都総体!$J:$O,5,FALSE))</f>
        <v/>
      </c>
      <c r="H473" s="31"/>
      <c r="I473" s="31"/>
      <c r="J473" s="31"/>
      <c r="K473" s="21"/>
      <c r="L473" s="34"/>
      <c r="M473" s="31"/>
      <c r="N473" s="31"/>
      <c r="O473" s="31"/>
      <c r="P473" s="21"/>
      <c r="Q473" s="34"/>
      <c r="R473" s="31"/>
      <c r="S473" s="31"/>
      <c r="T473" s="31"/>
      <c r="U473" s="21"/>
      <c r="V473" s="34"/>
      <c r="W473" s="31"/>
      <c r="X473" s="31"/>
      <c r="Y473" s="31"/>
      <c r="Z473" s="21"/>
      <c r="AA473" s="34"/>
      <c r="AC473" s="52"/>
      <c r="AF473" s="11"/>
    </row>
    <row r="474" spans="1:32" ht="21.75" customHeight="1">
      <c r="A474" s="24" t="str">
        <f>基本登録!$A$19</f>
        <v>３</v>
      </c>
      <c r="B474" s="179" t="str">
        <f>IF(AC474="","",VLOOKUP(AC474,都総体!$J:$O,4,FALSE))</f>
        <v/>
      </c>
      <c r="C474" s="180"/>
      <c r="D474" s="180"/>
      <c r="E474" s="180"/>
      <c r="F474" s="181"/>
      <c r="G474" s="26" t="str">
        <f>IF(AC474="","",VLOOKUP(AC474,都総体!$J:$O,5,FALSE))</f>
        <v/>
      </c>
      <c r="H474" s="31"/>
      <c r="I474" s="31"/>
      <c r="J474" s="31"/>
      <c r="K474" s="21"/>
      <c r="L474" s="34"/>
      <c r="M474" s="31"/>
      <c r="N474" s="31"/>
      <c r="O474" s="31"/>
      <c r="P474" s="21"/>
      <c r="Q474" s="34"/>
      <c r="R474" s="31"/>
      <c r="S474" s="31"/>
      <c r="T474" s="31"/>
      <c r="U474" s="21"/>
      <c r="V474" s="34"/>
      <c r="W474" s="31"/>
      <c r="X474" s="31"/>
      <c r="Y474" s="31"/>
      <c r="Z474" s="21"/>
      <c r="AA474" s="34"/>
      <c r="AC474" s="52"/>
      <c r="AF474" s="11"/>
    </row>
    <row r="475" spans="1:32" ht="21.75" customHeight="1">
      <c r="A475" s="24" t="str">
        <f>基本登録!$A$20</f>
        <v>４</v>
      </c>
      <c r="B475" s="179" t="str">
        <f>IF(AC475="","",VLOOKUP(AC475,都総体!$J:$O,4,FALSE))</f>
        <v/>
      </c>
      <c r="C475" s="180"/>
      <c r="D475" s="180"/>
      <c r="E475" s="180"/>
      <c r="F475" s="181"/>
      <c r="G475" s="26" t="str">
        <f>IF(AC475="","",VLOOKUP(AC475,都総体!$J:$O,5,FALSE))</f>
        <v/>
      </c>
      <c r="H475" s="31"/>
      <c r="I475" s="31"/>
      <c r="J475" s="31"/>
      <c r="K475" s="21"/>
      <c r="L475" s="34"/>
      <c r="M475" s="31"/>
      <c r="N475" s="31"/>
      <c r="O475" s="31"/>
      <c r="P475" s="21"/>
      <c r="Q475" s="34"/>
      <c r="R475" s="31"/>
      <c r="S475" s="31"/>
      <c r="T475" s="31"/>
      <c r="U475" s="21"/>
      <c r="V475" s="34"/>
      <c r="W475" s="31"/>
      <c r="X475" s="31"/>
      <c r="Y475" s="31"/>
      <c r="Z475" s="21"/>
      <c r="AA475" s="34"/>
      <c r="AC475" s="52"/>
      <c r="AF475" s="11"/>
    </row>
    <row r="476" spans="1:32" ht="21.75" customHeight="1">
      <c r="A476" s="24" t="str">
        <f>基本登録!$A$21</f>
        <v>５</v>
      </c>
      <c r="B476" s="179" t="str">
        <f>IF(AC476="","",VLOOKUP(AC476,都総体!$J:$O,4,FALSE))</f>
        <v/>
      </c>
      <c r="C476" s="180"/>
      <c r="D476" s="180"/>
      <c r="E476" s="180"/>
      <c r="F476" s="181"/>
      <c r="G476" s="26" t="str">
        <f>IF(AC476="","",VLOOKUP(AC476,都総体!$J:$O,5,FALSE))</f>
        <v/>
      </c>
      <c r="H476" s="31"/>
      <c r="I476" s="31"/>
      <c r="J476" s="31"/>
      <c r="K476" s="21"/>
      <c r="L476" s="34"/>
      <c r="M476" s="31"/>
      <c r="N476" s="31"/>
      <c r="O476" s="31"/>
      <c r="P476" s="21"/>
      <c r="Q476" s="34"/>
      <c r="R476" s="31"/>
      <c r="S476" s="31"/>
      <c r="T476" s="31"/>
      <c r="U476" s="21"/>
      <c r="V476" s="34"/>
      <c r="W476" s="31"/>
      <c r="X476" s="31"/>
      <c r="Y476" s="31"/>
      <c r="Z476" s="21"/>
      <c r="AA476" s="34"/>
      <c r="AC476" s="52"/>
      <c r="AF476" s="11"/>
    </row>
    <row r="477" spans="1:32" ht="21.75" customHeight="1">
      <c r="A477" s="24" t="str">
        <f>基本登録!$A$22</f>
        <v>補</v>
      </c>
      <c r="B477" s="179" t="str">
        <f>IF(AC477="","",VLOOKUP(AC477,都総体!$J:$O,4,FALSE))</f>
        <v/>
      </c>
      <c r="C477" s="180"/>
      <c r="D477" s="180"/>
      <c r="E477" s="180"/>
      <c r="F477" s="181"/>
      <c r="G477" s="26" t="str">
        <f>IF(AC477="","",VLOOKUP(AC477,都総体!$J:$O,5,FALSE))</f>
        <v/>
      </c>
      <c r="H477" s="24"/>
      <c r="I477" s="24"/>
      <c r="J477" s="24"/>
      <c r="K477" s="33"/>
      <c r="L477" s="34"/>
      <c r="M477" s="24"/>
      <c r="N477" s="24"/>
      <c r="O477" s="24"/>
      <c r="P477" s="33"/>
      <c r="Q477" s="34"/>
      <c r="R477" s="24"/>
      <c r="S477" s="24"/>
      <c r="T477" s="24"/>
      <c r="U477" s="33"/>
      <c r="V477" s="34"/>
      <c r="W477" s="24"/>
      <c r="X477" s="24"/>
      <c r="Y477" s="24"/>
      <c r="Z477" s="33"/>
      <c r="AA477" s="34"/>
      <c r="AC477" s="52"/>
      <c r="AF477" s="11"/>
    </row>
    <row r="478" spans="1:32" ht="19.5" customHeight="1">
      <c r="A478" s="169"/>
      <c r="B478" s="170"/>
      <c r="C478" s="170"/>
      <c r="D478" s="170"/>
      <c r="E478" s="170"/>
      <c r="F478" s="170"/>
      <c r="G478" s="171"/>
      <c r="H478" s="172" t="s">
        <v>132</v>
      </c>
      <c r="I478" s="173"/>
      <c r="J478" s="173"/>
      <c r="K478" s="173"/>
      <c r="L478" s="34"/>
      <c r="M478" s="172" t="s">
        <v>132</v>
      </c>
      <c r="N478" s="173"/>
      <c r="O478" s="173"/>
      <c r="P478" s="173"/>
      <c r="Q478" s="34"/>
      <c r="R478" s="172" t="s">
        <v>132</v>
      </c>
      <c r="S478" s="173"/>
      <c r="T478" s="173"/>
      <c r="U478" s="173"/>
      <c r="V478" s="34"/>
      <c r="W478" s="172" t="s">
        <v>132</v>
      </c>
      <c r="X478" s="173"/>
      <c r="Y478" s="173"/>
      <c r="Z478" s="173"/>
      <c r="AA478" s="34"/>
      <c r="AC478" s="52"/>
      <c r="AF478" s="11"/>
    </row>
    <row r="479" spans="1:32" ht="24.75" customHeight="1">
      <c r="A479" s="174"/>
      <c r="B479" s="175"/>
      <c r="C479" s="175"/>
      <c r="D479" s="175"/>
      <c r="E479" s="175"/>
      <c r="F479" s="175"/>
      <c r="G479" s="176"/>
      <c r="H479" s="169"/>
      <c r="I479" s="177"/>
      <c r="J479" s="177"/>
      <c r="K479" s="177"/>
      <c r="L479" s="178"/>
      <c r="M479" s="169"/>
      <c r="N479" s="177"/>
      <c r="O479" s="177"/>
      <c r="P479" s="177"/>
      <c r="Q479" s="178"/>
      <c r="R479" s="169"/>
      <c r="S479" s="177"/>
      <c r="T479" s="177"/>
      <c r="U479" s="177"/>
      <c r="V479" s="178"/>
      <c r="W479" s="169"/>
      <c r="X479" s="177"/>
      <c r="Y479" s="177"/>
      <c r="Z479" s="177"/>
      <c r="AA479" s="178"/>
      <c r="AC479" s="52"/>
      <c r="AF479" s="11"/>
    </row>
    <row r="480" spans="1:32" ht="4.5" customHeight="1">
      <c r="A480" s="165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AC480" s="52"/>
      <c r="AF480" s="11"/>
    </row>
    <row r="481" spans="1:32">
      <c r="A481" s="167" t="s">
        <v>136</v>
      </c>
      <c r="B481" s="167"/>
      <c r="C481" s="47" t="str">
        <f>基本登録!$A$23</f>
        <v>①（　）内の大会の個人の部は一人１枚使用すること（関東予選・総合体育大会・個人選手権大会）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4"/>
      <c r="R481" s="45"/>
      <c r="S481" s="44"/>
      <c r="T481" s="44"/>
      <c r="U481" s="40"/>
      <c r="V481" s="40"/>
      <c r="W481" s="40"/>
      <c r="X481" s="40"/>
      <c r="Y481" s="40"/>
      <c r="Z481" s="40"/>
      <c r="AA481" s="40"/>
    </row>
    <row r="482" spans="1:32">
      <c r="A482" s="43"/>
      <c r="B482" s="43"/>
      <c r="C482" s="47" t="str">
        <f>基本登録!$A$24</f>
        <v>②顧問の捺印のないものは無効</v>
      </c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6"/>
      <c r="R482" s="44"/>
      <c r="S482" s="44"/>
      <c r="T482" s="44"/>
      <c r="U482" s="168" t="s">
        <v>139</v>
      </c>
      <c r="V482" s="168"/>
      <c r="W482" s="168"/>
      <c r="X482" s="168"/>
      <c r="Y482" s="168"/>
      <c r="Z482" s="168"/>
      <c r="AA482" s="168"/>
    </row>
    <row r="483" spans="1:32" s="37" customFormat="1">
      <c r="A483" s="41"/>
      <c r="B483" s="41"/>
      <c r="C483" s="42" t="str">
        <f>基本登録!$A$25</f>
        <v>③A4用紙に印刷すること（A4用紙1枚につき立順票は二部出力。切り取って使用すること）</v>
      </c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168"/>
      <c r="V483" s="168"/>
      <c r="W483" s="168"/>
      <c r="X483" s="168"/>
      <c r="Y483" s="168"/>
      <c r="Z483" s="168"/>
      <c r="AA483" s="168"/>
      <c r="AC483" s="53"/>
    </row>
    <row r="484" spans="1:32" ht="34.5" customHeight="1">
      <c r="AC484" s="52"/>
      <c r="AF484" s="11"/>
    </row>
    <row r="485" spans="1:32" ht="24.75" customHeight="1">
      <c r="A485" s="240" t="s">
        <v>119</v>
      </c>
      <c r="B485" s="240"/>
      <c r="C485" s="240"/>
      <c r="D485" s="201" t="str">
        <f ca="1">基本登録!$B$10</f>
        <v>令和8年度　都総体（全国総体都予選）個人 立順票</v>
      </c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190" t="s">
        <v>120</v>
      </c>
      <c r="Y485" s="191"/>
      <c r="Z485" s="191"/>
      <c r="AA485" s="192"/>
      <c r="AC485" s="52"/>
      <c r="AF485" s="11"/>
    </row>
    <row r="486" spans="1:32" ht="26.25" customHeight="1">
      <c r="A486" s="241"/>
      <c r="B486" s="241"/>
      <c r="C486" s="24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2" t="str">
        <f>IF(VLOOKUP(AC493,都総体!$J:$O,2,FALSE)="","",VLOOKUP(AC493,都総体!$J:$O,2,FALSE))</f>
        <v/>
      </c>
      <c r="Y486" s="203"/>
      <c r="Z486" s="203"/>
      <c r="AA486" s="204"/>
      <c r="AC486" s="52"/>
      <c r="AF486" s="11"/>
    </row>
    <row r="487" spans="1:32" ht="27" customHeight="1">
      <c r="A487" s="169" t="s">
        <v>121</v>
      </c>
      <c r="B487" s="177"/>
      <c r="C487" s="178"/>
      <c r="D487" s="208"/>
      <c r="E487" s="30" t="s">
        <v>122</v>
      </c>
      <c r="F487" s="208"/>
      <c r="G487" s="190" t="s">
        <v>123</v>
      </c>
      <c r="H487" s="191"/>
      <c r="I487" s="192"/>
      <c r="J487" s="213" t="str">
        <f>基本登録!$B$2</f>
        <v>基本登録シートの学校番号に入力して下さい</v>
      </c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X487" s="205"/>
      <c r="Y487" s="206"/>
      <c r="Z487" s="206"/>
      <c r="AA487" s="207"/>
      <c r="AC487" s="52"/>
      <c r="AF487" s="11"/>
    </row>
    <row r="488" spans="1:32" ht="9.75" customHeight="1">
      <c r="A488" s="214">
        <f>基本登録!$B$1</f>
        <v>0</v>
      </c>
      <c r="B488" s="215"/>
      <c r="C488" s="216"/>
      <c r="D488" s="209"/>
      <c r="E488" s="223" t="s">
        <v>109</v>
      </c>
      <c r="F488" s="211"/>
      <c r="G488" s="226" t="s">
        <v>124</v>
      </c>
      <c r="H488" s="227"/>
      <c r="I488" s="228"/>
      <c r="J488" s="213">
        <f>基本登録!$B$3</f>
        <v>0</v>
      </c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36"/>
      <c r="X488" s="36"/>
      <c r="AC488" s="52"/>
      <c r="AF488" s="11"/>
    </row>
    <row r="489" spans="1:32" ht="16.5" customHeight="1">
      <c r="A489" s="217"/>
      <c r="B489" s="218"/>
      <c r="C489" s="219"/>
      <c r="D489" s="209"/>
      <c r="E489" s="224"/>
      <c r="F489" s="211"/>
      <c r="G489" s="229"/>
      <c r="H489" s="230"/>
      <c r="I489" s="231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X489" s="182" t="s">
        <v>125</v>
      </c>
      <c r="Y489" s="184" t="s">
        <v>126</v>
      </c>
      <c r="Z489" s="185"/>
      <c r="AA489" s="186"/>
      <c r="AC489" s="52"/>
      <c r="AF489" s="11"/>
    </row>
    <row r="490" spans="1:32" ht="27" customHeight="1">
      <c r="A490" s="220"/>
      <c r="B490" s="221"/>
      <c r="C490" s="222"/>
      <c r="D490" s="210"/>
      <c r="E490" s="225"/>
      <c r="F490" s="212"/>
      <c r="G490" s="190" t="s">
        <v>127</v>
      </c>
      <c r="H490" s="191"/>
      <c r="I490" s="192"/>
      <c r="J490" s="28"/>
      <c r="K490" s="29"/>
      <c r="L490" s="29"/>
      <c r="M490" s="29"/>
      <c r="N490" s="29"/>
      <c r="O490" s="29"/>
      <c r="P490" s="22"/>
      <c r="Q490" s="22"/>
      <c r="R490" s="22" t="s">
        <v>128</v>
      </c>
      <c r="S490" s="193" t="str">
        <f t="shared" ref="S490" si="15">AC493</f>
        <v/>
      </c>
      <c r="T490" s="194"/>
      <c r="U490" s="194"/>
      <c r="V490" s="23" t="s">
        <v>129</v>
      </c>
      <c r="X490" s="183"/>
      <c r="Y490" s="187"/>
      <c r="Z490" s="188"/>
      <c r="AA490" s="189"/>
      <c r="AC490" s="52"/>
      <c r="AF490" s="11"/>
    </row>
    <row r="491" spans="1:32" ht="4.5" customHeight="1">
      <c r="AC491" s="52"/>
      <c r="AF491" s="11"/>
    </row>
    <row r="492" spans="1:32" ht="21.75" customHeight="1">
      <c r="A492" s="24" t="s">
        <v>130</v>
      </c>
      <c r="B492" s="174" t="s">
        <v>131</v>
      </c>
      <c r="C492" s="195"/>
      <c r="D492" s="195"/>
      <c r="E492" s="195"/>
      <c r="F492" s="176"/>
      <c r="G492" s="32" t="s">
        <v>102</v>
      </c>
      <c r="H492" s="196" t="str">
        <f ca="1">IFERROR(VLOOKUP(D485,基本登録!$B$8:$I$14,5,FALSE),"")</f>
        <v>個人準決勝</v>
      </c>
      <c r="I492" s="197"/>
      <c r="J492" s="197"/>
      <c r="K492" s="197"/>
      <c r="L492" s="198"/>
      <c r="M492" s="196" t="str">
        <f ca="1">IFERROR(VLOOKUP(D485,基本登録!$B$8:$I$14,6,FALSE),"")</f>
        <v>個人決勝</v>
      </c>
      <c r="N492" s="197"/>
      <c r="O492" s="197"/>
      <c r="P492" s="197"/>
      <c r="Q492" s="198"/>
      <c r="R492" s="196" t="str">
        <f ca="1">IFERROR(IF(VLOOKUP(D485,基本登録!$B$8:$I$14,7,FALSE)="","",VLOOKUP(D485,基本登録!$B$8:$I$14,7,FALSE)),"")</f>
        <v/>
      </c>
      <c r="S492" s="197"/>
      <c r="T492" s="197"/>
      <c r="U492" s="197"/>
      <c r="V492" s="198"/>
      <c r="W492" s="196" t="str">
        <f ca="1">IFERROR(IF(VLOOKUP(D485,基本登録!$B$8:$I$14,8,FALSE)="","",VLOOKUP(D485,基本登録!$B$8:$I$14,8,FALSE)),"")</f>
        <v/>
      </c>
      <c r="X492" s="197"/>
      <c r="Y492" s="197"/>
      <c r="Z492" s="197"/>
      <c r="AA492" s="198"/>
      <c r="AC492" s="52"/>
      <c r="AF492" s="11"/>
    </row>
    <row r="493" spans="1:32" ht="21.75" customHeight="1">
      <c r="A493" s="25" t="str">
        <f>基本登録!$A$17</f>
        <v>１</v>
      </c>
      <c r="B493" s="179" t="str">
        <f>IF(AC493="","",VLOOKUP(AC493,都総体!$J:$O,4,FALSE))</f>
        <v/>
      </c>
      <c r="C493" s="180"/>
      <c r="D493" s="180"/>
      <c r="E493" s="180"/>
      <c r="F493" s="181"/>
      <c r="G493" s="26" t="str">
        <f>IF(AC493="","",VLOOKUP(AC493,都総体!$J:$O,5,FALSE))</f>
        <v/>
      </c>
      <c r="H493" s="31"/>
      <c r="I493" s="31"/>
      <c r="J493" s="31"/>
      <c r="K493" s="21"/>
      <c r="L493" s="34"/>
      <c r="M493" s="31"/>
      <c r="N493" s="31"/>
      <c r="O493" s="31"/>
      <c r="P493" s="21"/>
      <c r="Q493" s="34"/>
      <c r="R493" s="31"/>
      <c r="S493" s="31"/>
      <c r="T493" s="31"/>
      <c r="U493" s="21"/>
      <c r="V493" s="34"/>
      <c r="W493" s="31"/>
      <c r="X493" s="31"/>
      <c r="Y493" s="31"/>
      <c r="Z493" s="21"/>
      <c r="AA493" s="34"/>
      <c r="AC493" s="52" t="str">
        <f>都総体!$J$31</f>
        <v/>
      </c>
      <c r="AF493" s="11"/>
    </row>
    <row r="494" spans="1:32" ht="21.75" customHeight="1">
      <c r="A494" s="24" t="str">
        <f>基本登録!$A$18</f>
        <v>２</v>
      </c>
      <c r="B494" s="179" t="str">
        <f>IF(AC494="","",VLOOKUP(AC494,都総体!$J:$O,4,FALSE))</f>
        <v/>
      </c>
      <c r="C494" s="180"/>
      <c r="D494" s="180"/>
      <c r="E494" s="180"/>
      <c r="F494" s="181"/>
      <c r="G494" s="26" t="str">
        <f>IF(AC494="","",VLOOKUP(AC494,都総体!$J:$O,5,FALSE))</f>
        <v/>
      </c>
      <c r="H494" s="31"/>
      <c r="I494" s="31"/>
      <c r="J494" s="31"/>
      <c r="K494" s="21"/>
      <c r="L494" s="34"/>
      <c r="M494" s="31"/>
      <c r="N494" s="31"/>
      <c r="O494" s="31"/>
      <c r="P494" s="21"/>
      <c r="Q494" s="34"/>
      <c r="R494" s="31"/>
      <c r="S494" s="31"/>
      <c r="T494" s="31"/>
      <c r="U494" s="21"/>
      <c r="V494" s="34"/>
      <c r="W494" s="31"/>
      <c r="X494" s="31"/>
      <c r="Y494" s="31"/>
      <c r="Z494" s="21"/>
      <c r="AA494" s="34"/>
      <c r="AC494" s="52"/>
      <c r="AF494" s="11"/>
    </row>
    <row r="495" spans="1:32" ht="21.75" customHeight="1">
      <c r="A495" s="24" t="str">
        <f>基本登録!$A$19</f>
        <v>３</v>
      </c>
      <c r="B495" s="179" t="str">
        <f>IF(AC495="","",VLOOKUP(AC495,都総体!$J:$O,4,FALSE))</f>
        <v/>
      </c>
      <c r="C495" s="180"/>
      <c r="D495" s="180"/>
      <c r="E495" s="180"/>
      <c r="F495" s="181"/>
      <c r="G495" s="26" t="str">
        <f>IF(AC495="","",VLOOKUP(AC495,都総体!$J:$O,5,FALSE))</f>
        <v/>
      </c>
      <c r="H495" s="31"/>
      <c r="I495" s="31"/>
      <c r="J495" s="31"/>
      <c r="K495" s="21"/>
      <c r="L495" s="34"/>
      <c r="M495" s="31"/>
      <c r="N495" s="31"/>
      <c r="O495" s="31"/>
      <c r="P495" s="21"/>
      <c r="Q495" s="34"/>
      <c r="R495" s="31"/>
      <c r="S495" s="31"/>
      <c r="T495" s="31"/>
      <c r="U495" s="21"/>
      <c r="V495" s="34"/>
      <c r="W495" s="31"/>
      <c r="X495" s="31"/>
      <c r="Y495" s="31"/>
      <c r="Z495" s="21"/>
      <c r="AA495" s="34"/>
      <c r="AC495" s="52"/>
      <c r="AF495" s="11"/>
    </row>
    <row r="496" spans="1:32" ht="21.75" customHeight="1">
      <c r="A496" s="24" t="str">
        <f>基本登録!$A$20</f>
        <v>４</v>
      </c>
      <c r="B496" s="179" t="str">
        <f>IF(AC496="","",VLOOKUP(AC496,都総体!$J:$O,4,FALSE))</f>
        <v/>
      </c>
      <c r="C496" s="180"/>
      <c r="D496" s="180"/>
      <c r="E496" s="180"/>
      <c r="F496" s="181"/>
      <c r="G496" s="26" t="str">
        <f>IF(AC496="","",VLOOKUP(AC496,都総体!$J:$O,5,FALSE))</f>
        <v/>
      </c>
      <c r="H496" s="31"/>
      <c r="I496" s="31"/>
      <c r="J496" s="31"/>
      <c r="K496" s="21"/>
      <c r="L496" s="34"/>
      <c r="M496" s="31"/>
      <c r="N496" s="31"/>
      <c r="O496" s="31"/>
      <c r="P496" s="21"/>
      <c r="Q496" s="34"/>
      <c r="R496" s="31"/>
      <c r="S496" s="31"/>
      <c r="T496" s="31"/>
      <c r="U496" s="21"/>
      <c r="V496" s="34"/>
      <c r="W496" s="31"/>
      <c r="X496" s="31"/>
      <c r="Y496" s="31"/>
      <c r="Z496" s="21"/>
      <c r="AA496" s="34"/>
      <c r="AC496" s="52"/>
      <c r="AF496" s="11"/>
    </row>
    <row r="497" spans="1:32" ht="21.75" customHeight="1">
      <c r="A497" s="24" t="str">
        <f>基本登録!$A$21</f>
        <v>５</v>
      </c>
      <c r="B497" s="179" t="str">
        <f>IF(AC497="","",VLOOKUP(AC497,都総体!$J:$O,4,FALSE))</f>
        <v/>
      </c>
      <c r="C497" s="180"/>
      <c r="D497" s="180"/>
      <c r="E497" s="180"/>
      <c r="F497" s="181"/>
      <c r="G497" s="26" t="str">
        <f>IF(AC497="","",VLOOKUP(AC497,都総体!$J:$O,5,FALSE))</f>
        <v/>
      </c>
      <c r="H497" s="31"/>
      <c r="I497" s="31"/>
      <c r="J497" s="31"/>
      <c r="K497" s="21"/>
      <c r="L497" s="34"/>
      <c r="M497" s="31"/>
      <c r="N497" s="31"/>
      <c r="O497" s="31"/>
      <c r="P497" s="21"/>
      <c r="Q497" s="34"/>
      <c r="R497" s="31"/>
      <c r="S497" s="31"/>
      <c r="T497" s="31"/>
      <c r="U497" s="21"/>
      <c r="V497" s="34"/>
      <c r="W497" s="31"/>
      <c r="X497" s="31"/>
      <c r="Y497" s="31"/>
      <c r="Z497" s="21"/>
      <c r="AA497" s="34"/>
      <c r="AC497" s="52"/>
      <c r="AF497" s="11"/>
    </row>
    <row r="498" spans="1:32" ht="21.75" customHeight="1">
      <c r="A498" s="24" t="str">
        <f>基本登録!$A$22</f>
        <v>補</v>
      </c>
      <c r="B498" s="179" t="str">
        <f>IF(AC498="","",VLOOKUP(AC498,都総体!$J:$O,4,FALSE))</f>
        <v/>
      </c>
      <c r="C498" s="180"/>
      <c r="D498" s="180"/>
      <c r="E498" s="180"/>
      <c r="F498" s="181"/>
      <c r="G498" s="26" t="str">
        <f>IF(AC498="","",VLOOKUP(AC498,都総体!$J:$O,5,FALSE))</f>
        <v/>
      </c>
      <c r="H498" s="24"/>
      <c r="I498" s="24"/>
      <c r="J498" s="24"/>
      <c r="K498" s="33"/>
      <c r="L498" s="34"/>
      <c r="M498" s="24"/>
      <c r="N498" s="24"/>
      <c r="O498" s="24"/>
      <c r="P498" s="33"/>
      <c r="Q498" s="34"/>
      <c r="R498" s="24"/>
      <c r="S498" s="24"/>
      <c r="T498" s="24"/>
      <c r="U498" s="33"/>
      <c r="V498" s="34"/>
      <c r="W498" s="24"/>
      <c r="X498" s="24"/>
      <c r="Y498" s="24"/>
      <c r="Z498" s="33"/>
      <c r="AA498" s="34"/>
      <c r="AC498" s="52"/>
      <c r="AF498" s="11"/>
    </row>
    <row r="499" spans="1:32" ht="19.5" customHeight="1">
      <c r="A499" s="169"/>
      <c r="B499" s="170"/>
      <c r="C499" s="170"/>
      <c r="D499" s="170"/>
      <c r="E499" s="170"/>
      <c r="F499" s="170"/>
      <c r="G499" s="171"/>
      <c r="H499" s="172" t="s">
        <v>132</v>
      </c>
      <c r="I499" s="173"/>
      <c r="J499" s="173"/>
      <c r="K499" s="173"/>
      <c r="L499" s="34"/>
      <c r="M499" s="172" t="s">
        <v>132</v>
      </c>
      <c r="N499" s="173"/>
      <c r="O499" s="173"/>
      <c r="P499" s="173"/>
      <c r="Q499" s="34"/>
      <c r="R499" s="172" t="s">
        <v>132</v>
      </c>
      <c r="S499" s="173"/>
      <c r="T499" s="173"/>
      <c r="U499" s="173"/>
      <c r="V499" s="34"/>
      <c r="W499" s="172" t="s">
        <v>132</v>
      </c>
      <c r="X499" s="173"/>
      <c r="Y499" s="173"/>
      <c r="Z499" s="173"/>
      <c r="AA499" s="34"/>
      <c r="AC499" s="52"/>
      <c r="AF499" s="11"/>
    </row>
    <row r="500" spans="1:32" ht="24.75" customHeight="1">
      <c r="A500" s="174"/>
      <c r="B500" s="175"/>
      <c r="C500" s="175"/>
      <c r="D500" s="175"/>
      <c r="E500" s="175"/>
      <c r="F500" s="175"/>
      <c r="G500" s="176"/>
      <c r="H500" s="169"/>
      <c r="I500" s="177"/>
      <c r="J500" s="177"/>
      <c r="K500" s="177"/>
      <c r="L500" s="178"/>
      <c r="M500" s="169"/>
      <c r="N500" s="177"/>
      <c r="O500" s="177"/>
      <c r="P500" s="177"/>
      <c r="Q500" s="178"/>
      <c r="R500" s="169"/>
      <c r="S500" s="177"/>
      <c r="T500" s="177"/>
      <c r="U500" s="177"/>
      <c r="V500" s="178"/>
      <c r="W500" s="169"/>
      <c r="X500" s="177"/>
      <c r="Y500" s="177"/>
      <c r="Z500" s="177"/>
      <c r="AA500" s="178"/>
      <c r="AC500" s="52"/>
      <c r="AF500" s="11"/>
    </row>
    <row r="501" spans="1:32" ht="4.5" customHeight="1">
      <c r="A501" s="165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AC501" s="52"/>
      <c r="AF501" s="11"/>
    </row>
    <row r="502" spans="1:32">
      <c r="A502" s="167" t="s">
        <v>136</v>
      </c>
      <c r="B502" s="167"/>
      <c r="C502" s="47" t="str">
        <f>基本登録!$A$23</f>
        <v>①（　）内の大会の個人の部は一人１枚使用すること（関東予選・総合体育大会・個人選手権大会）</v>
      </c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4"/>
      <c r="R502" s="45"/>
      <c r="S502" s="44"/>
      <c r="T502" s="44"/>
      <c r="U502" s="40"/>
      <c r="V502" s="40"/>
      <c r="W502" s="40"/>
      <c r="X502" s="40"/>
      <c r="Y502" s="40"/>
      <c r="Z502" s="40"/>
      <c r="AA502" s="40"/>
    </row>
    <row r="503" spans="1:32">
      <c r="A503" s="43"/>
      <c r="B503" s="43"/>
      <c r="C503" s="47" t="str">
        <f>基本登録!$A$24</f>
        <v>②顧問の捺印のないものは無効</v>
      </c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6"/>
      <c r="R503" s="44"/>
      <c r="S503" s="44"/>
      <c r="T503" s="44"/>
      <c r="U503" s="168" t="s">
        <v>139</v>
      </c>
      <c r="V503" s="168"/>
      <c r="W503" s="168"/>
      <c r="X503" s="168"/>
      <c r="Y503" s="168"/>
      <c r="Z503" s="168"/>
      <c r="AA503" s="168"/>
    </row>
    <row r="504" spans="1:32" s="37" customFormat="1">
      <c r="A504" s="41"/>
      <c r="B504" s="41"/>
      <c r="C504" s="42" t="str">
        <f>基本登録!$A$25</f>
        <v>③A4用紙に印刷すること（A4用紙1枚につき立順票は二部出力。切り取って使用すること）</v>
      </c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168"/>
      <c r="V504" s="168"/>
      <c r="W504" s="168"/>
      <c r="X504" s="168"/>
      <c r="Y504" s="168"/>
      <c r="Z504" s="168"/>
      <c r="AA504" s="168"/>
      <c r="AC504" s="53"/>
    </row>
    <row r="505" spans="1:32" ht="34.5" customHeight="1">
      <c r="AC505" s="52"/>
      <c r="AF505" s="11"/>
    </row>
    <row r="506" spans="1:32" ht="24.75" customHeight="1">
      <c r="A506" s="240" t="s">
        <v>119</v>
      </c>
      <c r="B506" s="240"/>
      <c r="C506" s="240"/>
      <c r="D506" s="201" t="str">
        <f ca="1">基本登録!$B$10</f>
        <v>令和8年度　都総体（全国総体都予選）個人 立順票</v>
      </c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90" t="s">
        <v>120</v>
      </c>
      <c r="Y506" s="191"/>
      <c r="Z506" s="191"/>
      <c r="AA506" s="192"/>
      <c r="AC506" s="52"/>
      <c r="AF506" s="11"/>
    </row>
    <row r="507" spans="1:32" ht="26.25" customHeight="1">
      <c r="A507" s="241"/>
      <c r="B507" s="241"/>
      <c r="C507" s="24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2" t="str">
        <f>IF(VLOOKUP(AC514,都総体!$J:$O,2,FALSE)="","",VLOOKUP(AC514,都総体!$J:$O,2,FALSE))</f>
        <v/>
      </c>
      <c r="Y507" s="203"/>
      <c r="Z507" s="203"/>
      <c r="AA507" s="204"/>
      <c r="AC507" s="52"/>
      <c r="AF507" s="11"/>
    </row>
    <row r="508" spans="1:32" ht="27" customHeight="1">
      <c r="A508" s="169" t="s">
        <v>121</v>
      </c>
      <c r="B508" s="177"/>
      <c r="C508" s="178"/>
      <c r="D508" s="208"/>
      <c r="E508" s="30" t="s">
        <v>122</v>
      </c>
      <c r="F508" s="208"/>
      <c r="G508" s="190" t="s">
        <v>123</v>
      </c>
      <c r="H508" s="191"/>
      <c r="I508" s="192"/>
      <c r="J508" s="213" t="str">
        <f>基本登録!$B$2</f>
        <v>基本登録シートの学校番号に入力して下さい</v>
      </c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X508" s="205"/>
      <c r="Y508" s="206"/>
      <c r="Z508" s="206"/>
      <c r="AA508" s="207"/>
      <c r="AC508" s="52"/>
      <c r="AF508" s="11"/>
    </row>
    <row r="509" spans="1:32" ht="9.75" customHeight="1">
      <c r="A509" s="214">
        <f>基本登録!$B$1</f>
        <v>0</v>
      </c>
      <c r="B509" s="215"/>
      <c r="C509" s="216"/>
      <c r="D509" s="209"/>
      <c r="E509" s="223" t="s">
        <v>109</v>
      </c>
      <c r="F509" s="211"/>
      <c r="G509" s="226" t="s">
        <v>124</v>
      </c>
      <c r="H509" s="227"/>
      <c r="I509" s="228"/>
      <c r="J509" s="213">
        <f>基本登録!$B$3</f>
        <v>0</v>
      </c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36"/>
      <c r="X509" s="36"/>
      <c r="AC509" s="52"/>
      <c r="AF509" s="11"/>
    </row>
    <row r="510" spans="1:32" ht="16.5" customHeight="1">
      <c r="A510" s="217"/>
      <c r="B510" s="218"/>
      <c r="C510" s="219"/>
      <c r="D510" s="209"/>
      <c r="E510" s="224"/>
      <c r="F510" s="211"/>
      <c r="G510" s="229"/>
      <c r="H510" s="230"/>
      <c r="I510" s="231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X510" s="182" t="s">
        <v>125</v>
      </c>
      <c r="Y510" s="184" t="s">
        <v>126</v>
      </c>
      <c r="Z510" s="185"/>
      <c r="AA510" s="186"/>
      <c r="AC510" s="52"/>
      <c r="AF510" s="11"/>
    </row>
    <row r="511" spans="1:32" ht="27" customHeight="1">
      <c r="A511" s="220"/>
      <c r="B511" s="221"/>
      <c r="C511" s="222"/>
      <c r="D511" s="210"/>
      <c r="E511" s="225"/>
      <c r="F511" s="212"/>
      <c r="G511" s="190" t="s">
        <v>127</v>
      </c>
      <c r="H511" s="191"/>
      <c r="I511" s="192"/>
      <c r="J511" s="28"/>
      <c r="K511" s="29"/>
      <c r="L511" s="29"/>
      <c r="M511" s="29"/>
      <c r="N511" s="29"/>
      <c r="O511" s="29"/>
      <c r="P511" s="22"/>
      <c r="Q511" s="22"/>
      <c r="R511" s="22" t="s">
        <v>128</v>
      </c>
      <c r="S511" s="193" t="str">
        <f t="shared" ref="S511" si="16">AC514</f>
        <v/>
      </c>
      <c r="T511" s="194"/>
      <c r="U511" s="194"/>
      <c r="V511" s="23" t="s">
        <v>129</v>
      </c>
      <c r="X511" s="183"/>
      <c r="Y511" s="187"/>
      <c r="Z511" s="188"/>
      <c r="AA511" s="189"/>
      <c r="AC511" s="52"/>
      <c r="AF511" s="11"/>
    </row>
    <row r="512" spans="1:32" ht="4.5" customHeight="1">
      <c r="AC512" s="52"/>
      <c r="AF512" s="11"/>
    </row>
    <row r="513" spans="1:32" ht="21.75" customHeight="1">
      <c r="A513" s="24" t="s">
        <v>130</v>
      </c>
      <c r="B513" s="174" t="s">
        <v>131</v>
      </c>
      <c r="C513" s="195"/>
      <c r="D513" s="195"/>
      <c r="E513" s="195"/>
      <c r="F513" s="176"/>
      <c r="G513" s="32" t="s">
        <v>102</v>
      </c>
      <c r="H513" s="196" t="str">
        <f ca="1">IFERROR(VLOOKUP(D506,基本登録!$B$8:$I$14,5,FALSE),"")</f>
        <v>個人準決勝</v>
      </c>
      <c r="I513" s="197"/>
      <c r="J513" s="197"/>
      <c r="K513" s="197"/>
      <c r="L513" s="198"/>
      <c r="M513" s="196" t="str">
        <f ca="1">IFERROR(VLOOKUP(D506,基本登録!$B$8:$I$14,6,FALSE),"")</f>
        <v>個人決勝</v>
      </c>
      <c r="N513" s="197"/>
      <c r="O513" s="197"/>
      <c r="P513" s="197"/>
      <c r="Q513" s="198"/>
      <c r="R513" s="196" t="str">
        <f ca="1">IFERROR(IF(VLOOKUP(D506,基本登録!$B$8:$I$14,7,FALSE)="","",VLOOKUP(D506,基本登録!$B$8:$I$14,7,FALSE)),"")</f>
        <v/>
      </c>
      <c r="S513" s="197"/>
      <c r="T513" s="197"/>
      <c r="U513" s="197"/>
      <c r="V513" s="198"/>
      <c r="W513" s="196" t="str">
        <f ca="1">IFERROR(IF(VLOOKUP(D506,基本登録!$B$8:$I$14,8,FALSE)="","",VLOOKUP(D506,基本登録!$B$8:$I$14,8,FALSE)),"")</f>
        <v/>
      </c>
      <c r="X513" s="197"/>
      <c r="Y513" s="197"/>
      <c r="Z513" s="197"/>
      <c r="AA513" s="198"/>
      <c r="AC513" s="52"/>
      <c r="AF513" s="11"/>
    </row>
    <row r="514" spans="1:32" ht="21.75" customHeight="1">
      <c r="A514" s="25" t="str">
        <f>基本登録!$A$17</f>
        <v>１</v>
      </c>
      <c r="B514" s="179" t="str">
        <f>IF(AC514="","",VLOOKUP(AC514,都総体!$J:$O,4,FALSE))</f>
        <v/>
      </c>
      <c r="C514" s="180"/>
      <c r="D514" s="180"/>
      <c r="E514" s="180"/>
      <c r="F514" s="181"/>
      <c r="G514" s="26" t="str">
        <f>IF(AC514="","",VLOOKUP(AC514,都総体!$J:$O,5,FALSE))</f>
        <v/>
      </c>
      <c r="H514" s="31"/>
      <c r="I514" s="31"/>
      <c r="J514" s="31"/>
      <c r="K514" s="21"/>
      <c r="L514" s="34"/>
      <c r="M514" s="31"/>
      <c r="N514" s="31"/>
      <c r="O514" s="31"/>
      <c r="P514" s="21"/>
      <c r="Q514" s="34"/>
      <c r="R514" s="31"/>
      <c r="S514" s="31"/>
      <c r="T514" s="31"/>
      <c r="U514" s="21"/>
      <c r="V514" s="34"/>
      <c r="W514" s="31"/>
      <c r="X514" s="31"/>
      <c r="Y514" s="31"/>
      <c r="Z514" s="21"/>
      <c r="AA514" s="34"/>
      <c r="AC514" s="52" t="str">
        <f>都総体!$J$32</f>
        <v/>
      </c>
      <c r="AF514" s="11"/>
    </row>
    <row r="515" spans="1:32" ht="21.75" customHeight="1">
      <c r="A515" s="24" t="str">
        <f>基本登録!$A$18</f>
        <v>２</v>
      </c>
      <c r="B515" s="179" t="str">
        <f>IF(AC515="","",VLOOKUP(AC515,都総体!$J:$O,4,FALSE))</f>
        <v/>
      </c>
      <c r="C515" s="180"/>
      <c r="D515" s="180"/>
      <c r="E515" s="180"/>
      <c r="F515" s="181"/>
      <c r="G515" s="26" t="str">
        <f>IF(AC515="","",VLOOKUP(AC515,都総体!$J:$O,5,FALSE))</f>
        <v/>
      </c>
      <c r="H515" s="31"/>
      <c r="I515" s="31"/>
      <c r="J515" s="31"/>
      <c r="K515" s="21"/>
      <c r="L515" s="34"/>
      <c r="M515" s="31"/>
      <c r="N515" s="31"/>
      <c r="O515" s="31"/>
      <c r="P515" s="21"/>
      <c r="Q515" s="34"/>
      <c r="R515" s="31"/>
      <c r="S515" s="31"/>
      <c r="T515" s="31"/>
      <c r="U515" s="21"/>
      <c r="V515" s="34"/>
      <c r="W515" s="31"/>
      <c r="X515" s="31"/>
      <c r="Y515" s="31"/>
      <c r="Z515" s="21"/>
      <c r="AA515" s="34"/>
      <c r="AC515" s="52"/>
      <c r="AF515" s="11"/>
    </row>
    <row r="516" spans="1:32" ht="21.75" customHeight="1">
      <c r="A516" s="24" t="str">
        <f>基本登録!$A$19</f>
        <v>３</v>
      </c>
      <c r="B516" s="179" t="str">
        <f>IF(AC516="","",VLOOKUP(AC516,都総体!$J:$O,4,FALSE))</f>
        <v/>
      </c>
      <c r="C516" s="180"/>
      <c r="D516" s="180"/>
      <c r="E516" s="180"/>
      <c r="F516" s="181"/>
      <c r="G516" s="26" t="str">
        <f>IF(AC516="","",VLOOKUP(AC516,都総体!$J:$O,5,FALSE))</f>
        <v/>
      </c>
      <c r="H516" s="31"/>
      <c r="I516" s="31"/>
      <c r="J516" s="31"/>
      <c r="K516" s="21"/>
      <c r="L516" s="34"/>
      <c r="M516" s="31"/>
      <c r="N516" s="31"/>
      <c r="O516" s="31"/>
      <c r="P516" s="21"/>
      <c r="Q516" s="34"/>
      <c r="R516" s="31"/>
      <c r="S516" s="31"/>
      <c r="T516" s="31"/>
      <c r="U516" s="21"/>
      <c r="V516" s="34"/>
      <c r="W516" s="31"/>
      <c r="X516" s="31"/>
      <c r="Y516" s="31"/>
      <c r="Z516" s="21"/>
      <c r="AA516" s="34"/>
      <c r="AC516" s="52"/>
      <c r="AF516" s="11"/>
    </row>
    <row r="517" spans="1:32" ht="21.75" customHeight="1">
      <c r="A517" s="24" t="str">
        <f>基本登録!$A$20</f>
        <v>４</v>
      </c>
      <c r="B517" s="179" t="str">
        <f>IF(AC517="","",VLOOKUP(AC517,都総体!$J:$O,4,FALSE))</f>
        <v/>
      </c>
      <c r="C517" s="180"/>
      <c r="D517" s="180"/>
      <c r="E517" s="180"/>
      <c r="F517" s="181"/>
      <c r="G517" s="26" t="str">
        <f>IF(AC517="","",VLOOKUP(AC517,都総体!$J:$O,5,FALSE))</f>
        <v/>
      </c>
      <c r="H517" s="31"/>
      <c r="I517" s="31"/>
      <c r="J517" s="31"/>
      <c r="K517" s="21"/>
      <c r="L517" s="34"/>
      <c r="M517" s="31"/>
      <c r="N517" s="31"/>
      <c r="O517" s="31"/>
      <c r="P517" s="21"/>
      <c r="Q517" s="34"/>
      <c r="R517" s="31"/>
      <c r="S517" s="31"/>
      <c r="T517" s="31"/>
      <c r="U517" s="21"/>
      <c r="V517" s="34"/>
      <c r="W517" s="31"/>
      <c r="X517" s="31"/>
      <c r="Y517" s="31"/>
      <c r="Z517" s="21"/>
      <c r="AA517" s="34"/>
      <c r="AC517" s="52"/>
      <c r="AF517" s="11"/>
    </row>
    <row r="518" spans="1:32" ht="21.75" customHeight="1">
      <c r="A518" s="24" t="str">
        <f>基本登録!$A$21</f>
        <v>５</v>
      </c>
      <c r="B518" s="179" t="str">
        <f>IF(AC518="","",VLOOKUP(AC518,都総体!$J:$O,4,FALSE))</f>
        <v/>
      </c>
      <c r="C518" s="180"/>
      <c r="D518" s="180"/>
      <c r="E518" s="180"/>
      <c r="F518" s="181"/>
      <c r="G518" s="26" t="str">
        <f>IF(AC518="","",VLOOKUP(AC518,都総体!$J:$O,5,FALSE))</f>
        <v/>
      </c>
      <c r="H518" s="31"/>
      <c r="I518" s="31"/>
      <c r="J518" s="31"/>
      <c r="K518" s="21"/>
      <c r="L518" s="34"/>
      <c r="M518" s="31"/>
      <c r="N518" s="31"/>
      <c r="O518" s="31"/>
      <c r="P518" s="21"/>
      <c r="Q518" s="34"/>
      <c r="R518" s="31"/>
      <c r="S518" s="31"/>
      <c r="T518" s="31"/>
      <c r="U518" s="21"/>
      <c r="V518" s="34"/>
      <c r="W518" s="31"/>
      <c r="X518" s="31"/>
      <c r="Y518" s="31"/>
      <c r="Z518" s="21"/>
      <c r="AA518" s="34"/>
      <c r="AC518" s="52"/>
      <c r="AF518" s="11"/>
    </row>
    <row r="519" spans="1:32" ht="21.75" customHeight="1">
      <c r="A519" s="24" t="str">
        <f>基本登録!$A$22</f>
        <v>補</v>
      </c>
      <c r="B519" s="179" t="str">
        <f>IF(AC519="","",VLOOKUP(AC519,都総体!$J:$O,4,FALSE))</f>
        <v/>
      </c>
      <c r="C519" s="180"/>
      <c r="D519" s="180"/>
      <c r="E519" s="180"/>
      <c r="F519" s="181"/>
      <c r="G519" s="26" t="str">
        <f>IF(AC519="","",VLOOKUP(AC519,都総体!$J:$O,5,FALSE))</f>
        <v/>
      </c>
      <c r="H519" s="24"/>
      <c r="I519" s="24"/>
      <c r="J519" s="24"/>
      <c r="K519" s="33"/>
      <c r="L519" s="34"/>
      <c r="M519" s="24"/>
      <c r="N519" s="24"/>
      <c r="O519" s="24"/>
      <c r="P519" s="33"/>
      <c r="Q519" s="34"/>
      <c r="R519" s="24"/>
      <c r="S519" s="24"/>
      <c r="T519" s="24"/>
      <c r="U519" s="33"/>
      <c r="V519" s="34"/>
      <c r="W519" s="24"/>
      <c r="X519" s="24"/>
      <c r="Y519" s="24"/>
      <c r="Z519" s="33"/>
      <c r="AA519" s="34"/>
      <c r="AC519" s="52"/>
      <c r="AF519" s="11"/>
    </row>
    <row r="520" spans="1:32" ht="19.5" customHeight="1">
      <c r="A520" s="169"/>
      <c r="B520" s="170"/>
      <c r="C520" s="170"/>
      <c r="D520" s="170"/>
      <c r="E520" s="170"/>
      <c r="F520" s="170"/>
      <c r="G520" s="171"/>
      <c r="H520" s="172" t="s">
        <v>132</v>
      </c>
      <c r="I520" s="173"/>
      <c r="J520" s="173"/>
      <c r="K520" s="173"/>
      <c r="L520" s="34"/>
      <c r="M520" s="172" t="s">
        <v>132</v>
      </c>
      <c r="N520" s="173"/>
      <c r="O520" s="173"/>
      <c r="P520" s="173"/>
      <c r="Q520" s="34"/>
      <c r="R520" s="172" t="s">
        <v>132</v>
      </c>
      <c r="S520" s="173"/>
      <c r="T520" s="173"/>
      <c r="U520" s="173"/>
      <c r="V520" s="34"/>
      <c r="W520" s="172" t="s">
        <v>132</v>
      </c>
      <c r="X520" s="173"/>
      <c r="Y520" s="173"/>
      <c r="Z520" s="173"/>
      <c r="AA520" s="34"/>
      <c r="AC520" s="52"/>
      <c r="AF520" s="11"/>
    </row>
    <row r="521" spans="1:32" ht="24.75" customHeight="1">
      <c r="A521" s="174"/>
      <c r="B521" s="175"/>
      <c r="C521" s="175"/>
      <c r="D521" s="175"/>
      <c r="E521" s="175"/>
      <c r="F521" s="175"/>
      <c r="G521" s="176"/>
      <c r="H521" s="169"/>
      <c r="I521" s="177"/>
      <c r="J521" s="177"/>
      <c r="K521" s="177"/>
      <c r="L521" s="178"/>
      <c r="M521" s="169"/>
      <c r="N521" s="177"/>
      <c r="O521" s="177"/>
      <c r="P521" s="177"/>
      <c r="Q521" s="178"/>
      <c r="R521" s="169"/>
      <c r="S521" s="177"/>
      <c r="T521" s="177"/>
      <c r="U521" s="177"/>
      <c r="V521" s="178"/>
      <c r="W521" s="169"/>
      <c r="X521" s="177"/>
      <c r="Y521" s="177"/>
      <c r="Z521" s="177"/>
      <c r="AA521" s="178"/>
      <c r="AC521" s="52"/>
      <c r="AF521" s="11"/>
    </row>
    <row r="522" spans="1:32" ht="4.5" customHeight="1">
      <c r="A522" s="165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AC522" s="52"/>
      <c r="AF522" s="11"/>
    </row>
    <row r="523" spans="1:32">
      <c r="A523" s="167" t="s">
        <v>136</v>
      </c>
      <c r="B523" s="167"/>
      <c r="C523" s="47" t="str">
        <f>基本登録!$A$23</f>
        <v>①（　）内の大会の個人の部は一人１枚使用すること（関東予選・総合体育大会・個人選手権大会）</v>
      </c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4"/>
      <c r="R523" s="45"/>
      <c r="S523" s="44"/>
      <c r="T523" s="44"/>
      <c r="U523" s="40"/>
      <c r="V523" s="40"/>
      <c r="W523" s="40"/>
      <c r="X523" s="40"/>
      <c r="Y523" s="40"/>
      <c r="Z523" s="40"/>
      <c r="AA523" s="40"/>
    </row>
    <row r="524" spans="1:32">
      <c r="A524" s="43"/>
      <c r="B524" s="43"/>
      <c r="C524" s="47" t="str">
        <f>基本登録!$A$24</f>
        <v>②顧問の捺印のないものは無効</v>
      </c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6"/>
      <c r="R524" s="44"/>
      <c r="S524" s="44"/>
      <c r="T524" s="44"/>
      <c r="U524" s="168" t="s">
        <v>139</v>
      </c>
      <c r="V524" s="168"/>
      <c r="W524" s="168"/>
      <c r="X524" s="168"/>
      <c r="Y524" s="168"/>
      <c r="Z524" s="168"/>
      <c r="AA524" s="168"/>
    </row>
    <row r="525" spans="1:32" s="37" customFormat="1">
      <c r="A525" s="41"/>
      <c r="B525" s="41"/>
      <c r="C525" s="42" t="str">
        <f>基本登録!$A$25</f>
        <v>③A4用紙に印刷すること（A4用紙1枚につき立順票は二部出力。切り取って使用すること）</v>
      </c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168"/>
      <c r="V525" s="168"/>
      <c r="W525" s="168"/>
      <c r="X525" s="168"/>
      <c r="Y525" s="168"/>
      <c r="Z525" s="168"/>
      <c r="AA525" s="168"/>
      <c r="AC525" s="53"/>
    </row>
    <row r="526" spans="1:32" ht="34.5" customHeight="1">
      <c r="AC526" s="52"/>
      <c r="AF526" s="11"/>
    </row>
    <row r="527" spans="1:32" ht="24.75" customHeight="1">
      <c r="A527" s="240" t="s">
        <v>119</v>
      </c>
      <c r="B527" s="240"/>
      <c r="C527" s="240"/>
      <c r="D527" s="201" t="str">
        <f ca="1">基本登録!$B$10</f>
        <v>令和8年度　都総体（全国総体都予選）個人 立順票</v>
      </c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190" t="s">
        <v>120</v>
      </c>
      <c r="Y527" s="191"/>
      <c r="Z527" s="191"/>
      <c r="AA527" s="192"/>
      <c r="AC527" s="52"/>
      <c r="AF527" s="11"/>
    </row>
    <row r="528" spans="1:32" ht="26.25" customHeight="1">
      <c r="A528" s="241"/>
      <c r="B528" s="241"/>
      <c r="C528" s="24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2" t="str">
        <f>IF(VLOOKUP(AC535,都総体!$J:$O,2,FALSE)="","",VLOOKUP(AC535,都総体!$J:$O,2,FALSE))</f>
        <v/>
      </c>
      <c r="Y528" s="203"/>
      <c r="Z528" s="203"/>
      <c r="AA528" s="204"/>
      <c r="AC528" s="52"/>
      <c r="AF528" s="11"/>
    </row>
    <row r="529" spans="1:32" ht="27" customHeight="1">
      <c r="A529" s="169" t="s">
        <v>121</v>
      </c>
      <c r="B529" s="177"/>
      <c r="C529" s="178"/>
      <c r="D529" s="208"/>
      <c r="E529" s="30" t="s">
        <v>122</v>
      </c>
      <c r="F529" s="208"/>
      <c r="G529" s="190" t="s">
        <v>123</v>
      </c>
      <c r="H529" s="191"/>
      <c r="I529" s="192"/>
      <c r="J529" s="213" t="str">
        <f>基本登録!$B$2</f>
        <v>基本登録シートの学校番号に入力して下さい</v>
      </c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X529" s="205"/>
      <c r="Y529" s="206"/>
      <c r="Z529" s="206"/>
      <c r="AA529" s="207"/>
      <c r="AC529" s="52"/>
      <c r="AF529" s="11"/>
    </row>
    <row r="530" spans="1:32" ht="9.75" customHeight="1">
      <c r="A530" s="214">
        <f>基本登録!$B$1</f>
        <v>0</v>
      </c>
      <c r="B530" s="215"/>
      <c r="C530" s="216"/>
      <c r="D530" s="209"/>
      <c r="E530" s="223" t="s">
        <v>109</v>
      </c>
      <c r="F530" s="211"/>
      <c r="G530" s="226" t="s">
        <v>124</v>
      </c>
      <c r="H530" s="227"/>
      <c r="I530" s="228"/>
      <c r="J530" s="213">
        <f>基本登録!$B$3</f>
        <v>0</v>
      </c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36"/>
      <c r="X530" s="36"/>
      <c r="AC530" s="52"/>
      <c r="AF530" s="11"/>
    </row>
    <row r="531" spans="1:32" ht="16.5" customHeight="1">
      <c r="A531" s="217"/>
      <c r="B531" s="218"/>
      <c r="C531" s="219"/>
      <c r="D531" s="209"/>
      <c r="E531" s="224"/>
      <c r="F531" s="211"/>
      <c r="G531" s="229"/>
      <c r="H531" s="230"/>
      <c r="I531" s="231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X531" s="182" t="s">
        <v>125</v>
      </c>
      <c r="Y531" s="184" t="s">
        <v>126</v>
      </c>
      <c r="Z531" s="185"/>
      <c r="AA531" s="186"/>
      <c r="AC531" s="52"/>
      <c r="AF531" s="11"/>
    </row>
    <row r="532" spans="1:32" ht="27" customHeight="1">
      <c r="A532" s="220"/>
      <c r="B532" s="221"/>
      <c r="C532" s="222"/>
      <c r="D532" s="210"/>
      <c r="E532" s="225"/>
      <c r="F532" s="212"/>
      <c r="G532" s="190" t="s">
        <v>127</v>
      </c>
      <c r="H532" s="191"/>
      <c r="I532" s="192"/>
      <c r="J532" s="28"/>
      <c r="K532" s="29"/>
      <c r="L532" s="29"/>
      <c r="M532" s="29"/>
      <c r="N532" s="29"/>
      <c r="O532" s="29"/>
      <c r="P532" s="22"/>
      <c r="Q532" s="22"/>
      <c r="R532" s="22" t="s">
        <v>128</v>
      </c>
      <c r="S532" s="193" t="str">
        <f t="shared" ref="S532" si="17">AC535</f>
        <v/>
      </c>
      <c r="T532" s="194"/>
      <c r="U532" s="194"/>
      <c r="V532" s="23" t="s">
        <v>129</v>
      </c>
      <c r="X532" s="183"/>
      <c r="Y532" s="187"/>
      <c r="Z532" s="188"/>
      <c r="AA532" s="189"/>
      <c r="AC532" s="52"/>
      <c r="AF532" s="11"/>
    </row>
    <row r="533" spans="1:32" ht="4.5" customHeight="1">
      <c r="AC533" s="52"/>
      <c r="AF533" s="11"/>
    </row>
    <row r="534" spans="1:32" ht="21.75" customHeight="1">
      <c r="A534" s="24" t="s">
        <v>130</v>
      </c>
      <c r="B534" s="174" t="s">
        <v>131</v>
      </c>
      <c r="C534" s="195"/>
      <c r="D534" s="195"/>
      <c r="E534" s="195"/>
      <c r="F534" s="176"/>
      <c r="G534" s="32" t="s">
        <v>102</v>
      </c>
      <c r="H534" s="196" t="str">
        <f ca="1">IFERROR(VLOOKUP(D527,基本登録!$B$8:$I$14,5,FALSE),"")</f>
        <v>個人準決勝</v>
      </c>
      <c r="I534" s="197"/>
      <c r="J534" s="197"/>
      <c r="K534" s="197"/>
      <c r="L534" s="198"/>
      <c r="M534" s="196" t="str">
        <f ca="1">IFERROR(VLOOKUP(D527,基本登録!$B$8:$I$14,6,FALSE),"")</f>
        <v>個人決勝</v>
      </c>
      <c r="N534" s="197"/>
      <c r="O534" s="197"/>
      <c r="P534" s="197"/>
      <c r="Q534" s="198"/>
      <c r="R534" s="196" t="str">
        <f ca="1">IFERROR(IF(VLOOKUP(D527,基本登録!$B$8:$I$14,7,FALSE)="","",VLOOKUP(D527,基本登録!$B$8:$I$14,7,FALSE)),"")</f>
        <v/>
      </c>
      <c r="S534" s="197"/>
      <c r="T534" s="197"/>
      <c r="U534" s="197"/>
      <c r="V534" s="198"/>
      <c r="W534" s="196" t="str">
        <f ca="1">IFERROR(IF(VLOOKUP(D527,基本登録!$B$8:$I$14,8,FALSE)="","",VLOOKUP(D527,基本登録!$B$8:$I$14,8,FALSE)),"")</f>
        <v/>
      </c>
      <c r="X534" s="197"/>
      <c r="Y534" s="197"/>
      <c r="Z534" s="197"/>
      <c r="AA534" s="198"/>
      <c r="AC534" s="52"/>
      <c r="AF534" s="11"/>
    </row>
    <row r="535" spans="1:32" ht="21.75" customHeight="1">
      <c r="A535" s="25" t="str">
        <f>基本登録!$A$17</f>
        <v>１</v>
      </c>
      <c r="B535" s="179" t="str">
        <f>IF(AC535="","",VLOOKUP(AC535,都総体!$J:$O,4,FALSE))</f>
        <v/>
      </c>
      <c r="C535" s="180"/>
      <c r="D535" s="180"/>
      <c r="E535" s="180"/>
      <c r="F535" s="181"/>
      <c r="G535" s="26" t="str">
        <f>IF(AC535="","",VLOOKUP(AC535,都総体!$J:$O,5,FALSE))</f>
        <v/>
      </c>
      <c r="H535" s="31"/>
      <c r="I535" s="31"/>
      <c r="J535" s="31"/>
      <c r="K535" s="21"/>
      <c r="L535" s="34"/>
      <c r="M535" s="31"/>
      <c r="N535" s="31"/>
      <c r="O535" s="31"/>
      <c r="P535" s="21"/>
      <c r="Q535" s="34"/>
      <c r="R535" s="31"/>
      <c r="S535" s="31"/>
      <c r="T535" s="31"/>
      <c r="U535" s="21"/>
      <c r="V535" s="34"/>
      <c r="W535" s="31"/>
      <c r="X535" s="31"/>
      <c r="Y535" s="31"/>
      <c r="Z535" s="21"/>
      <c r="AA535" s="34"/>
      <c r="AC535" s="52" t="str">
        <f>都総体!$J$33</f>
        <v/>
      </c>
      <c r="AF535" s="11"/>
    </row>
    <row r="536" spans="1:32" ht="21.75" customHeight="1">
      <c r="A536" s="24" t="str">
        <f>基本登録!$A$18</f>
        <v>２</v>
      </c>
      <c r="B536" s="179" t="str">
        <f>IF(AC536="","",VLOOKUP(AC536,都総体!$J:$O,4,FALSE))</f>
        <v/>
      </c>
      <c r="C536" s="180"/>
      <c r="D536" s="180"/>
      <c r="E536" s="180"/>
      <c r="F536" s="181"/>
      <c r="G536" s="26" t="str">
        <f>IF(AC536="","",VLOOKUP(AC536,都総体!$J:$O,5,FALSE))</f>
        <v/>
      </c>
      <c r="H536" s="31"/>
      <c r="I536" s="31"/>
      <c r="J536" s="31"/>
      <c r="K536" s="21"/>
      <c r="L536" s="34"/>
      <c r="M536" s="31"/>
      <c r="N536" s="31"/>
      <c r="O536" s="31"/>
      <c r="P536" s="21"/>
      <c r="Q536" s="34"/>
      <c r="R536" s="31"/>
      <c r="S536" s="31"/>
      <c r="T536" s="31"/>
      <c r="U536" s="21"/>
      <c r="V536" s="34"/>
      <c r="W536" s="31"/>
      <c r="X536" s="31"/>
      <c r="Y536" s="31"/>
      <c r="Z536" s="21"/>
      <c r="AA536" s="34"/>
      <c r="AC536" s="52"/>
      <c r="AF536" s="11"/>
    </row>
    <row r="537" spans="1:32" ht="21.75" customHeight="1">
      <c r="A537" s="24" t="str">
        <f>基本登録!$A$19</f>
        <v>３</v>
      </c>
      <c r="B537" s="179" t="str">
        <f>IF(AC537="","",VLOOKUP(AC537,都総体!$J:$O,4,FALSE))</f>
        <v/>
      </c>
      <c r="C537" s="180"/>
      <c r="D537" s="180"/>
      <c r="E537" s="180"/>
      <c r="F537" s="181"/>
      <c r="G537" s="26" t="str">
        <f>IF(AC537="","",VLOOKUP(AC537,都総体!$J:$O,5,FALSE))</f>
        <v/>
      </c>
      <c r="H537" s="31"/>
      <c r="I537" s="31"/>
      <c r="J537" s="31"/>
      <c r="K537" s="21"/>
      <c r="L537" s="34"/>
      <c r="M537" s="31"/>
      <c r="N537" s="31"/>
      <c r="O537" s="31"/>
      <c r="P537" s="21"/>
      <c r="Q537" s="34"/>
      <c r="R537" s="31"/>
      <c r="S537" s="31"/>
      <c r="T537" s="31"/>
      <c r="U537" s="21"/>
      <c r="V537" s="34"/>
      <c r="W537" s="31"/>
      <c r="X537" s="31"/>
      <c r="Y537" s="31"/>
      <c r="Z537" s="21"/>
      <c r="AA537" s="34"/>
      <c r="AC537" s="52"/>
      <c r="AF537" s="11"/>
    </row>
    <row r="538" spans="1:32" ht="21.75" customHeight="1">
      <c r="A538" s="24" t="str">
        <f>基本登録!$A$20</f>
        <v>４</v>
      </c>
      <c r="B538" s="179" t="str">
        <f>IF(AC538="","",VLOOKUP(AC538,都総体!$J:$O,4,FALSE))</f>
        <v/>
      </c>
      <c r="C538" s="180"/>
      <c r="D538" s="180"/>
      <c r="E538" s="180"/>
      <c r="F538" s="181"/>
      <c r="G538" s="26" t="str">
        <f>IF(AC538="","",VLOOKUP(AC538,都総体!$J:$O,5,FALSE))</f>
        <v/>
      </c>
      <c r="H538" s="31"/>
      <c r="I538" s="31"/>
      <c r="J538" s="31"/>
      <c r="K538" s="21"/>
      <c r="L538" s="34"/>
      <c r="M538" s="31"/>
      <c r="N538" s="31"/>
      <c r="O538" s="31"/>
      <c r="P538" s="21"/>
      <c r="Q538" s="34"/>
      <c r="R538" s="31"/>
      <c r="S538" s="31"/>
      <c r="T538" s="31"/>
      <c r="U538" s="21"/>
      <c r="V538" s="34"/>
      <c r="W538" s="31"/>
      <c r="X538" s="31"/>
      <c r="Y538" s="31"/>
      <c r="Z538" s="21"/>
      <c r="AA538" s="34"/>
      <c r="AC538" s="52"/>
      <c r="AF538" s="11"/>
    </row>
    <row r="539" spans="1:32" ht="21.75" customHeight="1">
      <c r="A539" s="24" t="str">
        <f>基本登録!$A$21</f>
        <v>５</v>
      </c>
      <c r="B539" s="179" t="str">
        <f>IF(AC539="","",VLOOKUP(AC539,都総体!$J:$O,4,FALSE))</f>
        <v/>
      </c>
      <c r="C539" s="180"/>
      <c r="D539" s="180"/>
      <c r="E539" s="180"/>
      <c r="F539" s="181"/>
      <c r="G539" s="26" t="str">
        <f>IF(AC539="","",VLOOKUP(AC539,都総体!$J:$O,5,FALSE))</f>
        <v/>
      </c>
      <c r="H539" s="31"/>
      <c r="I539" s="31"/>
      <c r="J539" s="31"/>
      <c r="K539" s="21"/>
      <c r="L539" s="34"/>
      <c r="M539" s="31"/>
      <c r="N539" s="31"/>
      <c r="O539" s="31"/>
      <c r="P539" s="21"/>
      <c r="Q539" s="34"/>
      <c r="R539" s="31"/>
      <c r="S539" s="31"/>
      <c r="T539" s="31"/>
      <c r="U539" s="21"/>
      <c r="V539" s="34"/>
      <c r="W539" s="31"/>
      <c r="X539" s="31"/>
      <c r="Y539" s="31"/>
      <c r="Z539" s="21"/>
      <c r="AA539" s="34"/>
      <c r="AC539" s="52"/>
      <c r="AF539" s="11"/>
    </row>
    <row r="540" spans="1:32" ht="21.75" customHeight="1">
      <c r="A540" s="24" t="str">
        <f>基本登録!$A$22</f>
        <v>補</v>
      </c>
      <c r="B540" s="179" t="str">
        <f>IF(AC540="","",VLOOKUP(AC540,都総体!$J:$O,4,FALSE))</f>
        <v/>
      </c>
      <c r="C540" s="180"/>
      <c r="D540" s="180"/>
      <c r="E540" s="180"/>
      <c r="F540" s="181"/>
      <c r="G540" s="26" t="str">
        <f>IF(AC540="","",VLOOKUP(AC540,都総体!$J:$O,5,FALSE))</f>
        <v/>
      </c>
      <c r="H540" s="24"/>
      <c r="I540" s="24"/>
      <c r="J540" s="24"/>
      <c r="K540" s="33"/>
      <c r="L540" s="34"/>
      <c r="M540" s="24"/>
      <c r="N540" s="24"/>
      <c r="O540" s="24"/>
      <c r="P540" s="33"/>
      <c r="Q540" s="34"/>
      <c r="R540" s="24"/>
      <c r="S540" s="24"/>
      <c r="T540" s="24"/>
      <c r="U540" s="33"/>
      <c r="V540" s="34"/>
      <c r="W540" s="24"/>
      <c r="X540" s="24"/>
      <c r="Y540" s="24"/>
      <c r="Z540" s="33"/>
      <c r="AA540" s="34"/>
      <c r="AC540" s="52"/>
      <c r="AF540" s="11"/>
    </row>
    <row r="541" spans="1:32" ht="19.5" customHeight="1">
      <c r="A541" s="169"/>
      <c r="B541" s="170"/>
      <c r="C541" s="170"/>
      <c r="D541" s="170"/>
      <c r="E541" s="170"/>
      <c r="F541" s="170"/>
      <c r="G541" s="171"/>
      <c r="H541" s="172" t="s">
        <v>132</v>
      </c>
      <c r="I541" s="173"/>
      <c r="J541" s="173"/>
      <c r="K541" s="173"/>
      <c r="L541" s="34"/>
      <c r="M541" s="172" t="s">
        <v>132</v>
      </c>
      <c r="N541" s="173"/>
      <c r="O541" s="173"/>
      <c r="P541" s="173"/>
      <c r="Q541" s="34"/>
      <c r="R541" s="172" t="s">
        <v>132</v>
      </c>
      <c r="S541" s="173"/>
      <c r="T541" s="173"/>
      <c r="U541" s="173"/>
      <c r="V541" s="34"/>
      <c r="W541" s="172" t="s">
        <v>132</v>
      </c>
      <c r="X541" s="173"/>
      <c r="Y541" s="173"/>
      <c r="Z541" s="173"/>
      <c r="AA541" s="34"/>
      <c r="AC541" s="52"/>
      <c r="AF541" s="11"/>
    </row>
    <row r="542" spans="1:32" ht="24.75" customHeight="1">
      <c r="A542" s="174"/>
      <c r="B542" s="175"/>
      <c r="C542" s="175"/>
      <c r="D542" s="175"/>
      <c r="E542" s="175"/>
      <c r="F542" s="175"/>
      <c r="G542" s="176"/>
      <c r="H542" s="169"/>
      <c r="I542" s="177"/>
      <c r="J542" s="177"/>
      <c r="K542" s="177"/>
      <c r="L542" s="178"/>
      <c r="M542" s="169"/>
      <c r="N542" s="177"/>
      <c r="O542" s="177"/>
      <c r="P542" s="177"/>
      <c r="Q542" s="178"/>
      <c r="R542" s="169"/>
      <c r="S542" s="177"/>
      <c r="T542" s="177"/>
      <c r="U542" s="177"/>
      <c r="V542" s="178"/>
      <c r="W542" s="169"/>
      <c r="X542" s="177"/>
      <c r="Y542" s="177"/>
      <c r="Z542" s="177"/>
      <c r="AA542" s="178"/>
      <c r="AC542" s="52"/>
      <c r="AF542" s="11"/>
    </row>
    <row r="543" spans="1:32" ht="4.5" customHeight="1">
      <c r="A543" s="165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AC543" s="52"/>
      <c r="AF543" s="11"/>
    </row>
    <row r="544" spans="1:32">
      <c r="A544" s="167" t="s">
        <v>136</v>
      </c>
      <c r="B544" s="167"/>
      <c r="C544" s="47" t="str">
        <f>基本登録!$A$23</f>
        <v>①（　）内の大会の個人の部は一人１枚使用すること（関東予選・総合体育大会・個人選手権大会）</v>
      </c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4"/>
      <c r="R544" s="45"/>
      <c r="S544" s="44"/>
      <c r="T544" s="44"/>
      <c r="U544" s="40"/>
      <c r="V544" s="40"/>
      <c r="W544" s="40"/>
      <c r="X544" s="40"/>
      <c r="Y544" s="40"/>
      <c r="Z544" s="40"/>
      <c r="AA544" s="40"/>
    </row>
    <row r="545" spans="1:32">
      <c r="A545" s="43"/>
      <c r="B545" s="43"/>
      <c r="C545" s="47" t="str">
        <f>基本登録!$A$24</f>
        <v>②顧問の捺印のないものは無効</v>
      </c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6"/>
      <c r="R545" s="44"/>
      <c r="S545" s="44"/>
      <c r="T545" s="44"/>
      <c r="U545" s="168" t="s">
        <v>139</v>
      </c>
      <c r="V545" s="168"/>
      <c r="W545" s="168"/>
      <c r="X545" s="168"/>
      <c r="Y545" s="168"/>
      <c r="Z545" s="168"/>
      <c r="AA545" s="168"/>
    </row>
    <row r="546" spans="1:32" s="37" customFormat="1">
      <c r="A546" s="41"/>
      <c r="B546" s="41"/>
      <c r="C546" s="42" t="str">
        <f>基本登録!$A$25</f>
        <v>③A4用紙に印刷すること（A4用紙1枚につき立順票は二部出力。切り取って使用すること）</v>
      </c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168"/>
      <c r="V546" s="168"/>
      <c r="W546" s="168"/>
      <c r="X546" s="168"/>
      <c r="Y546" s="168"/>
      <c r="Z546" s="168"/>
      <c r="AA546" s="168"/>
      <c r="AC546" s="53"/>
    </row>
    <row r="547" spans="1:32" ht="34.5" customHeight="1">
      <c r="AC547" s="52"/>
      <c r="AF547" s="11"/>
    </row>
    <row r="548" spans="1:32" ht="24.75" customHeight="1">
      <c r="A548" s="240" t="s">
        <v>119</v>
      </c>
      <c r="B548" s="240"/>
      <c r="C548" s="240"/>
      <c r="D548" s="201" t="str">
        <f ca="1">基本登録!$B$10</f>
        <v>令和8年度　都総体（全国総体都予選）個人 立順票</v>
      </c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190" t="s">
        <v>120</v>
      </c>
      <c r="Y548" s="191"/>
      <c r="Z548" s="191"/>
      <c r="AA548" s="192"/>
      <c r="AC548" s="52"/>
      <c r="AF548" s="11"/>
    </row>
    <row r="549" spans="1:32" ht="26.25" customHeight="1">
      <c r="A549" s="241"/>
      <c r="B549" s="241"/>
      <c r="C549" s="24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2" t="str">
        <f>IF(VLOOKUP(AC556,都総体!$J:$O,2,FALSE)="","",VLOOKUP(AC556,都総体!$J:$O,2,FALSE))</f>
        <v/>
      </c>
      <c r="Y549" s="203"/>
      <c r="Z549" s="203"/>
      <c r="AA549" s="204"/>
      <c r="AC549" s="52"/>
      <c r="AF549" s="11"/>
    </row>
    <row r="550" spans="1:32" ht="27" customHeight="1">
      <c r="A550" s="169" t="s">
        <v>121</v>
      </c>
      <c r="B550" s="177"/>
      <c r="C550" s="178"/>
      <c r="D550" s="208"/>
      <c r="E550" s="30" t="s">
        <v>122</v>
      </c>
      <c r="F550" s="208"/>
      <c r="G550" s="190" t="s">
        <v>123</v>
      </c>
      <c r="H550" s="191"/>
      <c r="I550" s="192"/>
      <c r="J550" s="213" t="str">
        <f>基本登録!$B$2</f>
        <v>基本登録シートの学校番号に入力して下さい</v>
      </c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X550" s="205"/>
      <c r="Y550" s="206"/>
      <c r="Z550" s="206"/>
      <c r="AA550" s="207"/>
      <c r="AC550" s="52"/>
      <c r="AF550" s="11"/>
    </row>
    <row r="551" spans="1:32" ht="9.75" customHeight="1">
      <c r="A551" s="214">
        <f>基本登録!$B$1</f>
        <v>0</v>
      </c>
      <c r="B551" s="215"/>
      <c r="C551" s="216"/>
      <c r="D551" s="209"/>
      <c r="E551" s="223" t="s">
        <v>109</v>
      </c>
      <c r="F551" s="211"/>
      <c r="G551" s="226" t="s">
        <v>124</v>
      </c>
      <c r="H551" s="227"/>
      <c r="I551" s="228"/>
      <c r="J551" s="213">
        <f>基本登録!$B$3</f>
        <v>0</v>
      </c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36"/>
      <c r="X551" s="36"/>
      <c r="AC551" s="52"/>
      <c r="AF551" s="11"/>
    </row>
    <row r="552" spans="1:32" ht="16.5" customHeight="1">
      <c r="A552" s="217"/>
      <c r="B552" s="218"/>
      <c r="C552" s="219"/>
      <c r="D552" s="209"/>
      <c r="E552" s="224"/>
      <c r="F552" s="211"/>
      <c r="G552" s="229"/>
      <c r="H552" s="230"/>
      <c r="I552" s="231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X552" s="182" t="s">
        <v>125</v>
      </c>
      <c r="Y552" s="184" t="s">
        <v>126</v>
      </c>
      <c r="Z552" s="185"/>
      <c r="AA552" s="186"/>
      <c r="AC552" s="52"/>
      <c r="AF552" s="11"/>
    </row>
    <row r="553" spans="1:32" ht="27" customHeight="1">
      <c r="A553" s="220"/>
      <c r="B553" s="221"/>
      <c r="C553" s="222"/>
      <c r="D553" s="210"/>
      <c r="E553" s="225"/>
      <c r="F553" s="212"/>
      <c r="G553" s="190" t="s">
        <v>127</v>
      </c>
      <c r="H553" s="191"/>
      <c r="I553" s="192"/>
      <c r="J553" s="28"/>
      <c r="K553" s="29"/>
      <c r="L553" s="29"/>
      <c r="M553" s="29"/>
      <c r="N553" s="29"/>
      <c r="O553" s="29"/>
      <c r="P553" s="22"/>
      <c r="Q553" s="22"/>
      <c r="R553" s="22" t="s">
        <v>128</v>
      </c>
      <c r="S553" s="193" t="str">
        <f t="shared" ref="S553" si="18">AC556</f>
        <v/>
      </c>
      <c r="T553" s="194"/>
      <c r="U553" s="194"/>
      <c r="V553" s="23" t="s">
        <v>129</v>
      </c>
      <c r="X553" s="183"/>
      <c r="Y553" s="187"/>
      <c r="Z553" s="188"/>
      <c r="AA553" s="189"/>
      <c r="AC553" s="52"/>
      <c r="AF553" s="11"/>
    </row>
    <row r="554" spans="1:32" ht="4.5" customHeight="1">
      <c r="AC554" s="52"/>
      <c r="AF554" s="11"/>
    </row>
    <row r="555" spans="1:32" ht="21.75" customHeight="1">
      <c r="A555" s="24" t="s">
        <v>130</v>
      </c>
      <c r="B555" s="174" t="s">
        <v>131</v>
      </c>
      <c r="C555" s="195"/>
      <c r="D555" s="195"/>
      <c r="E555" s="195"/>
      <c r="F555" s="176"/>
      <c r="G555" s="32" t="s">
        <v>102</v>
      </c>
      <c r="H555" s="196" t="str">
        <f ca="1">IFERROR(VLOOKUP(D548,基本登録!$B$8:$I$14,5,FALSE),"")</f>
        <v>個人準決勝</v>
      </c>
      <c r="I555" s="197"/>
      <c r="J555" s="197"/>
      <c r="K555" s="197"/>
      <c r="L555" s="198"/>
      <c r="M555" s="196" t="str">
        <f ca="1">IFERROR(VLOOKUP(D548,基本登録!$B$8:$I$14,6,FALSE),"")</f>
        <v>個人決勝</v>
      </c>
      <c r="N555" s="197"/>
      <c r="O555" s="197"/>
      <c r="P555" s="197"/>
      <c r="Q555" s="198"/>
      <c r="R555" s="196" t="str">
        <f ca="1">IFERROR(IF(VLOOKUP(D548,基本登録!$B$8:$I$14,7,FALSE)="","",VLOOKUP(D548,基本登録!$B$8:$I$14,7,FALSE)),"")</f>
        <v/>
      </c>
      <c r="S555" s="197"/>
      <c r="T555" s="197"/>
      <c r="U555" s="197"/>
      <c r="V555" s="198"/>
      <c r="W555" s="196" t="str">
        <f ca="1">IFERROR(IF(VLOOKUP(D548,基本登録!$B$8:$I$14,8,FALSE)="","",VLOOKUP(D548,基本登録!$B$8:$I$14,8,FALSE)),"")</f>
        <v/>
      </c>
      <c r="X555" s="197"/>
      <c r="Y555" s="197"/>
      <c r="Z555" s="197"/>
      <c r="AA555" s="198"/>
      <c r="AC555" s="52"/>
      <c r="AF555" s="11"/>
    </row>
    <row r="556" spans="1:32" ht="21.75" customHeight="1">
      <c r="A556" s="25" t="str">
        <f>基本登録!$A$17</f>
        <v>１</v>
      </c>
      <c r="B556" s="179" t="str">
        <f>IF(AC556="","",VLOOKUP(AC556,都総体!$J:$O,4,FALSE))</f>
        <v/>
      </c>
      <c r="C556" s="180"/>
      <c r="D556" s="180"/>
      <c r="E556" s="180"/>
      <c r="F556" s="181"/>
      <c r="G556" s="26" t="str">
        <f>IF(AC556="","",VLOOKUP(AC556,都総体!$J:$O,5,FALSE))</f>
        <v/>
      </c>
      <c r="H556" s="31"/>
      <c r="I556" s="31"/>
      <c r="J556" s="31"/>
      <c r="K556" s="21"/>
      <c r="L556" s="34"/>
      <c r="M556" s="31"/>
      <c r="N556" s="31"/>
      <c r="O556" s="31"/>
      <c r="P556" s="21"/>
      <c r="Q556" s="34"/>
      <c r="R556" s="31"/>
      <c r="S556" s="31"/>
      <c r="T556" s="31"/>
      <c r="U556" s="21"/>
      <c r="V556" s="34"/>
      <c r="W556" s="31"/>
      <c r="X556" s="31"/>
      <c r="Y556" s="31"/>
      <c r="Z556" s="21"/>
      <c r="AA556" s="34"/>
      <c r="AC556" s="52" t="str">
        <f>都総体!$J$34</f>
        <v/>
      </c>
      <c r="AF556" s="11"/>
    </row>
    <row r="557" spans="1:32" ht="21.75" customHeight="1">
      <c r="A557" s="24" t="str">
        <f>基本登録!$A$18</f>
        <v>２</v>
      </c>
      <c r="B557" s="179" t="str">
        <f>IF(AC557="","",VLOOKUP(AC557,都総体!$J:$O,4,FALSE))</f>
        <v/>
      </c>
      <c r="C557" s="180"/>
      <c r="D557" s="180"/>
      <c r="E557" s="180"/>
      <c r="F557" s="181"/>
      <c r="G557" s="26" t="str">
        <f>IF(AC557="","",VLOOKUP(AC557,都総体!$J:$O,5,FALSE))</f>
        <v/>
      </c>
      <c r="H557" s="31"/>
      <c r="I557" s="31"/>
      <c r="J557" s="31"/>
      <c r="K557" s="21"/>
      <c r="L557" s="34"/>
      <c r="M557" s="31"/>
      <c r="N557" s="31"/>
      <c r="O557" s="31"/>
      <c r="P557" s="21"/>
      <c r="Q557" s="34"/>
      <c r="R557" s="31"/>
      <c r="S557" s="31"/>
      <c r="T557" s="31"/>
      <c r="U557" s="21"/>
      <c r="V557" s="34"/>
      <c r="W557" s="31"/>
      <c r="X557" s="31"/>
      <c r="Y557" s="31"/>
      <c r="Z557" s="21"/>
      <c r="AA557" s="34"/>
      <c r="AC557" s="52"/>
      <c r="AF557" s="11"/>
    </row>
    <row r="558" spans="1:32" ht="21.75" customHeight="1">
      <c r="A558" s="24" t="str">
        <f>基本登録!$A$19</f>
        <v>３</v>
      </c>
      <c r="B558" s="179" t="str">
        <f>IF(AC558="","",VLOOKUP(AC558,都総体!$J:$O,4,FALSE))</f>
        <v/>
      </c>
      <c r="C558" s="180"/>
      <c r="D558" s="180"/>
      <c r="E558" s="180"/>
      <c r="F558" s="181"/>
      <c r="G558" s="26" t="str">
        <f>IF(AC558="","",VLOOKUP(AC558,都総体!$J:$O,5,FALSE))</f>
        <v/>
      </c>
      <c r="H558" s="31"/>
      <c r="I558" s="31"/>
      <c r="J558" s="31"/>
      <c r="K558" s="21"/>
      <c r="L558" s="34"/>
      <c r="M558" s="31"/>
      <c r="N558" s="31"/>
      <c r="O558" s="31"/>
      <c r="P558" s="21"/>
      <c r="Q558" s="34"/>
      <c r="R558" s="31"/>
      <c r="S558" s="31"/>
      <c r="T558" s="31"/>
      <c r="U558" s="21"/>
      <c r="V558" s="34"/>
      <c r="W558" s="31"/>
      <c r="X558" s="31"/>
      <c r="Y558" s="31"/>
      <c r="Z558" s="21"/>
      <c r="AA558" s="34"/>
      <c r="AC558" s="52"/>
      <c r="AF558" s="11"/>
    </row>
    <row r="559" spans="1:32" ht="21.75" customHeight="1">
      <c r="A559" s="24" t="str">
        <f>基本登録!$A$20</f>
        <v>４</v>
      </c>
      <c r="B559" s="179" t="str">
        <f>IF(AC559="","",VLOOKUP(AC559,都総体!$J:$O,4,FALSE))</f>
        <v/>
      </c>
      <c r="C559" s="180"/>
      <c r="D559" s="180"/>
      <c r="E559" s="180"/>
      <c r="F559" s="181"/>
      <c r="G559" s="26" t="str">
        <f>IF(AC559="","",VLOOKUP(AC559,都総体!$J:$O,5,FALSE))</f>
        <v/>
      </c>
      <c r="H559" s="31"/>
      <c r="I559" s="31"/>
      <c r="J559" s="31"/>
      <c r="K559" s="21"/>
      <c r="L559" s="34"/>
      <c r="M559" s="31"/>
      <c r="N559" s="31"/>
      <c r="O559" s="31"/>
      <c r="P559" s="21"/>
      <c r="Q559" s="34"/>
      <c r="R559" s="31"/>
      <c r="S559" s="31"/>
      <c r="T559" s="31"/>
      <c r="U559" s="21"/>
      <c r="V559" s="34"/>
      <c r="W559" s="31"/>
      <c r="X559" s="31"/>
      <c r="Y559" s="31"/>
      <c r="Z559" s="21"/>
      <c r="AA559" s="34"/>
      <c r="AC559" s="52"/>
      <c r="AF559" s="11"/>
    </row>
    <row r="560" spans="1:32" ht="21.75" customHeight="1">
      <c r="A560" s="24" t="str">
        <f>基本登録!$A$21</f>
        <v>５</v>
      </c>
      <c r="B560" s="179" t="str">
        <f>IF(AC560="","",VLOOKUP(AC560,都総体!$J:$O,4,FALSE))</f>
        <v/>
      </c>
      <c r="C560" s="180"/>
      <c r="D560" s="180"/>
      <c r="E560" s="180"/>
      <c r="F560" s="181"/>
      <c r="G560" s="26" t="str">
        <f>IF(AC560="","",VLOOKUP(AC560,都総体!$J:$O,5,FALSE))</f>
        <v/>
      </c>
      <c r="H560" s="31"/>
      <c r="I560" s="31"/>
      <c r="J560" s="31"/>
      <c r="K560" s="21"/>
      <c r="L560" s="34"/>
      <c r="M560" s="31"/>
      <c r="N560" s="31"/>
      <c r="O560" s="31"/>
      <c r="P560" s="21"/>
      <c r="Q560" s="34"/>
      <c r="R560" s="31"/>
      <c r="S560" s="31"/>
      <c r="T560" s="31"/>
      <c r="U560" s="21"/>
      <c r="V560" s="34"/>
      <c r="W560" s="31"/>
      <c r="X560" s="31"/>
      <c r="Y560" s="31"/>
      <c r="Z560" s="21"/>
      <c r="AA560" s="34"/>
      <c r="AC560" s="52"/>
      <c r="AF560" s="11"/>
    </row>
    <row r="561" spans="1:32" ht="21.75" customHeight="1">
      <c r="A561" s="24" t="str">
        <f>基本登録!$A$22</f>
        <v>補</v>
      </c>
      <c r="B561" s="179" t="str">
        <f>IF(AC561="","",VLOOKUP(AC561,都総体!$J:$O,4,FALSE))</f>
        <v/>
      </c>
      <c r="C561" s="180"/>
      <c r="D561" s="180"/>
      <c r="E561" s="180"/>
      <c r="F561" s="181"/>
      <c r="G561" s="26" t="str">
        <f>IF(AC561="","",VLOOKUP(AC561,都総体!$J:$O,5,FALSE))</f>
        <v/>
      </c>
      <c r="H561" s="24"/>
      <c r="I561" s="24"/>
      <c r="J561" s="24"/>
      <c r="K561" s="33"/>
      <c r="L561" s="34"/>
      <c r="M561" s="24"/>
      <c r="N561" s="24"/>
      <c r="O561" s="24"/>
      <c r="P561" s="33"/>
      <c r="Q561" s="34"/>
      <c r="R561" s="24"/>
      <c r="S561" s="24"/>
      <c r="T561" s="24"/>
      <c r="U561" s="33"/>
      <c r="V561" s="34"/>
      <c r="W561" s="24"/>
      <c r="X561" s="24"/>
      <c r="Y561" s="24"/>
      <c r="Z561" s="33"/>
      <c r="AA561" s="34"/>
      <c r="AC561" s="52"/>
      <c r="AF561" s="11"/>
    </row>
    <row r="562" spans="1:32" ht="19.5" customHeight="1">
      <c r="A562" s="169"/>
      <c r="B562" s="170"/>
      <c r="C562" s="170"/>
      <c r="D562" s="170"/>
      <c r="E562" s="170"/>
      <c r="F562" s="170"/>
      <c r="G562" s="171"/>
      <c r="H562" s="172" t="s">
        <v>132</v>
      </c>
      <c r="I562" s="173"/>
      <c r="J562" s="173"/>
      <c r="K562" s="173"/>
      <c r="L562" s="34"/>
      <c r="M562" s="172" t="s">
        <v>132</v>
      </c>
      <c r="N562" s="173"/>
      <c r="O562" s="173"/>
      <c r="P562" s="173"/>
      <c r="Q562" s="34"/>
      <c r="R562" s="172" t="s">
        <v>132</v>
      </c>
      <c r="S562" s="173"/>
      <c r="T562" s="173"/>
      <c r="U562" s="173"/>
      <c r="V562" s="34"/>
      <c r="W562" s="172" t="s">
        <v>132</v>
      </c>
      <c r="X562" s="173"/>
      <c r="Y562" s="173"/>
      <c r="Z562" s="173"/>
      <c r="AA562" s="34"/>
      <c r="AC562" s="52"/>
      <c r="AF562" s="11"/>
    </row>
    <row r="563" spans="1:32" ht="24.75" customHeight="1">
      <c r="A563" s="174"/>
      <c r="B563" s="175"/>
      <c r="C563" s="175"/>
      <c r="D563" s="175"/>
      <c r="E563" s="175"/>
      <c r="F563" s="175"/>
      <c r="G563" s="176"/>
      <c r="H563" s="169"/>
      <c r="I563" s="177"/>
      <c r="J563" s="177"/>
      <c r="K563" s="177"/>
      <c r="L563" s="178"/>
      <c r="M563" s="169"/>
      <c r="N563" s="177"/>
      <c r="O563" s="177"/>
      <c r="P563" s="177"/>
      <c r="Q563" s="178"/>
      <c r="R563" s="169"/>
      <c r="S563" s="177"/>
      <c r="T563" s="177"/>
      <c r="U563" s="177"/>
      <c r="V563" s="178"/>
      <c r="W563" s="169"/>
      <c r="X563" s="177"/>
      <c r="Y563" s="177"/>
      <c r="Z563" s="177"/>
      <c r="AA563" s="178"/>
      <c r="AC563" s="52"/>
      <c r="AF563" s="11"/>
    </row>
    <row r="564" spans="1:32" ht="4.5" customHeight="1">
      <c r="A564" s="165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AC564" s="52"/>
      <c r="AF564" s="11"/>
    </row>
    <row r="565" spans="1:32">
      <c r="A565" s="167" t="s">
        <v>136</v>
      </c>
      <c r="B565" s="167"/>
      <c r="C565" s="47" t="str">
        <f>基本登録!$A$23</f>
        <v>①（　）内の大会の個人の部は一人１枚使用すること（関東予選・総合体育大会・個人選手権大会）</v>
      </c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4"/>
      <c r="R565" s="45"/>
      <c r="S565" s="44"/>
      <c r="T565" s="44"/>
      <c r="U565" s="40"/>
      <c r="V565" s="40"/>
      <c r="W565" s="40"/>
      <c r="X565" s="40"/>
      <c r="Y565" s="40"/>
      <c r="Z565" s="40"/>
      <c r="AA565" s="40"/>
    </row>
    <row r="566" spans="1:32">
      <c r="A566" s="43"/>
      <c r="B566" s="43"/>
      <c r="C566" s="47" t="str">
        <f>基本登録!$A$24</f>
        <v>②顧問の捺印のないものは無効</v>
      </c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6"/>
      <c r="R566" s="44"/>
      <c r="S566" s="44"/>
      <c r="T566" s="44"/>
      <c r="U566" s="168" t="s">
        <v>139</v>
      </c>
      <c r="V566" s="168"/>
      <c r="W566" s="168"/>
      <c r="X566" s="168"/>
      <c r="Y566" s="168"/>
      <c r="Z566" s="168"/>
      <c r="AA566" s="168"/>
    </row>
    <row r="567" spans="1:32" s="37" customFormat="1">
      <c r="A567" s="41"/>
      <c r="B567" s="41"/>
      <c r="C567" s="42" t="str">
        <f>基本登録!$A$25</f>
        <v>③A4用紙に印刷すること（A4用紙1枚につき立順票は二部出力。切り取って使用すること）</v>
      </c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168"/>
      <c r="V567" s="168"/>
      <c r="W567" s="168"/>
      <c r="X567" s="168"/>
      <c r="Y567" s="168"/>
      <c r="Z567" s="168"/>
      <c r="AA567" s="168"/>
      <c r="AC567" s="53"/>
    </row>
    <row r="568" spans="1:32" ht="34.5" customHeight="1">
      <c r="AC568" s="52"/>
      <c r="AF568" s="11"/>
    </row>
    <row r="569" spans="1:32" ht="24.75" customHeight="1">
      <c r="A569" s="240" t="s">
        <v>119</v>
      </c>
      <c r="B569" s="240"/>
      <c r="C569" s="240"/>
      <c r="D569" s="201" t="str">
        <f ca="1">基本登録!$B$10</f>
        <v>令和8年度　都総体（全国総体都予選）個人 立順票</v>
      </c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190" t="s">
        <v>120</v>
      </c>
      <c r="Y569" s="191"/>
      <c r="Z569" s="191"/>
      <c r="AA569" s="192"/>
      <c r="AC569" s="52"/>
      <c r="AF569" s="11"/>
    </row>
    <row r="570" spans="1:32" ht="26.25" customHeight="1">
      <c r="A570" s="241"/>
      <c r="B570" s="241"/>
      <c r="C570" s="24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2" t="str">
        <f>IF(VLOOKUP(AC577,都総体!$J:$O,2,FALSE)="","",VLOOKUP(AC577,都総体!$J:$O,2,FALSE))</f>
        <v/>
      </c>
      <c r="Y570" s="203"/>
      <c r="Z570" s="203"/>
      <c r="AA570" s="204"/>
      <c r="AC570" s="52"/>
      <c r="AF570" s="11"/>
    </row>
    <row r="571" spans="1:32" ht="27" customHeight="1">
      <c r="A571" s="169" t="s">
        <v>121</v>
      </c>
      <c r="B571" s="177"/>
      <c r="C571" s="178"/>
      <c r="D571" s="208"/>
      <c r="E571" s="30" t="s">
        <v>122</v>
      </c>
      <c r="F571" s="208"/>
      <c r="G571" s="190" t="s">
        <v>123</v>
      </c>
      <c r="H571" s="191"/>
      <c r="I571" s="192"/>
      <c r="J571" s="213" t="str">
        <f>基本登録!$B$2</f>
        <v>基本登録シートの学校番号に入力して下さい</v>
      </c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X571" s="205"/>
      <c r="Y571" s="206"/>
      <c r="Z571" s="206"/>
      <c r="AA571" s="207"/>
      <c r="AC571" s="52"/>
      <c r="AF571" s="11"/>
    </row>
    <row r="572" spans="1:32" ht="9.75" customHeight="1">
      <c r="A572" s="214">
        <f>基本登録!$B$1</f>
        <v>0</v>
      </c>
      <c r="B572" s="215"/>
      <c r="C572" s="216"/>
      <c r="D572" s="209"/>
      <c r="E572" s="223" t="s">
        <v>109</v>
      </c>
      <c r="F572" s="211"/>
      <c r="G572" s="226" t="s">
        <v>124</v>
      </c>
      <c r="H572" s="227"/>
      <c r="I572" s="228"/>
      <c r="J572" s="213">
        <f>基本登録!$B$3</f>
        <v>0</v>
      </c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36"/>
      <c r="X572" s="36"/>
      <c r="AC572" s="52"/>
      <c r="AF572" s="11"/>
    </row>
    <row r="573" spans="1:32" ht="16.5" customHeight="1">
      <c r="A573" s="217"/>
      <c r="B573" s="218"/>
      <c r="C573" s="219"/>
      <c r="D573" s="209"/>
      <c r="E573" s="224"/>
      <c r="F573" s="211"/>
      <c r="G573" s="229"/>
      <c r="H573" s="230"/>
      <c r="I573" s="231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X573" s="182" t="s">
        <v>125</v>
      </c>
      <c r="Y573" s="184" t="s">
        <v>126</v>
      </c>
      <c r="Z573" s="185"/>
      <c r="AA573" s="186"/>
      <c r="AC573" s="52"/>
      <c r="AF573" s="11"/>
    </row>
    <row r="574" spans="1:32" ht="27" customHeight="1">
      <c r="A574" s="220"/>
      <c r="B574" s="221"/>
      <c r="C574" s="222"/>
      <c r="D574" s="210"/>
      <c r="E574" s="225"/>
      <c r="F574" s="212"/>
      <c r="G574" s="190" t="s">
        <v>127</v>
      </c>
      <c r="H574" s="191"/>
      <c r="I574" s="192"/>
      <c r="J574" s="28"/>
      <c r="K574" s="29"/>
      <c r="L574" s="29"/>
      <c r="M574" s="29"/>
      <c r="N574" s="29"/>
      <c r="O574" s="29"/>
      <c r="P574" s="22"/>
      <c r="Q574" s="22"/>
      <c r="R574" s="22" t="s">
        <v>128</v>
      </c>
      <c r="S574" s="193" t="str">
        <f t="shared" ref="S574" si="19">AC577</f>
        <v/>
      </c>
      <c r="T574" s="194"/>
      <c r="U574" s="194"/>
      <c r="V574" s="23" t="s">
        <v>129</v>
      </c>
      <c r="X574" s="183"/>
      <c r="Y574" s="187"/>
      <c r="Z574" s="188"/>
      <c r="AA574" s="189"/>
      <c r="AC574" s="52"/>
      <c r="AF574" s="11"/>
    </row>
    <row r="575" spans="1:32" ht="4.5" customHeight="1">
      <c r="AC575" s="52"/>
      <c r="AF575" s="11"/>
    </row>
    <row r="576" spans="1:32" ht="21.75" customHeight="1">
      <c r="A576" s="24" t="s">
        <v>130</v>
      </c>
      <c r="B576" s="174" t="s">
        <v>131</v>
      </c>
      <c r="C576" s="195"/>
      <c r="D576" s="195"/>
      <c r="E576" s="195"/>
      <c r="F576" s="176"/>
      <c r="G576" s="32" t="s">
        <v>102</v>
      </c>
      <c r="H576" s="196" t="str">
        <f ca="1">IFERROR(VLOOKUP(D569,基本登録!$B$8:$I$14,5,FALSE),"")</f>
        <v>個人準決勝</v>
      </c>
      <c r="I576" s="197"/>
      <c r="J576" s="197"/>
      <c r="K576" s="197"/>
      <c r="L576" s="198"/>
      <c r="M576" s="196" t="str">
        <f ca="1">IFERROR(VLOOKUP(D569,基本登録!$B$8:$I$14,6,FALSE),"")</f>
        <v>個人決勝</v>
      </c>
      <c r="N576" s="197"/>
      <c r="O576" s="197"/>
      <c r="P576" s="197"/>
      <c r="Q576" s="198"/>
      <c r="R576" s="196" t="str">
        <f ca="1">IFERROR(IF(VLOOKUP(D569,基本登録!$B$8:$I$14,7,FALSE)="","",VLOOKUP(D569,基本登録!$B$8:$I$14,7,FALSE)),"")</f>
        <v/>
      </c>
      <c r="S576" s="197"/>
      <c r="T576" s="197"/>
      <c r="U576" s="197"/>
      <c r="V576" s="198"/>
      <c r="W576" s="196" t="str">
        <f ca="1">IFERROR(IF(VLOOKUP(D569,基本登録!$B$8:$I$14,8,FALSE)="","",VLOOKUP(D569,基本登録!$B$8:$I$14,8,FALSE)),"")</f>
        <v/>
      </c>
      <c r="X576" s="197"/>
      <c r="Y576" s="197"/>
      <c r="Z576" s="197"/>
      <c r="AA576" s="198"/>
      <c r="AC576" s="52"/>
      <c r="AF576" s="11"/>
    </row>
    <row r="577" spans="1:32" ht="21.75" customHeight="1">
      <c r="A577" s="25" t="str">
        <f>基本登録!$A$17</f>
        <v>１</v>
      </c>
      <c r="B577" s="179" t="str">
        <f>IF(AC577="","",VLOOKUP(AC577,都総体!$J:$O,4,FALSE))</f>
        <v/>
      </c>
      <c r="C577" s="180"/>
      <c r="D577" s="180"/>
      <c r="E577" s="180"/>
      <c r="F577" s="181"/>
      <c r="G577" s="26" t="str">
        <f>IF(AC577="","",VLOOKUP(AC577,都総体!$J:$O,5,FALSE))</f>
        <v/>
      </c>
      <c r="H577" s="31"/>
      <c r="I577" s="31"/>
      <c r="J577" s="31"/>
      <c r="K577" s="21"/>
      <c r="L577" s="34"/>
      <c r="M577" s="31"/>
      <c r="N577" s="31"/>
      <c r="O577" s="31"/>
      <c r="P577" s="21"/>
      <c r="Q577" s="34"/>
      <c r="R577" s="31"/>
      <c r="S577" s="31"/>
      <c r="T577" s="31"/>
      <c r="U577" s="21"/>
      <c r="V577" s="34"/>
      <c r="W577" s="31"/>
      <c r="X577" s="31"/>
      <c r="Y577" s="31"/>
      <c r="Z577" s="21"/>
      <c r="AA577" s="34"/>
      <c r="AC577" s="52" t="str">
        <f>都総体!$J$35</f>
        <v/>
      </c>
      <c r="AF577" s="11"/>
    </row>
    <row r="578" spans="1:32" ht="21.75" customHeight="1">
      <c r="A578" s="24" t="str">
        <f>基本登録!$A$18</f>
        <v>２</v>
      </c>
      <c r="B578" s="179" t="str">
        <f>IF(AC578="","",VLOOKUP(AC578,都総体!$J:$O,4,FALSE))</f>
        <v/>
      </c>
      <c r="C578" s="180"/>
      <c r="D578" s="180"/>
      <c r="E578" s="180"/>
      <c r="F578" s="181"/>
      <c r="G578" s="26" t="str">
        <f>IF(AC578="","",VLOOKUP(AC578,都総体!$J:$O,5,FALSE))</f>
        <v/>
      </c>
      <c r="H578" s="31"/>
      <c r="I578" s="31"/>
      <c r="J578" s="31"/>
      <c r="K578" s="21"/>
      <c r="L578" s="34"/>
      <c r="M578" s="31"/>
      <c r="N578" s="31"/>
      <c r="O578" s="31"/>
      <c r="P578" s="21"/>
      <c r="Q578" s="34"/>
      <c r="R578" s="31"/>
      <c r="S578" s="31"/>
      <c r="T578" s="31"/>
      <c r="U578" s="21"/>
      <c r="V578" s="34"/>
      <c r="W578" s="31"/>
      <c r="X578" s="31"/>
      <c r="Y578" s="31"/>
      <c r="Z578" s="21"/>
      <c r="AA578" s="34"/>
      <c r="AC578" s="52"/>
      <c r="AF578" s="11"/>
    </row>
    <row r="579" spans="1:32" ht="21.75" customHeight="1">
      <c r="A579" s="24" t="str">
        <f>基本登録!$A$19</f>
        <v>３</v>
      </c>
      <c r="B579" s="179" t="str">
        <f>IF(AC579="","",VLOOKUP(AC579,都総体!$J:$O,4,FALSE))</f>
        <v/>
      </c>
      <c r="C579" s="180"/>
      <c r="D579" s="180"/>
      <c r="E579" s="180"/>
      <c r="F579" s="181"/>
      <c r="G579" s="26" t="str">
        <f>IF(AC579="","",VLOOKUP(AC579,都総体!$J:$O,5,FALSE))</f>
        <v/>
      </c>
      <c r="H579" s="31"/>
      <c r="I579" s="31"/>
      <c r="J579" s="31"/>
      <c r="K579" s="21"/>
      <c r="L579" s="34"/>
      <c r="M579" s="31"/>
      <c r="N579" s="31"/>
      <c r="O579" s="31"/>
      <c r="P579" s="21"/>
      <c r="Q579" s="34"/>
      <c r="R579" s="31"/>
      <c r="S579" s="31"/>
      <c r="T579" s="31"/>
      <c r="U579" s="21"/>
      <c r="V579" s="34"/>
      <c r="W579" s="31"/>
      <c r="X579" s="31"/>
      <c r="Y579" s="31"/>
      <c r="Z579" s="21"/>
      <c r="AA579" s="34"/>
      <c r="AC579" s="52"/>
      <c r="AF579" s="11"/>
    </row>
    <row r="580" spans="1:32" ht="21.75" customHeight="1">
      <c r="A580" s="24" t="str">
        <f>基本登録!$A$20</f>
        <v>４</v>
      </c>
      <c r="B580" s="179" t="str">
        <f>IF(AC580="","",VLOOKUP(AC580,都総体!$J:$O,4,FALSE))</f>
        <v/>
      </c>
      <c r="C580" s="180"/>
      <c r="D580" s="180"/>
      <c r="E580" s="180"/>
      <c r="F580" s="181"/>
      <c r="G580" s="26" t="str">
        <f>IF(AC580="","",VLOOKUP(AC580,都総体!$J:$O,5,FALSE))</f>
        <v/>
      </c>
      <c r="H580" s="31"/>
      <c r="I580" s="31"/>
      <c r="J580" s="31"/>
      <c r="K580" s="21"/>
      <c r="L580" s="34"/>
      <c r="M580" s="31"/>
      <c r="N580" s="31"/>
      <c r="O580" s="31"/>
      <c r="P580" s="21"/>
      <c r="Q580" s="34"/>
      <c r="R580" s="31"/>
      <c r="S580" s="31"/>
      <c r="T580" s="31"/>
      <c r="U580" s="21"/>
      <c r="V580" s="34"/>
      <c r="W580" s="31"/>
      <c r="X580" s="31"/>
      <c r="Y580" s="31"/>
      <c r="Z580" s="21"/>
      <c r="AA580" s="34"/>
      <c r="AC580" s="52"/>
      <c r="AF580" s="11"/>
    </row>
    <row r="581" spans="1:32" ht="21.75" customHeight="1">
      <c r="A581" s="24" t="str">
        <f>基本登録!$A$21</f>
        <v>５</v>
      </c>
      <c r="B581" s="179" t="str">
        <f>IF(AC581="","",VLOOKUP(AC581,都総体!$J:$O,4,FALSE))</f>
        <v/>
      </c>
      <c r="C581" s="180"/>
      <c r="D581" s="180"/>
      <c r="E581" s="180"/>
      <c r="F581" s="181"/>
      <c r="G581" s="26" t="str">
        <f>IF(AC581="","",VLOOKUP(AC581,都総体!$J:$O,5,FALSE))</f>
        <v/>
      </c>
      <c r="H581" s="31"/>
      <c r="I581" s="31"/>
      <c r="J581" s="31"/>
      <c r="K581" s="21"/>
      <c r="L581" s="34"/>
      <c r="M581" s="31"/>
      <c r="N581" s="31"/>
      <c r="O581" s="31"/>
      <c r="P581" s="21"/>
      <c r="Q581" s="34"/>
      <c r="R581" s="31"/>
      <c r="S581" s="31"/>
      <c r="T581" s="31"/>
      <c r="U581" s="21"/>
      <c r="V581" s="34"/>
      <c r="W581" s="31"/>
      <c r="X581" s="31"/>
      <c r="Y581" s="31"/>
      <c r="Z581" s="21"/>
      <c r="AA581" s="34"/>
      <c r="AC581" s="52"/>
      <c r="AF581" s="11"/>
    </row>
    <row r="582" spans="1:32" ht="21.75" customHeight="1">
      <c r="A582" s="24" t="str">
        <f>基本登録!$A$22</f>
        <v>補</v>
      </c>
      <c r="B582" s="179" t="str">
        <f>IF(AC582="","",VLOOKUP(AC582,都総体!$J:$O,4,FALSE))</f>
        <v/>
      </c>
      <c r="C582" s="180"/>
      <c r="D582" s="180"/>
      <c r="E582" s="180"/>
      <c r="F582" s="181"/>
      <c r="G582" s="26" t="str">
        <f>IF(AC582="","",VLOOKUP(AC582,都総体!$J:$O,5,FALSE))</f>
        <v/>
      </c>
      <c r="H582" s="24"/>
      <c r="I582" s="24"/>
      <c r="J582" s="24"/>
      <c r="K582" s="33"/>
      <c r="L582" s="34"/>
      <c r="M582" s="24"/>
      <c r="N582" s="24"/>
      <c r="O582" s="24"/>
      <c r="P582" s="33"/>
      <c r="Q582" s="34"/>
      <c r="R582" s="24"/>
      <c r="S582" s="24"/>
      <c r="T582" s="24"/>
      <c r="U582" s="33"/>
      <c r="V582" s="34"/>
      <c r="W582" s="24"/>
      <c r="X582" s="24"/>
      <c r="Y582" s="24"/>
      <c r="Z582" s="33"/>
      <c r="AA582" s="34"/>
      <c r="AC582" s="52"/>
      <c r="AF582" s="11"/>
    </row>
    <row r="583" spans="1:32" ht="19.5" customHeight="1">
      <c r="A583" s="169"/>
      <c r="B583" s="170"/>
      <c r="C583" s="170"/>
      <c r="D583" s="170"/>
      <c r="E583" s="170"/>
      <c r="F583" s="170"/>
      <c r="G583" s="171"/>
      <c r="H583" s="172" t="s">
        <v>132</v>
      </c>
      <c r="I583" s="173"/>
      <c r="J583" s="173"/>
      <c r="K583" s="173"/>
      <c r="L583" s="34"/>
      <c r="M583" s="172" t="s">
        <v>132</v>
      </c>
      <c r="N583" s="173"/>
      <c r="O583" s="173"/>
      <c r="P583" s="173"/>
      <c r="Q583" s="34"/>
      <c r="R583" s="172" t="s">
        <v>132</v>
      </c>
      <c r="S583" s="173"/>
      <c r="T583" s="173"/>
      <c r="U583" s="173"/>
      <c r="V583" s="34"/>
      <c r="W583" s="172" t="s">
        <v>132</v>
      </c>
      <c r="X583" s="173"/>
      <c r="Y583" s="173"/>
      <c r="Z583" s="173"/>
      <c r="AA583" s="34"/>
      <c r="AC583" s="52"/>
      <c r="AF583" s="11"/>
    </row>
    <row r="584" spans="1:32" ht="24.75" customHeight="1">
      <c r="A584" s="174"/>
      <c r="B584" s="175"/>
      <c r="C584" s="175"/>
      <c r="D584" s="175"/>
      <c r="E584" s="175"/>
      <c r="F584" s="175"/>
      <c r="G584" s="176"/>
      <c r="H584" s="169"/>
      <c r="I584" s="177"/>
      <c r="J584" s="177"/>
      <c r="K584" s="177"/>
      <c r="L584" s="178"/>
      <c r="M584" s="169"/>
      <c r="N584" s="177"/>
      <c r="O584" s="177"/>
      <c r="P584" s="177"/>
      <c r="Q584" s="178"/>
      <c r="R584" s="169"/>
      <c r="S584" s="177"/>
      <c r="T584" s="177"/>
      <c r="U584" s="177"/>
      <c r="V584" s="178"/>
      <c r="W584" s="169"/>
      <c r="X584" s="177"/>
      <c r="Y584" s="177"/>
      <c r="Z584" s="177"/>
      <c r="AA584" s="178"/>
      <c r="AC584" s="52"/>
      <c r="AF584" s="11"/>
    </row>
    <row r="585" spans="1:32" ht="4.5" customHeight="1">
      <c r="A585" s="165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AC585" s="52"/>
      <c r="AF585" s="11"/>
    </row>
    <row r="586" spans="1:32">
      <c r="A586" s="167" t="s">
        <v>136</v>
      </c>
      <c r="B586" s="167"/>
      <c r="C586" s="47" t="str">
        <f>基本登録!$A$23</f>
        <v>①（　）内の大会の個人の部は一人１枚使用すること（関東予選・総合体育大会・個人選手権大会）</v>
      </c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4"/>
      <c r="R586" s="45"/>
      <c r="S586" s="44"/>
      <c r="T586" s="44"/>
      <c r="U586" s="40"/>
      <c r="V586" s="40"/>
      <c r="W586" s="40"/>
      <c r="X586" s="40"/>
      <c r="Y586" s="40"/>
      <c r="Z586" s="40"/>
      <c r="AA586" s="40"/>
    </row>
    <row r="587" spans="1:32">
      <c r="A587" s="43"/>
      <c r="B587" s="43"/>
      <c r="C587" s="47" t="str">
        <f>基本登録!$A$24</f>
        <v>②顧問の捺印のないものは無効</v>
      </c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6"/>
      <c r="R587" s="44"/>
      <c r="S587" s="44"/>
      <c r="T587" s="44"/>
      <c r="U587" s="168" t="s">
        <v>139</v>
      </c>
      <c r="V587" s="168"/>
      <c r="W587" s="168"/>
      <c r="X587" s="168"/>
      <c r="Y587" s="168"/>
      <c r="Z587" s="168"/>
      <c r="AA587" s="168"/>
    </row>
    <row r="588" spans="1:32" s="37" customFormat="1">
      <c r="A588" s="41"/>
      <c r="B588" s="41"/>
      <c r="C588" s="42" t="str">
        <f>基本登録!$A$25</f>
        <v>③A4用紙に印刷すること（A4用紙1枚につき立順票は二部出力。切り取って使用すること）</v>
      </c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168"/>
      <c r="V588" s="168"/>
      <c r="W588" s="168"/>
      <c r="X588" s="168"/>
      <c r="Y588" s="168"/>
      <c r="Z588" s="168"/>
      <c r="AA588" s="168"/>
      <c r="AC588" s="53"/>
    </row>
    <row r="589" spans="1:32" ht="34.5" customHeight="1">
      <c r="AC589" s="52"/>
      <c r="AF589" s="11"/>
    </row>
    <row r="590" spans="1:32" ht="24.75" customHeight="1">
      <c r="A590" s="240" t="s">
        <v>119</v>
      </c>
      <c r="B590" s="240"/>
      <c r="C590" s="240"/>
      <c r="D590" s="201" t="str">
        <f ca="1">基本登録!$B$10</f>
        <v>令和8年度　都総体（全国総体都予選）個人 立順票</v>
      </c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190" t="s">
        <v>120</v>
      </c>
      <c r="Y590" s="191"/>
      <c r="Z590" s="191"/>
      <c r="AA590" s="192"/>
      <c r="AC590" s="52"/>
      <c r="AF590" s="11"/>
    </row>
    <row r="591" spans="1:32" ht="26.25" customHeight="1">
      <c r="A591" s="241"/>
      <c r="B591" s="241"/>
      <c r="C591" s="24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2" t="str">
        <f>IF(VLOOKUP(AC598,都総体!$J:$O,2,FALSE)="","",VLOOKUP(AC598,都総体!$J:$O,2,FALSE))</f>
        <v/>
      </c>
      <c r="Y591" s="203"/>
      <c r="Z591" s="203"/>
      <c r="AA591" s="204"/>
      <c r="AC591" s="52"/>
      <c r="AF591" s="11"/>
    </row>
    <row r="592" spans="1:32" ht="27" customHeight="1">
      <c r="A592" s="169" t="s">
        <v>121</v>
      </c>
      <c r="B592" s="177"/>
      <c r="C592" s="178"/>
      <c r="D592" s="208"/>
      <c r="E592" s="30" t="s">
        <v>122</v>
      </c>
      <c r="F592" s="208"/>
      <c r="G592" s="190" t="s">
        <v>123</v>
      </c>
      <c r="H592" s="191"/>
      <c r="I592" s="192"/>
      <c r="J592" s="213" t="str">
        <f>基本登録!$B$2</f>
        <v>基本登録シートの学校番号に入力して下さい</v>
      </c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X592" s="205"/>
      <c r="Y592" s="206"/>
      <c r="Z592" s="206"/>
      <c r="AA592" s="207"/>
      <c r="AC592" s="52"/>
      <c r="AF592" s="11"/>
    </row>
    <row r="593" spans="1:32" ht="9.75" customHeight="1">
      <c r="A593" s="214">
        <f>基本登録!$B$1</f>
        <v>0</v>
      </c>
      <c r="B593" s="215"/>
      <c r="C593" s="216"/>
      <c r="D593" s="209"/>
      <c r="E593" s="223" t="s">
        <v>109</v>
      </c>
      <c r="F593" s="211"/>
      <c r="G593" s="226" t="s">
        <v>124</v>
      </c>
      <c r="H593" s="227"/>
      <c r="I593" s="228"/>
      <c r="J593" s="213">
        <f>基本登録!$B$3</f>
        <v>0</v>
      </c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36"/>
      <c r="X593" s="36"/>
      <c r="AC593" s="52"/>
      <c r="AF593" s="11"/>
    </row>
    <row r="594" spans="1:32" ht="16.5" customHeight="1">
      <c r="A594" s="217"/>
      <c r="B594" s="218"/>
      <c r="C594" s="219"/>
      <c r="D594" s="209"/>
      <c r="E594" s="224"/>
      <c r="F594" s="211"/>
      <c r="G594" s="229"/>
      <c r="H594" s="230"/>
      <c r="I594" s="231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X594" s="182" t="s">
        <v>125</v>
      </c>
      <c r="Y594" s="184" t="s">
        <v>126</v>
      </c>
      <c r="Z594" s="185"/>
      <c r="AA594" s="186"/>
      <c r="AC594" s="52"/>
      <c r="AF594" s="11"/>
    </row>
    <row r="595" spans="1:32" ht="27" customHeight="1">
      <c r="A595" s="220"/>
      <c r="B595" s="221"/>
      <c r="C595" s="222"/>
      <c r="D595" s="210"/>
      <c r="E595" s="225"/>
      <c r="F595" s="212"/>
      <c r="G595" s="190" t="s">
        <v>127</v>
      </c>
      <c r="H595" s="191"/>
      <c r="I595" s="192"/>
      <c r="J595" s="28"/>
      <c r="K595" s="29"/>
      <c r="L595" s="29"/>
      <c r="M595" s="29"/>
      <c r="N595" s="29"/>
      <c r="O595" s="29"/>
      <c r="P595" s="22"/>
      <c r="Q595" s="22"/>
      <c r="R595" s="22" t="s">
        <v>128</v>
      </c>
      <c r="S595" s="193" t="str">
        <f t="shared" ref="S595" si="20">AC598</f>
        <v/>
      </c>
      <c r="T595" s="194"/>
      <c r="U595" s="194"/>
      <c r="V595" s="23" t="s">
        <v>129</v>
      </c>
      <c r="X595" s="183"/>
      <c r="Y595" s="187"/>
      <c r="Z595" s="188"/>
      <c r="AA595" s="189"/>
      <c r="AC595" s="52"/>
      <c r="AF595" s="11"/>
    </row>
    <row r="596" spans="1:32" ht="4.5" customHeight="1">
      <c r="AC596" s="52"/>
      <c r="AF596" s="11"/>
    </row>
    <row r="597" spans="1:32" ht="21.75" customHeight="1">
      <c r="A597" s="24" t="s">
        <v>130</v>
      </c>
      <c r="B597" s="174" t="s">
        <v>131</v>
      </c>
      <c r="C597" s="195"/>
      <c r="D597" s="195"/>
      <c r="E597" s="195"/>
      <c r="F597" s="176"/>
      <c r="G597" s="32" t="s">
        <v>102</v>
      </c>
      <c r="H597" s="196" t="str">
        <f ca="1">IFERROR(VLOOKUP(D590,基本登録!$B$8:$I$14,5,FALSE),"")</f>
        <v>個人準決勝</v>
      </c>
      <c r="I597" s="197"/>
      <c r="J597" s="197"/>
      <c r="K597" s="197"/>
      <c r="L597" s="198"/>
      <c r="M597" s="196" t="str">
        <f ca="1">IFERROR(VLOOKUP(D590,基本登録!$B$8:$I$14,6,FALSE),"")</f>
        <v>個人決勝</v>
      </c>
      <c r="N597" s="197"/>
      <c r="O597" s="197"/>
      <c r="P597" s="197"/>
      <c r="Q597" s="198"/>
      <c r="R597" s="196" t="str">
        <f ca="1">IFERROR(IF(VLOOKUP(D590,基本登録!$B$8:$I$14,7,FALSE)="","",VLOOKUP(D590,基本登録!$B$8:$I$14,7,FALSE)),"")</f>
        <v/>
      </c>
      <c r="S597" s="197"/>
      <c r="T597" s="197"/>
      <c r="U597" s="197"/>
      <c r="V597" s="198"/>
      <c r="W597" s="196" t="str">
        <f ca="1">IFERROR(IF(VLOOKUP(D590,基本登録!$B$8:$I$14,8,FALSE)="","",VLOOKUP(D590,基本登録!$B$8:$I$14,8,FALSE)),"")</f>
        <v/>
      </c>
      <c r="X597" s="197"/>
      <c r="Y597" s="197"/>
      <c r="Z597" s="197"/>
      <c r="AA597" s="198"/>
      <c r="AC597" s="52"/>
      <c r="AF597" s="11"/>
    </row>
    <row r="598" spans="1:32" ht="21.75" customHeight="1">
      <c r="A598" s="25" t="str">
        <f>基本登録!$A$17</f>
        <v>１</v>
      </c>
      <c r="B598" s="179" t="str">
        <f>IF(AC598="","",VLOOKUP(AC598,都総体!$J:$O,4,FALSE))</f>
        <v/>
      </c>
      <c r="C598" s="180"/>
      <c r="D598" s="180"/>
      <c r="E598" s="180"/>
      <c r="F598" s="181"/>
      <c r="G598" s="26" t="str">
        <f>IF(AC598="","",VLOOKUP(AC598,都総体!$J:$O,5,FALSE))</f>
        <v/>
      </c>
      <c r="H598" s="31"/>
      <c r="I598" s="31"/>
      <c r="J598" s="31"/>
      <c r="K598" s="21"/>
      <c r="L598" s="34"/>
      <c r="M598" s="31"/>
      <c r="N598" s="31"/>
      <c r="O598" s="31"/>
      <c r="P598" s="21"/>
      <c r="Q598" s="34"/>
      <c r="R598" s="31"/>
      <c r="S598" s="31"/>
      <c r="T598" s="31"/>
      <c r="U598" s="21"/>
      <c r="V598" s="34"/>
      <c r="W598" s="31"/>
      <c r="X598" s="31"/>
      <c r="Y598" s="31"/>
      <c r="Z598" s="21"/>
      <c r="AA598" s="34"/>
      <c r="AC598" s="52" t="str">
        <f>都総体!$J$36</f>
        <v/>
      </c>
      <c r="AF598" s="11"/>
    </row>
    <row r="599" spans="1:32" ht="21.75" customHeight="1">
      <c r="A599" s="24" t="str">
        <f>基本登録!$A$18</f>
        <v>２</v>
      </c>
      <c r="B599" s="179" t="str">
        <f>IF(AC599="","",VLOOKUP(AC599,都総体!$J:$O,4,FALSE))</f>
        <v/>
      </c>
      <c r="C599" s="180"/>
      <c r="D599" s="180"/>
      <c r="E599" s="180"/>
      <c r="F599" s="181"/>
      <c r="G599" s="26" t="str">
        <f>IF(AC599="","",VLOOKUP(AC599,都総体!$J:$O,5,FALSE))</f>
        <v/>
      </c>
      <c r="H599" s="31"/>
      <c r="I599" s="31"/>
      <c r="J599" s="31"/>
      <c r="K599" s="21"/>
      <c r="L599" s="34"/>
      <c r="M599" s="31"/>
      <c r="N599" s="31"/>
      <c r="O599" s="31"/>
      <c r="P599" s="21"/>
      <c r="Q599" s="34"/>
      <c r="R599" s="31"/>
      <c r="S599" s="31"/>
      <c r="T599" s="31"/>
      <c r="U599" s="21"/>
      <c r="V599" s="34"/>
      <c r="W599" s="31"/>
      <c r="X599" s="31"/>
      <c r="Y599" s="31"/>
      <c r="Z599" s="21"/>
      <c r="AA599" s="34"/>
      <c r="AC599" s="52"/>
      <c r="AF599" s="11"/>
    </row>
    <row r="600" spans="1:32" ht="21.75" customHeight="1">
      <c r="A600" s="24" t="str">
        <f>基本登録!$A$19</f>
        <v>３</v>
      </c>
      <c r="B600" s="179" t="str">
        <f>IF(AC600="","",VLOOKUP(AC600,都総体!$J:$O,4,FALSE))</f>
        <v/>
      </c>
      <c r="C600" s="180"/>
      <c r="D600" s="180"/>
      <c r="E600" s="180"/>
      <c r="F600" s="181"/>
      <c r="G600" s="26" t="str">
        <f>IF(AC600="","",VLOOKUP(AC600,都総体!$J:$O,5,FALSE))</f>
        <v/>
      </c>
      <c r="H600" s="31"/>
      <c r="I600" s="31"/>
      <c r="J600" s="31"/>
      <c r="K600" s="21"/>
      <c r="L600" s="34"/>
      <c r="M600" s="31"/>
      <c r="N600" s="31"/>
      <c r="O600" s="31"/>
      <c r="P600" s="21"/>
      <c r="Q600" s="34"/>
      <c r="R600" s="31"/>
      <c r="S600" s="31"/>
      <c r="T600" s="31"/>
      <c r="U600" s="21"/>
      <c r="V600" s="34"/>
      <c r="W600" s="31"/>
      <c r="X600" s="31"/>
      <c r="Y600" s="31"/>
      <c r="Z600" s="21"/>
      <c r="AA600" s="34"/>
      <c r="AC600" s="52"/>
      <c r="AF600" s="11"/>
    </row>
    <row r="601" spans="1:32" ht="21.75" customHeight="1">
      <c r="A601" s="24" t="str">
        <f>基本登録!$A$20</f>
        <v>４</v>
      </c>
      <c r="B601" s="179" t="str">
        <f>IF(AC601="","",VLOOKUP(AC601,都総体!$J:$O,4,FALSE))</f>
        <v/>
      </c>
      <c r="C601" s="180"/>
      <c r="D601" s="180"/>
      <c r="E601" s="180"/>
      <c r="F601" s="181"/>
      <c r="G601" s="26" t="str">
        <f>IF(AC601="","",VLOOKUP(AC601,都総体!$J:$O,5,FALSE))</f>
        <v/>
      </c>
      <c r="H601" s="31"/>
      <c r="I601" s="31"/>
      <c r="J601" s="31"/>
      <c r="K601" s="21"/>
      <c r="L601" s="34"/>
      <c r="M601" s="31"/>
      <c r="N601" s="31"/>
      <c r="O601" s="31"/>
      <c r="P601" s="21"/>
      <c r="Q601" s="34"/>
      <c r="R601" s="31"/>
      <c r="S601" s="31"/>
      <c r="T601" s="31"/>
      <c r="U601" s="21"/>
      <c r="V601" s="34"/>
      <c r="W601" s="31"/>
      <c r="X601" s="31"/>
      <c r="Y601" s="31"/>
      <c r="Z601" s="21"/>
      <c r="AA601" s="34"/>
      <c r="AC601" s="52"/>
      <c r="AF601" s="11"/>
    </row>
    <row r="602" spans="1:32" ht="21.75" customHeight="1">
      <c r="A602" s="24" t="str">
        <f>基本登録!$A$21</f>
        <v>５</v>
      </c>
      <c r="B602" s="179" t="str">
        <f>IF(AC602="","",VLOOKUP(AC602,都総体!$J:$O,4,FALSE))</f>
        <v/>
      </c>
      <c r="C602" s="180"/>
      <c r="D602" s="180"/>
      <c r="E602" s="180"/>
      <c r="F602" s="181"/>
      <c r="G602" s="26" t="str">
        <f>IF(AC602="","",VLOOKUP(AC602,都総体!$J:$O,5,FALSE))</f>
        <v/>
      </c>
      <c r="H602" s="31"/>
      <c r="I602" s="31"/>
      <c r="J602" s="31"/>
      <c r="K602" s="21"/>
      <c r="L602" s="34"/>
      <c r="M602" s="31"/>
      <c r="N602" s="31"/>
      <c r="O602" s="31"/>
      <c r="P602" s="21"/>
      <c r="Q602" s="34"/>
      <c r="R602" s="31"/>
      <c r="S602" s="31"/>
      <c r="T602" s="31"/>
      <c r="U602" s="21"/>
      <c r="V602" s="34"/>
      <c r="W602" s="31"/>
      <c r="X602" s="31"/>
      <c r="Y602" s="31"/>
      <c r="Z602" s="21"/>
      <c r="AA602" s="34"/>
      <c r="AC602" s="52"/>
      <c r="AF602" s="11"/>
    </row>
    <row r="603" spans="1:32" ht="21.75" customHeight="1">
      <c r="A603" s="24" t="str">
        <f>基本登録!$A$22</f>
        <v>補</v>
      </c>
      <c r="B603" s="179" t="str">
        <f>IF(AC603="","",VLOOKUP(AC603,都総体!$J:$O,4,FALSE))</f>
        <v/>
      </c>
      <c r="C603" s="180"/>
      <c r="D603" s="180"/>
      <c r="E603" s="180"/>
      <c r="F603" s="181"/>
      <c r="G603" s="26" t="str">
        <f>IF(AC603="","",VLOOKUP(AC603,都総体!$J:$O,5,FALSE))</f>
        <v/>
      </c>
      <c r="H603" s="24"/>
      <c r="I603" s="24"/>
      <c r="J603" s="24"/>
      <c r="K603" s="33"/>
      <c r="L603" s="34"/>
      <c r="M603" s="24"/>
      <c r="N603" s="24"/>
      <c r="O603" s="24"/>
      <c r="P603" s="33"/>
      <c r="Q603" s="34"/>
      <c r="R603" s="24"/>
      <c r="S603" s="24"/>
      <c r="T603" s="24"/>
      <c r="U603" s="33"/>
      <c r="V603" s="34"/>
      <c r="W603" s="24"/>
      <c r="X603" s="24"/>
      <c r="Y603" s="24"/>
      <c r="Z603" s="33"/>
      <c r="AA603" s="34"/>
      <c r="AC603" s="52"/>
      <c r="AF603" s="11"/>
    </row>
    <row r="604" spans="1:32" ht="19.5" customHeight="1">
      <c r="A604" s="169"/>
      <c r="B604" s="170"/>
      <c r="C604" s="170"/>
      <c r="D604" s="170"/>
      <c r="E604" s="170"/>
      <c r="F604" s="170"/>
      <c r="G604" s="171"/>
      <c r="H604" s="172" t="s">
        <v>132</v>
      </c>
      <c r="I604" s="173"/>
      <c r="J604" s="173"/>
      <c r="K604" s="173"/>
      <c r="L604" s="34"/>
      <c r="M604" s="172" t="s">
        <v>132</v>
      </c>
      <c r="N604" s="173"/>
      <c r="O604" s="173"/>
      <c r="P604" s="173"/>
      <c r="Q604" s="34"/>
      <c r="R604" s="172" t="s">
        <v>132</v>
      </c>
      <c r="S604" s="173"/>
      <c r="T604" s="173"/>
      <c r="U604" s="173"/>
      <c r="V604" s="34"/>
      <c r="W604" s="172" t="s">
        <v>132</v>
      </c>
      <c r="X604" s="173"/>
      <c r="Y604" s="173"/>
      <c r="Z604" s="173"/>
      <c r="AA604" s="34"/>
      <c r="AC604" s="52"/>
      <c r="AF604" s="11"/>
    </row>
    <row r="605" spans="1:32" ht="24.75" customHeight="1">
      <c r="A605" s="174"/>
      <c r="B605" s="175"/>
      <c r="C605" s="175"/>
      <c r="D605" s="175"/>
      <c r="E605" s="175"/>
      <c r="F605" s="175"/>
      <c r="G605" s="176"/>
      <c r="H605" s="169"/>
      <c r="I605" s="177"/>
      <c r="J605" s="177"/>
      <c r="K605" s="177"/>
      <c r="L605" s="178"/>
      <c r="M605" s="169"/>
      <c r="N605" s="177"/>
      <c r="O605" s="177"/>
      <c r="P605" s="177"/>
      <c r="Q605" s="178"/>
      <c r="R605" s="169"/>
      <c r="S605" s="177"/>
      <c r="T605" s="177"/>
      <c r="U605" s="177"/>
      <c r="V605" s="178"/>
      <c r="W605" s="169"/>
      <c r="X605" s="177"/>
      <c r="Y605" s="177"/>
      <c r="Z605" s="177"/>
      <c r="AA605" s="178"/>
      <c r="AC605" s="52"/>
      <c r="AF605" s="11"/>
    </row>
    <row r="606" spans="1:32" ht="4.5" customHeight="1">
      <c r="A606" s="165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AC606" s="52"/>
      <c r="AF606" s="11"/>
    </row>
    <row r="607" spans="1:32">
      <c r="A607" s="167" t="s">
        <v>136</v>
      </c>
      <c r="B607" s="167"/>
      <c r="C607" s="47" t="str">
        <f>基本登録!$A$23</f>
        <v>①（　）内の大会の個人の部は一人１枚使用すること（関東予選・総合体育大会・個人選手権大会）</v>
      </c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4"/>
      <c r="R607" s="45"/>
      <c r="S607" s="44"/>
      <c r="T607" s="44"/>
      <c r="U607" s="40"/>
      <c r="V607" s="40"/>
      <c r="W607" s="40"/>
      <c r="X607" s="40"/>
      <c r="Y607" s="40"/>
      <c r="Z607" s="40"/>
      <c r="AA607" s="40"/>
    </row>
    <row r="608" spans="1:32">
      <c r="A608" s="43"/>
      <c r="B608" s="43"/>
      <c r="C608" s="47" t="str">
        <f>基本登録!$A$24</f>
        <v>②顧問の捺印のないものは無効</v>
      </c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6"/>
      <c r="R608" s="44"/>
      <c r="S608" s="44"/>
      <c r="T608" s="44"/>
      <c r="U608" s="168" t="s">
        <v>139</v>
      </c>
      <c r="V608" s="168"/>
      <c r="W608" s="168"/>
      <c r="X608" s="168"/>
      <c r="Y608" s="168"/>
      <c r="Z608" s="168"/>
      <c r="AA608" s="168"/>
    </row>
    <row r="609" spans="1:32" s="37" customFormat="1">
      <c r="A609" s="41"/>
      <c r="B609" s="41"/>
      <c r="C609" s="42" t="str">
        <f>基本登録!$A$25</f>
        <v>③A4用紙に印刷すること（A4用紙1枚につき立順票は二部出力。切り取って使用すること）</v>
      </c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168"/>
      <c r="V609" s="168"/>
      <c r="W609" s="168"/>
      <c r="X609" s="168"/>
      <c r="Y609" s="168"/>
      <c r="Z609" s="168"/>
      <c r="AA609" s="168"/>
      <c r="AC609" s="53"/>
    </row>
    <row r="610" spans="1:32" ht="34.5" customHeight="1">
      <c r="AC610" s="52"/>
      <c r="AF610" s="11"/>
    </row>
    <row r="611" spans="1:32" ht="24.75" customHeight="1">
      <c r="A611" s="240" t="s">
        <v>119</v>
      </c>
      <c r="B611" s="240"/>
      <c r="C611" s="240"/>
      <c r="D611" s="201" t="str">
        <f ca="1">基本登録!$B$10</f>
        <v>令和8年度　都総体（全国総体都予選）個人 立順票</v>
      </c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190" t="s">
        <v>120</v>
      </c>
      <c r="Y611" s="191"/>
      <c r="Z611" s="191"/>
      <c r="AA611" s="192"/>
      <c r="AC611" s="52"/>
      <c r="AF611" s="11"/>
    </row>
    <row r="612" spans="1:32" ht="26.25" customHeight="1">
      <c r="A612" s="241"/>
      <c r="B612" s="241"/>
      <c r="C612" s="24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2" t="str">
        <f>IF(VLOOKUP(AC619,都総体!$J:$O,2,FALSE)="","",VLOOKUP(AC619,都総体!$J:$O,2,FALSE))</f>
        <v/>
      </c>
      <c r="Y612" s="203"/>
      <c r="Z612" s="203"/>
      <c r="AA612" s="204"/>
      <c r="AC612" s="52"/>
      <c r="AF612" s="11"/>
    </row>
    <row r="613" spans="1:32" ht="27" customHeight="1">
      <c r="A613" s="169" t="s">
        <v>121</v>
      </c>
      <c r="B613" s="177"/>
      <c r="C613" s="178"/>
      <c r="D613" s="208"/>
      <c r="E613" s="30" t="s">
        <v>122</v>
      </c>
      <c r="F613" s="208"/>
      <c r="G613" s="190" t="s">
        <v>123</v>
      </c>
      <c r="H613" s="191"/>
      <c r="I613" s="192"/>
      <c r="J613" s="213" t="str">
        <f>基本登録!$B$2</f>
        <v>基本登録シートの学校番号に入力して下さい</v>
      </c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X613" s="205"/>
      <c r="Y613" s="206"/>
      <c r="Z613" s="206"/>
      <c r="AA613" s="207"/>
      <c r="AC613" s="52"/>
      <c r="AF613" s="11"/>
    </row>
    <row r="614" spans="1:32" ht="9.75" customHeight="1">
      <c r="A614" s="214">
        <f>基本登録!$B$1</f>
        <v>0</v>
      </c>
      <c r="B614" s="215"/>
      <c r="C614" s="216"/>
      <c r="D614" s="209"/>
      <c r="E614" s="223" t="s">
        <v>109</v>
      </c>
      <c r="F614" s="211"/>
      <c r="G614" s="226" t="s">
        <v>124</v>
      </c>
      <c r="H614" s="227"/>
      <c r="I614" s="228"/>
      <c r="J614" s="213">
        <f>基本登録!$B$3</f>
        <v>0</v>
      </c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36"/>
      <c r="X614" s="36"/>
      <c r="AC614" s="52"/>
      <c r="AF614" s="11"/>
    </row>
    <row r="615" spans="1:32" ht="16.5" customHeight="1">
      <c r="A615" s="217"/>
      <c r="B615" s="218"/>
      <c r="C615" s="219"/>
      <c r="D615" s="209"/>
      <c r="E615" s="224"/>
      <c r="F615" s="211"/>
      <c r="G615" s="229"/>
      <c r="H615" s="230"/>
      <c r="I615" s="231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X615" s="182" t="s">
        <v>125</v>
      </c>
      <c r="Y615" s="184" t="s">
        <v>126</v>
      </c>
      <c r="Z615" s="185"/>
      <c r="AA615" s="186"/>
      <c r="AC615" s="52"/>
      <c r="AF615" s="11"/>
    </row>
    <row r="616" spans="1:32" ht="27" customHeight="1">
      <c r="A616" s="220"/>
      <c r="B616" s="221"/>
      <c r="C616" s="222"/>
      <c r="D616" s="210"/>
      <c r="E616" s="225"/>
      <c r="F616" s="212"/>
      <c r="G616" s="190" t="s">
        <v>127</v>
      </c>
      <c r="H616" s="191"/>
      <c r="I616" s="192"/>
      <c r="J616" s="28"/>
      <c r="K616" s="29"/>
      <c r="L616" s="29"/>
      <c r="M616" s="29"/>
      <c r="N616" s="29"/>
      <c r="O616" s="29"/>
      <c r="P616" s="22"/>
      <c r="Q616" s="22"/>
      <c r="R616" s="22" t="s">
        <v>128</v>
      </c>
      <c r="S616" s="193" t="str">
        <f t="shared" ref="S616" si="21">AC619</f>
        <v/>
      </c>
      <c r="T616" s="194"/>
      <c r="U616" s="194"/>
      <c r="V616" s="23" t="s">
        <v>129</v>
      </c>
      <c r="X616" s="183"/>
      <c r="Y616" s="187"/>
      <c r="Z616" s="188"/>
      <c r="AA616" s="189"/>
      <c r="AC616" s="52"/>
      <c r="AF616" s="11"/>
    </row>
    <row r="617" spans="1:32" ht="4.5" customHeight="1">
      <c r="AC617" s="52"/>
      <c r="AF617" s="11"/>
    </row>
    <row r="618" spans="1:32" ht="21.75" customHeight="1">
      <c r="A618" s="24" t="s">
        <v>130</v>
      </c>
      <c r="B618" s="174" t="s">
        <v>131</v>
      </c>
      <c r="C618" s="195"/>
      <c r="D618" s="195"/>
      <c r="E618" s="195"/>
      <c r="F618" s="176"/>
      <c r="G618" s="32" t="s">
        <v>102</v>
      </c>
      <c r="H618" s="196" t="str">
        <f ca="1">IFERROR(VLOOKUP(D611,基本登録!$B$8:$I$14,5,FALSE),"")</f>
        <v>個人準決勝</v>
      </c>
      <c r="I618" s="197"/>
      <c r="J618" s="197"/>
      <c r="K618" s="197"/>
      <c r="L618" s="198"/>
      <c r="M618" s="196" t="str">
        <f ca="1">IFERROR(VLOOKUP(D611,基本登録!$B$8:$I$14,6,FALSE),"")</f>
        <v>個人決勝</v>
      </c>
      <c r="N618" s="197"/>
      <c r="O618" s="197"/>
      <c r="P618" s="197"/>
      <c r="Q618" s="198"/>
      <c r="R618" s="196" t="str">
        <f ca="1">IFERROR(IF(VLOOKUP(D611,基本登録!$B$8:$I$14,7,FALSE)="","",VLOOKUP(D611,基本登録!$B$8:$I$14,7,FALSE)),"")</f>
        <v/>
      </c>
      <c r="S618" s="197"/>
      <c r="T618" s="197"/>
      <c r="U618" s="197"/>
      <c r="V618" s="198"/>
      <c r="W618" s="196" t="str">
        <f ca="1">IFERROR(IF(VLOOKUP(D611,基本登録!$B$8:$I$14,8,FALSE)="","",VLOOKUP(D611,基本登録!$B$8:$I$14,8,FALSE)),"")</f>
        <v/>
      </c>
      <c r="X618" s="197"/>
      <c r="Y618" s="197"/>
      <c r="Z618" s="197"/>
      <c r="AA618" s="198"/>
      <c r="AC618" s="52"/>
      <c r="AF618" s="11"/>
    </row>
    <row r="619" spans="1:32" ht="21.75" customHeight="1">
      <c r="A619" s="25" t="str">
        <f>基本登録!$A$17</f>
        <v>１</v>
      </c>
      <c r="B619" s="179" t="str">
        <f>IF(AC619="","",VLOOKUP(AC619,都総体!$J:$O,4,FALSE))</f>
        <v/>
      </c>
      <c r="C619" s="180"/>
      <c r="D619" s="180"/>
      <c r="E619" s="180"/>
      <c r="F619" s="181"/>
      <c r="G619" s="26" t="str">
        <f>IF(AC619="","",VLOOKUP(AC619,都総体!$J:$O,5,FALSE))</f>
        <v/>
      </c>
      <c r="H619" s="31"/>
      <c r="I619" s="31"/>
      <c r="J619" s="31"/>
      <c r="K619" s="21"/>
      <c r="L619" s="34"/>
      <c r="M619" s="31"/>
      <c r="N619" s="31"/>
      <c r="O619" s="31"/>
      <c r="P619" s="21"/>
      <c r="Q619" s="34"/>
      <c r="R619" s="31"/>
      <c r="S619" s="31"/>
      <c r="T619" s="31"/>
      <c r="U619" s="21"/>
      <c r="V619" s="34"/>
      <c r="W619" s="31"/>
      <c r="X619" s="31"/>
      <c r="Y619" s="31"/>
      <c r="Z619" s="21"/>
      <c r="AA619" s="34"/>
      <c r="AC619" s="52" t="str">
        <f>都総体!$J$37</f>
        <v/>
      </c>
      <c r="AF619" s="11"/>
    </row>
    <row r="620" spans="1:32" ht="21.75" customHeight="1">
      <c r="A620" s="24" t="str">
        <f>基本登録!$A$18</f>
        <v>２</v>
      </c>
      <c r="B620" s="179" t="str">
        <f>IF(AC620="","",VLOOKUP(AC620,都総体!$J:$O,4,FALSE))</f>
        <v/>
      </c>
      <c r="C620" s="180"/>
      <c r="D620" s="180"/>
      <c r="E620" s="180"/>
      <c r="F620" s="181"/>
      <c r="G620" s="26" t="str">
        <f>IF(AC620="","",VLOOKUP(AC620,都総体!$J:$O,5,FALSE))</f>
        <v/>
      </c>
      <c r="H620" s="31"/>
      <c r="I620" s="31"/>
      <c r="J620" s="31"/>
      <c r="K620" s="21"/>
      <c r="L620" s="34"/>
      <c r="M620" s="31"/>
      <c r="N620" s="31"/>
      <c r="O620" s="31"/>
      <c r="P620" s="21"/>
      <c r="Q620" s="34"/>
      <c r="R620" s="31"/>
      <c r="S620" s="31"/>
      <c r="T620" s="31"/>
      <c r="U620" s="21"/>
      <c r="V620" s="34"/>
      <c r="W620" s="31"/>
      <c r="X620" s="31"/>
      <c r="Y620" s="31"/>
      <c r="Z620" s="21"/>
      <c r="AA620" s="34"/>
      <c r="AC620" s="52"/>
      <c r="AF620" s="11"/>
    </row>
    <row r="621" spans="1:32" ht="21.75" customHeight="1">
      <c r="A621" s="24" t="str">
        <f>基本登録!$A$19</f>
        <v>３</v>
      </c>
      <c r="B621" s="179" t="str">
        <f>IF(AC621="","",VLOOKUP(AC621,都総体!$J:$O,4,FALSE))</f>
        <v/>
      </c>
      <c r="C621" s="180"/>
      <c r="D621" s="180"/>
      <c r="E621" s="180"/>
      <c r="F621" s="181"/>
      <c r="G621" s="26" t="str">
        <f>IF(AC621="","",VLOOKUP(AC621,都総体!$J:$O,5,FALSE))</f>
        <v/>
      </c>
      <c r="H621" s="31"/>
      <c r="I621" s="31"/>
      <c r="J621" s="31"/>
      <c r="K621" s="21"/>
      <c r="L621" s="34"/>
      <c r="M621" s="31"/>
      <c r="N621" s="31"/>
      <c r="O621" s="31"/>
      <c r="P621" s="21"/>
      <c r="Q621" s="34"/>
      <c r="R621" s="31"/>
      <c r="S621" s="31"/>
      <c r="T621" s="31"/>
      <c r="U621" s="21"/>
      <c r="V621" s="34"/>
      <c r="W621" s="31"/>
      <c r="X621" s="31"/>
      <c r="Y621" s="31"/>
      <c r="Z621" s="21"/>
      <c r="AA621" s="34"/>
      <c r="AC621" s="52"/>
      <c r="AF621" s="11"/>
    </row>
    <row r="622" spans="1:32" ht="21.75" customHeight="1">
      <c r="A622" s="24" t="str">
        <f>基本登録!$A$20</f>
        <v>４</v>
      </c>
      <c r="B622" s="179" t="str">
        <f>IF(AC622="","",VLOOKUP(AC622,都総体!$J:$O,4,FALSE))</f>
        <v/>
      </c>
      <c r="C622" s="180"/>
      <c r="D622" s="180"/>
      <c r="E622" s="180"/>
      <c r="F622" s="181"/>
      <c r="G622" s="26" t="str">
        <f>IF(AC622="","",VLOOKUP(AC622,都総体!$J:$O,5,FALSE))</f>
        <v/>
      </c>
      <c r="H622" s="31"/>
      <c r="I622" s="31"/>
      <c r="J622" s="31"/>
      <c r="K622" s="21"/>
      <c r="L622" s="34"/>
      <c r="M622" s="31"/>
      <c r="N622" s="31"/>
      <c r="O622" s="31"/>
      <c r="P622" s="21"/>
      <c r="Q622" s="34"/>
      <c r="R622" s="31"/>
      <c r="S622" s="31"/>
      <c r="T622" s="31"/>
      <c r="U622" s="21"/>
      <c r="V622" s="34"/>
      <c r="W622" s="31"/>
      <c r="X622" s="31"/>
      <c r="Y622" s="31"/>
      <c r="Z622" s="21"/>
      <c r="AA622" s="34"/>
      <c r="AC622" s="52"/>
      <c r="AF622" s="11"/>
    </row>
    <row r="623" spans="1:32" ht="21.75" customHeight="1">
      <c r="A623" s="24" t="str">
        <f>基本登録!$A$21</f>
        <v>５</v>
      </c>
      <c r="B623" s="179" t="str">
        <f>IF(AC623="","",VLOOKUP(AC623,都総体!$J:$O,4,FALSE))</f>
        <v/>
      </c>
      <c r="C623" s="180"/>
      <c r="D623" s="180"/>
      <c r="E623" s="180"/>
      <c r="F623" s="181"/>
      <c r="G623" s="26" t="str">
        <f>IF(AC623="","",VLOOKUP(AC623,都総体!$J:$O,5,FALSE))</f>
        <v/>
      </c>
      <c r="H623" s="31"/>
      <c r="I623" s="31"/>
      <c r="J623" s="31"/>
      <c r="K623" s="21"/>
      <c r="L623" s="34"/>
      <c r="M623" s="31"/>
      <c r="N623" s="31"/>
      <c r="O623" s="31"/>
      <c r="P623" s="21"/>
      <c r="Q623" s="34"/>
      <c r="R623" s="31"/>
      <c r="S623" s="31"/>
      <c r="T623" s="31"/>
      <c r="U623" s="21"/>
      <c r="V623" s="34"/>
      <c r="W623" s="31"/>
      <c r="X623" s="31"/>
      <c r="Y623" s="31"/>
      <c r="Z623" s="21"/>
      <c r="AA623" s="34"/>
      <c r="AC623" s="52"/>
      <c r="AF623" s="11"/>
    </row>
    <row r="624" spans="1:32" ht="21.75" customHeight="1">
      <c r="A624" s="24" t="str">
        <f>基本登録!$A$22</f>
        <v>補</v>
      </c>
      <c r="B624" s="179" t="str">
        <f>IF(AC624="","",VLOOKUP(AC624,都総体!$J:$O,4,FALSE))</f>
        <v/>
      </c>
      <c r="C624" s="180"/>
      <c r="D624" s="180"/>
      <c r="E624" s="180"/>
      <c r="F624" s="181"/>
      <c r="G624" s="26" t="str">
        <f>IF(AC624="","",VLOOKUP(AC624,都総体!$J:$O,5,FALSE))</f>
        <v/>
      </c>
      <c r="H624" s="24"/>
      <c r="I624" s="24"/>
      <c r="J624" s="24"/>
      <c r="K624" s="33"/>
      <c r="L624" s="34"/>
      <c r="M624" s="24"/>
      <c r="N624" s="24"/>
      <c r="O624" s="24"/>
      <c r="P624" s="33"/>
      <c r="Q624" s="34"/>
      <c r="R624" s="24"/>
      <c r="S624" s="24"/>
      <c r="T624" s="24"/>
      <c r="U624" s="33"/>
      <c r="V624" s="34"/>
      <c r="W624" s="24"/>
      <c r="X624" s="24"/>
      <c r="Y624" s="24"/>
      <c r="Z624" s="33"/>
      <c r="AA624" s="34"/>
      <c r="AC624" s="52"/>
      <c r="AF624" s="11"/>
    </row>
    <row r="625" spans="1:32" ht="19.5" customHeight="1">
      <c r="A625" s="169"/>
      <c r="B625" s="170"/>
      <c r="C625" s="170"/>
      <c r="D625" s="170"/>
      <c r="E625" s="170"/>
      <c r="F625" s="170"/>
      <c r="G625" s="171"/>
      <c r="H625" s="172" t="s">
        <v>132</v>
      </c>
      <c r="I625" s="173"/>
      <c r="J625" s="173"/>
      <c r="K625" s="173"/>
      <c r="L625" s="34"/>
      <c r="M625" s="172" t="s">
        <v>132</v>
      </c>
      <c r="N625" s="173"/>
      <c r="O625" s="173"/>
      <c r="P625" s="173"/>
      <c r="Q625" s="34"/>
      <c r="R625" s="172" t="s">
        <v>132</v>
      </c>
      <c r="S625" s="173"/>
      <c r="T625" s="173"/>
      <c r="U625" s="173"/>
      <c r="V625" s="34"/>
      <c r="W625" s="172" t="s">
        <v>132</v>
      </c>
      <c r="X625" s="173"/>
      <c r="Y625" s="173"/>
      <c r="Z625" s="173"/>
      <c r="AA625" s="34"/>
      <c r="AC625" s="52"/>
      <c r="AF625" s="11"/>
    </row>
    <row r="626" spans="1:32" ht="24.75" customHeight="1">
      <c r="A626" s="174"/>
      <c r="B626" s="175"/>
      <c r="C626" s="175"/>
      <c r="D626" s="175"/>
      <c r="E626" s="175"/>
      <c r="F626" s="175"/>
      <c r="G626" s="176"/>
      <c r="H626" s="169"/>
      <c r="I626" s="177"/>
      <c r="J626" s="177"/>
      <c r="K626" s="177"/>
      <c r="L626" s="178"/>
      <c r="M626" s="169"/>
      <c r="N626" s="177"/>
      <c r="O626" s="177"/>
      <c r="P626" s="177"/>
      <c r="Q626" s="178"/>
      <c r="R626" s="169"/>
      <c r="S626" s="177"/>
      <c r="T626" s="177"/>
      <c r="U626" s="177"/>
      <c r="V626" s="178"/>
      <c r="W626" s="169"/>
      <c r="X626" s="177"/>
      <c r="Y626" s="177"/>
      <c r="Z626" s="177"/>
      <c r="AA626" s="178"/>
      <c r="AC626" s="52"/>
      <c r="AF626" s="11"/>
    </row>
    <row r="627" spans="1:32" ht="4.5" customHeight="1">
      <c r="A627" s="165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AC627" s="52"/>
      <c r="AF627" s="11"/>
    </row>
    <row r="628" spans="1:32">
      <c r="A628" s="167" t="s">
        <v>136</v>
      </c>
      <c r="B628" s="167"/>
      <c r="C628" s="47" t="str">
        <f>基本登録!$A$23</f>
        <v>①（　）内の大会の個人の部は一人１枚使用すること（関東予選・総合体育大会・個人選手権大会）</v>
      </c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4"/>
      <c r="R628" s="45"/>
      <c r="S628" s="44"/>
      <c r="T628" s="44"/>
      <c r="U628" s="40"/>
      <c r="V628" s="40"/>
      <c r="W628" s="40"/>
      <c r="X628" s="40"/>
      <c r="Y628" s="40"/>
      <c r="Z628" s="40"/>
      <c r="AA628" s="40"/>
    </row>
    <row r="629" spans="1:32">
      <c r="A629" s="43"/>
      <c r="B629" s="43"/>
      <c r="C629" s="47" t="str">
        <f>基本登録!$A$24</f>
        <v>②顧問の捺印のないものは無効</v>
      </c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6"/>
      <c r="R629" s="44"/>
      <c r="S629" s="44"/>
      <c r="T629" s="44"/>
      <c r="U629" s="168" t="s">
        <v>139</v>
      </c>
      <c r="V629" s="168"/>
      <c r="W629" s="168"/>
      <c r="X629" s="168"/>
      <c r="Y629" s="168"/>
      <c r="Z629" s="168"/>
      <c r="AA629" s="168"/>
    </row>
    <row r="630" spans="1:32" s="37" customFormat="1">
      <c r="A630" s="41"/>
      <c r="B630" s="41"/>
      <c r="C630" s="42" t="str">
        <f>基本登録!$A$25</f>
        <v>③A4用紙に印刷すること（A4用紙1枚につき立順票は二部出力。切り取って使用すること）</v>
      </c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168"/>
      <c r="V630" s="168"/>
      <c r="W630" s="168"/>
      <c r="X630" s="168"/>
      <c r="Y630" s="168"/>
      <c r="Z630" s="168"/>
      <c r="AA630" s="168"/>
      <c r="AC630" s="53"/>
    </row>
    <row r="631" spans="1:32" ht="34.5" customHeight="1">
      <c r="AC631" s="52"/>
      <c r="AF631" s="11"/>
    </row>
    <row r="632" spans="1:32" ht="24.75" customHeight="1">
      <c r="A632" s="240" t="s">
        <v>119</v>
      </c>
      <c r="B632" s="240"/>
      <c r="C632" s="240"/>
      <c r="D632" s="201" t="str">
        <f ca="1">基本登録!$B$10</f>
        <v>令和8年度　都総体（全国総体都予選）個人 立順票</v>
      </c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190" t="s">
        <v>120</v>
      </c>
      <c r="Y632" s="191"/>
      <c r="Z632" s="191"/>
      <c r="AA632" s="192"/>
      <c r="AC632" s="52"/>
      <c r="AF632" s="11"/>
    </row>
    <row r="633" spans="1:32" ht="26.25" customHeight="1">
      <c r="A633" s="241"/>
      <c r="B633" s="241"/>
      <c r="C633" s="24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2" t="str">
        <f>IF(VLOOKUP(AC640,都総体!$J:$O,2,FALSE)="","",VLOOKUP(AC640,都総体!$J:$O,2,FALSE))</f>
        <v/>
      </c>
      <c r="Y633" s="203"/>
      <c r="Z633" s="203"/>
      <c r="AA633" s="204"/>
      <c r="AC633" s="52"/>
      <c r="AF633" s="11"/>
    </row>
    <row r="634" spans="1:32" ht="27" customHeight="1">
      <c r="A634" s="169" t="s">
        <v>121</v>
      </c>
      <c r="B634" s="177"/>
      <c r="C634" s="178"/>
      <c r="D634" s="208"/>
      <c r="E634" s="30" t="s">
        <v>122</v>
      </c>
      <c r="F634" s="208"/>
      <c r="G634" s="190" t="s">
        <v>123</v>
      </c>
      <c r="H634" s="191"/>
      <c r="I634" s="192"/>
      <c r="J634" s="213" t="str">
        <f>基本登録!$B$2</f>
        <v>基本登録シートの学校番号に入力して下さい</v>
      </c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X634" s="205"/>
      <c r="Y634" s="206"/>
      <c r="Z634" s="206"/>
      <c r="AA634" s="207"/>
      <c r="AC634" s="52"/>
      <c r="AF634" s="11"/>
    </row>
    <row r="635" spans="1:32" ht="9.75" customHeight="1">
      <c r="A635" s="214">
        <f>基本登録!$B$1</f>
        <v>0</v>
      </c>
      <c r="B635" s="215"/>
      <c r="C635" s="216"/>
      <c r="D635" s="209"/>
      <c r="E635" s="223" t="s">
        <v>109</v>
      </c>
      <c r="F635" s="211"/>
      <c r="G635" s="226" t="s">
        <v>124</v>
      </c>
      <c r="H635" s="227"/>
      <c r="I635" s="228"/>
      <c r="J635" s="213">
        <f>基本登録!$B$3</f>
        <v>0</v>
      </c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36"/>
      <c r="X635" s="36"/>
      <c r="AC635" s="52"/>
      <c r="AF635" s="11"/>
    </row>
    <row r="636" spans="1:32" ht="16.5" customHeight="1">
      <c r="A636" s="217"/>
      <c r="B636" s="218"/>
      <c r="C636" s="219"/>
      <c r="D636" s="209"/>
      <c r="E636" s="224"/>
      <c r="F636" s="211"/>
      <c r="G636" s="229"/>
      <c r="H636" s="230"/>
      <c r="I636" s="231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X636" s="182" t="s">
        <v>125</v>
      </c>
      <c r="Y636" s="184" t="s">
        <v>126</v>
      </c>
      <c r="Z636" s="185"/>
      <c r="AA636" s="186"/>
      <c r="AC636" s="52"/>
      <c r="AF636" s="11"/>
    </row>
    <row r="637" spans="1:32" ht="27" customHeight="1">
      <c r="A637" s="220"/>
      <c r="B637" s="221"/>
      <c r="C637" s="222"/>
      <c r="D637" s="210"/>
      <c r="E637" s="225"/>
      <c r="F637" s="212"/>
      <c r="G637" s="190" t="s">
        <v>127</v>
      </c>
      <c r="H637" s="191"/>
      <c r="I637" s="192"/>
      <c r="J637" s="28"/>
      <c r="K637" s="29"/>
      <c r="L637" s="29"/>
      <c r="M637" s="29"/>
      <c r="N637" s="29"/>
      <c r="O637" s="29"/>
      <c r="P637" s="22"/>
      <c r="Q637" s="22"/>
      <c r="R637" s="22" t="s">
        <v>128</v>
      </c>
      <c r="S637" s="193" t="str">
        <f t="shared" ref="S637" si="22">AC640</f>
        <v/>
      </c>
      <c r="T637" s="194"/>
      <c r="U637" s="194"/>
      <c r="V637" s="23" t="s">
        <v>129</v>
      </c>
      <c r="X637" s="183"/>
      <c r="Y637" s="187"/>
      <c r="Z637" s="188"/>
      <c r="AA637" s="189"/>
      <c r="AC637" s="52"/>
      <c r="AF637" s="11"/>
    </row>
    <row r="638" spans="1:32" ht="4.5" customHeight="1">
      <c r="AC638" s="52"/>
      <c r="AF638" s="11"/>
    </row>
    <row r="639" spans="1:32" ht="21.75" customHeight="1">
      <c r="A639" s="24" t="s">
        <v>130</v>
      </c>
      <c r="B639" s="174" t="s">
        <v>131</v>
      </c>
      <c r="C639" s="195"/>
      <c r="D639" s="195"/>
      <c r="E639" s="195"/>
      <c r="F639" s="176"/>
      <c r="G639" s="32" t="s">
        <v>102</v>
      </c>
      <c r="H639" s="196" t="str">
        <f ca="1">IFERROR(VLOOKUP(D632,基本登録!$B$8:$I$14,5,FALSE),"")</f>
        <v>個人準決勝</v>
      </c>
      <c r="I639" s="197"/>
      <c r="J639" s="197"/>
      <c r="K639" s="197"/>
      <c r="L639" s="198"/>
      <c r="M639" s="196" t="str">
        <f ca="1">IFERROR(VLOOKUP(D632,基本登録!$B$8:$I$14,6,FALSE),"")</f>
        <v>個人決勝</v>
      </c>
      <c r="N639" s="197"/>
      <c r="O639" s="197"/>
      <c r="P639" s="197"/>
      <c r="Q639" s="198"/>
      <c r="R639" s="196" t="str">
        <f ca="1">IFERROR(IF(VLOOKUP(D632,基本登録!$B$8:$I$14,7,FALSE)="","",VLOOKUP(D632,基本登録!$B$8:$I$14,7,FALSE)),"")</f>
        <v/>
      </c>
      <c r="S639" s="197"/>
      <c r="T639" s="197"/>
      <c r="U639" s="197"/>
      <c r="V639" s="198"/>
      <c r="W639" s="196" t="str">
        <f ca="1">IFERROR(IF(VLOOKUP(D632,基本登録!$B$8:$I$14,8,FALSE)="","",VLOOKUP(D632,基本登録!$B$8:$I$14,8,FALSE)),"")</f>
        <v/>
      </c>
      <c r="X639" s="197"/>
      <c r="Y639" s="197"/>
      <c r="Z639" s="197"/>
      <c r="AA639" s="198"/>
      <c r="AC639" s="52"/>
      <c r="AF639" s="11"/>
    </row>
    <row r="640" spans="1:32" ht="21.75" customHeight="1">
      <c r="A640" s="25" t="str">
        <f>基本登録!$A$17</f>
        <v>１</v>
      </c>
      <c r="B640" s="179" t="str">
        <f>IF(AC640="","",VLOOKUP(AC640,都総体!$J:$O,4,FALSE))</f>
        <v/>
      </c>
      <c r="C640" s="180"/>
      <c r="D640" s="180"/>
      <c r="E640" s="180"/>
      <c r="F640" s="181"/>
      <c r="G640" s="26" t="str">
        <f>IF(AC640="","",VLOOKUP(AC640,都総体!$J:$O,5,FALSE))</f>
        <v/>
      </c>
      <c r="H640" s="31"/>
      <c r="I640" s="31"/>
      <c r="J640" s="31"/>
      <c r="K640" s="21"/>
      <c r="L640" s="34"/>
      <c r="M640" s="31"/>
      <c r="N640" s="31"/>
      <c r="O640" s="31"/>
      <c r="P640" s="21"/>
      <c r="Q640" s="34"/>
      <c r="R640" s="31"/>
      <c r="S640" s="31"/>
      <c r="T640" s="31"/>
      <c r="U640" s="21"/>
      <c r="V640" s="34"/>
      <c r="W640" s="31"/>
      <c r="X640" s="31"/>
      <c r="Y640" s="31"/>
      <c r="Z640" s="21"/>
      <c r="AA640" s="34"/>
      <c r="AC640" s="52" t="str">
        <f>都総体!$J$38</f>
        <v/>
      </c>
      <c r="AF640" s="11"/>
    </row>
    <row r="641" spans="1:32" ht="21.75" customHeight="1">
      <c r="A641" s="24" t="str">
        <f>基本登録!$A$18</f>
        <v>２</v>
      </c>
      <c r="B641" s="179" t="str">
        <f>IF(AC641="","",VLOOKUP(AC641,都総体!$J:$O,4,FALSE))</f>
        <v/>
      </c>
      <c r="C641" s="180"/>
      <c r="D641" s="180"/>
      <c r="E641" s="180"/>
      <c r="F641" s="181"/>
      <c r="G641" s="26" t="str">
        <f>IF(AC641="","",VLOOKUP(AC641,都総体!$J:$O,5,FALSE))</f>
        <v/>
      </c>
      <c r="H641" s="31"/>
      <c r="I641" s="31"/>
      <c r="J641" s="31"/>
      <c r="K641" s="21"/>
      <c r="L641" s="34"/>
      <c r="M641" s="31"/>
      <c r="N641" s="31"/>
      <c r="O641" s="31"/>
      <c r="P641" s="21"/>
      <c r="Q641" s="34"/>
      <c r="R641" s="31"/>
      <c r="S641" s="31"/>
      <c r="T641" s="31"/>
      <c r="U641" s="21"/>
      <c r="V641" s="34"/>
      <c r="W641" s="31"/>
      <c r="X641" s="31"/>
      <c r="Y641" s="31"/>
      <c r="Z641" s="21"/>
      <c r="AA641" s="34"/>
      <c r="AC641" s="52"/>
      <c r="AF641" s="11"/>
    </row>
    <row r="642" spans="1:32" ht="21.75" customHeight="1">
      <c r="A642" s="24" t="str">
        <f>基本登録!$A$19</f>
        <v>３</v>
      </c>
      <c r="B642" s="179" t="str">
        <f>IF(AC642="","",VLOOKUP(AC642,都総体!$J:$O,4,FALSE))</f>
        <v/>
      </c>
      <c r="C642" s="180"/>
      <c r="D642" s="180"/>
      <c r="E642" s="180"/>
      <c r="F642" s="181"/>
      <c r="G642" s="26" t="str">
        <f>IF(AC642="","",VLOOKUP(AC642,都総体!$J:$O,5,FALSE))</f>
        <v/>
      </c>
      <c r="H642" s="31"/>
      <c r="I642" s="31"/>
      <c r="J642" s="31"/>
      <c r="K642" s="21"/>
      <c r="L642" s="34"/>
      <c r="M642" s="31"/>
      <c r="N642" s="31"/>
      <c r="O642" s="31"/>
      <c r="P642" s="21"/>
      <c r="Q642" s="34"/>
      <c r="R642" s="31"/>
      <c r="S642" s="31"/>
      <c r="T642" s="31"/>
      <c r="U642" s="21"/>
      <c r="V642" s="34"/>
      <c r="W642" s="31"/>
      <c r="X642" s="31"/>
      <c r="Y642" s="31"/>
      <c r="Z642" s="21"/>
      <c r="AA642" s="34"/>
      <c r="AC642" s="52"/>
      <c r="AF642" s="11"/>
    </row>
    <row r="643" spans="1:32" ht="21.75" customHeight="1">
      <c r="A643" s="24" t="str">
        <f>基本登録!$A$20</f>
        <v>４</v>
      </c>
      <c r="B643" s="179" t="str">
        <f>IF(AC643="","",VLOOKUP(AC643,都総体!$J:$O,4,FALSE))</f>
        <v/>
      </c>
      <c r="C643" s="180"/>
      <c r="D643" s="180"/>
      <c r="E643" s="180"/>
      <c r="F643" s="181"/>
      <c r="G643" s="26" t="str">
        <f>IF(AC643="","",VLOOKUP(AC643,都総体!$J:$O,5,FALSE))</f>
        <v/>
      </c>
      <c r="H643" s="31"/>
      <c r="I643" s="31"/>
      <c r="J643" s="31"/>
      <c r="K643" s="21"/>
      <c r="L643" s="34"/>
      <c r="M643" s="31"/>
      <c r="N643" s="31"/>
      <c r="O643" s="31"/>
      <c r="P643" s="21"/>
      <c r="Q643" s="34"/>
      <c r="R643" s="31"/>
      <c r="S643" s="31"/>
      <c r="T643" s="31"/>
      <c r="U643" s="21"/>
      <c r="V643" s="34"/>
      <c r="W643" s="31"/>
      <c r="X643" s="31"/>
      <c r="Y643" s="31"/>
      <c r="Z643" s="21"/>
      <c r="AA643" s="34"/>
      <c r="AC643" s="52"/>
      <c r="AF643" s="11"/>
    </row>
    <row r="644" spans="1:32" ht="21.75" customHeight="1">
      <c r="A644" s="24" t="str">
        <f>基本登録!$A$21</f>
        <v>５</v>
      </c>
      <c r="B644" s="179" t="str">
        <f>IF(AC644="","",VLOOKUP(AC644,都総体!$J:$O,4,FALSE))</f>
        <v/>
      </c>
      <c r="C644" s="180"/>
      <c r="D644" s="180"/>
      <c r="E644" s="180"/>
      <c r="F644" s="181"/>
      <c r="G644" s="26" t="str">
        <f>IF(AC644="","",VLOOKUP(AC644,都総体!$J:$O,5,FALSE))</f>
        <v/>
      </c>
      <c r="H644" s="31"/>
      <c r="I644" s="31"/>
      <c r="J644" s="31"/>
      <c r="K644" s="21"/>
      <c r="L644" s="34"/>
      <c r="M644" s="31"/>
      <c r="N644" s="31"/>
      <c r="O644" s="31"/>
      <c r="P644" s="21"/>
      <c r="Q644" s="34"/>
      <c r="R644" s="31"/>
      <c r="S644" s="31"/>
      <c r="T644" s="31"/>
      <c r="U644" s="21"/>
      <c r="V644" s="34"/>
      <c r="W644" s="31"/>
      <c r="X644" s="31"/>
      <c r="Y644" s="31"/>
      <c r="Z644" s="21"/>
      <c r="AA644" s="34"/>
      <c r="AC644" s="52"/>
      <c r="AF644" s="11"/>
    </row>
    <row r="645" spans="1:32" ht="21.75" customHeight="1">
      <c r="A645" s="24" t="str">
        <f>基本登録!$A$22</f>
        <v>補</v>
      </c>
      <c r="B645" s="179" t="str">
        <f>IF(AC645="","",VLOOKUP(AC645,都総体!$J:$O,4,FALSE))</f>
        <v/>
      </c>
      <c r="C645" s="180"/>
      <c r="D645" s="180"/>
      <c r="E645" s="180"/>
      <c r="F645" s="181"/>
      <c r="G645" s="26" t="str">
        <f>IF(AC645="","",VLOOKUP(AC645,都総体!$J:$O,5,FALSE))</f>
        <v/>
      </c>
      <c r="H645" s="24"/>
      <c r="I645" s="24"/>
      <c r="J645" s="24"/>
      <c r="K645" s="33"/>
      <c r="L645" s="34"/>
      <c r="M645" s="24"/>
      <c r="N645" s="24"/>
      <c r="O645" s="24"/>
      <c r="P645" s="33"/>
      <c r="Q645" s="34"/>
      <c r="R645" s="24"/>
      <c r="S645" s="24"/>
      <c r="T645" s="24"/>
      <c r="U645" s="33"/>
      <c r="V645" s="34"/>
      <c r="W645" s="24"/>
      <c r="X645" s="24"/>
      <c r="Y645" s="24"/>
      <c r="Z645" s="33"/>
      <c r="AA645" s="34"/>
      <c r="AC645" s="52"/>
      <c r="AF645" s="11"/>
    </row>
    <row r="646" spans="1:32" ht="19.5" customHeight="1">
      <c r="A646" s="169"/>
      <c r="B646" s="170"/>
      <c r="C646" s="170"/>
      <c r="D646" s="170"/>
      <c r="E646" s="170"/>
      <c r="F646" s="170"/>
      <c r="G646" s="171"/>
      <c r="H646" s="172" t="s">
        <v>132</v>
      </c>
      <c r="I646" s="173"/>
      <c r="J646" s="173"/>
      <c r="K646" s="173"/>
      <c r="L646" s="34"/>
      <c r="M646" s="172" t="s">
        <v>132</v>
      </c>
      <c r="N646" s="173"/>
      <c r="O646" s="173"/>
      <c r="P646" s="173"/>
      <c r="Q646" s="34"/>
      <c r="R646" s="172" t="s">
        <v>132</v>
      </c>
      <c r="S646" s="173"/>
      <c r="T646" s="173"/>
      <c r="U646" s="173"/>
      <c r="V646" s="34"/>
      <c r="W646" s="172" t="s">
        <v>132</v>
      </c>
      <c r="X646" s="173"/>
      <c r="Y646" s="173"/>
      <c r="Z646" s="173"/>
      <c r="AA646" s="34"/>
      <c r="AC646" s="52"/>
      <c r="AF646" s="11"/>
    </row>
    <row r="647" spans="1:32" ht="24.75" customHeight="1">
      <c r="A647" s="174"/>
      <c r="B647" s="175"/>
      <c r="C647" s="175"/>
      <c r="D647" s="175"/>
      <c r="E647" s="175"/>
      <c r="F647" s="175"/>
      <c r="G647" s="176"/>
      <c r="H647" s="169"/>
      <c r="I647" s="177"/>
      <c r="J647" s="177"/>
      <c r="K647" s="177"/>
      <c r="L647" s="178"/>
      <c r="M647" s="169"/>
      <c r="N647" s="177"/>
      <c r="O647" s="177"/>
      <c r="P647" s="177"/>
      <c r="Q647" s="178"/>
      <c r="R647" s="169"/>
      <c r="S647" s="177"/>
      <c r="T647" s="177"/>
      <c r="U647" s="177"/>
      <c r="V647" s="178"/>
      <c r="W647" s="169"/>
      <c r="X647" s="177"/>
      <c r="Y647" s="177"/>
      <c r="Z647" s="177"/>
      <c r="AA647" s="178"/>
      <c r="AC647" s="52"/>
      <c r="AF647" s="11"/>
    </row>
    <row r="648" spans="1:32" ht="4.5" customHeight="1">
      <c r="A648" s="165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AC648" s="52"/>
      <c r="AF648" s="11"/>
    </row>
    <row r="649" spans="1:32">
      <c r="A649" s="167" t="s">
        <v>136</v>
      </c>
      <c r="B649" s="167"/>
      <c r="C649" s="47" t="str">
        <f>基本登録!$A$23</f>
        <v>①（　）内の大会の個人の部は一人１枚使用すること（関東予選・総合体育大会・個人選手権大会）</v>
      </c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4"/>
      <c r="R649" s="45"/>
      <c r="S649" s="44"/>
      <c r="T649" s="44"/>
      <c r="U649" s="40"/>
      <c r="V649" s="40"/>
      <c r="W649" s="40"/>
      <c r="X649" s="40"/>
      <c r="Y649" s="40"/>
      <c r="Z649" s="40"/>
      <c r="AA649" s="40"/>
    </row>
    <row r="650" spans="1:32">
      <c r="A650" s="43"/>
      <c r="B650" s="43"/>
      <c r="C650" s="47" t="str">
        <f>基本登録!$A$24</f>
        <v>②顧問の捺印のないものは無効</v>
      </c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6"/>
      <c r="R650" s="44"/>
      <c r="S650" s="44"/>
      <c r="T650" s="44"/>
      <c r="U650" s="168" t="s">
        <v>139</v>
      </c>
      <c r="V650" s="168"/>
      <c r="W650" s="168"/>
      <c r="X650" s="168"/>
      <c r="Y650" s="168"/>
      <c r="Z650" s="168"/>
      <c r="AA650" s="168"/>
    </row>
    <row r="651" spans="1:32" s="37" customFormat="1">
      <c r="A651" s="41"/>
      <c r="B651" s="41"/>
      <c r="C651" s="42" t="str">
        <f>基本登録!$A$25</f>
        <v>③A4用紙に印刷すること（A4用紙1枚につき立順票は二部出力。切り取って使用すること）</v>
      </c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168"/>
      <c r="V651" s="168"/>
      <c r="W651" s="168"/>
      <c r="X651" s="168"/>
      <c r="Y651" s="168"/>
      <c r="Z651" s="168"/>
      <c r="AA651" s="168"/>
      <c r="AC651" s="53"/>
    </row>
    <row r="652" spans="1:32" ht="34.5" customHeight="1">
      <c r="AC652" s="52"/>
      <c r="AF652" s="11"/>
    </row>
    <row r="653" spans="1:32" ht="24.75" customHeight="1">
      <c r="A653" s="240" t="s">
        <v>119</v>
      </c>
      <c r="B653" s="240"/>
      <c r="C653" s="240"/>
      <c r="D653" s="201" t="str">
        <f ca="1">基本登録!$B$10</f>
        <v>令和8年度　都総体（全国総体都予選）個人 立順票</v>
      </c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190" t="s">
        <v>120</v>
      </c>
      <c r="Y653" s="191"/>
      <c r="Z653" s="191"/>
      <c r="AA653" s="192"/>
      <c r="AC653" s="52"/>
      <c r="AF653" s="11"/>
    </row>
    <row r="654" spans="1:32" ht="26.25" customHeight="1">
      <c r="A654" s="241"/>
      <c r="B654" s="241"/>
      <c r="C654" s="24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2" t="str">
        <f>IF(VLOOKUP(AC661,都総体!$J:$O,2,FALSE)="","",VLOOKUP(AC661,都総体!$J:$O,2,FALSE))</f>
        <v/>
      </c>
      <c r="Y654" s="203"/>
      <c r="Z654" s="203"/>
      <c r="AA654" s="204"/>
      <c r="AC654" s="52"/>
      <c r="AF654" s="11"/>
    </row>
    <row r="655" spans="1:32" ht="27" customHeight="1">
      <c r="A655" s="169" t="s">
        <v>121</v>
      </c>
      <c r="B655" s="177"/>
      <c r="C655" s="178"/>
      <c r="D655" s="208"/>
      <c r="E655" s="30" t="s">
        <v>122</v>
      </c>
      <c r="F655" s="208"/>
      <c r="G655" s="190" t="s">
        <v>123</v>
      </c>
      <c r="H655" s="191"/>
      <c r="I655" s="192"/>
      <c r="J655" s="213" t="str">
        <f>基本登録!$B$2</f>
        <v>基本登録シートの学校番号に入力して下さい</v>
      </c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X655" s="205"/>
      <c r="Y655" s="206"/>
      <c r="Z655" s="206"/>
      <c r="AA655" s="207"/>
      <c r="AC655" s="52"/>
      <c r="AF655" s="11"/>
    </row>
    <row r="656" spans="1:32" ht="9.75" customHeight="1">
      <c r="A656" s="214">
        <f>基本登録!$B$1</f>
        <v>0</v>
      </c>
      <c r="B656" s="215"/>
      <c r="C656" s="216"/>
      <c r="D656" s="209"/>
      <c r="E656" s="223" t="s">
        <v>109</v>
      </c>
      <c r="F656" s="211"/>
      <c r="G656" s="226" t="s">
        <v>124</v>
      </c>
      <c r="H656" s="227"/>
      <c r="I656" s="228"/>
      <c r="J656" s="213">
        <f>基本登録!$B$3</f>
        <v>0</v>
      </c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36"/>
      <c r="X656" s="36"/>
      <c r="AC656" s="52"/>
      <c r="AF656" s="11"/>
    </row>
    <row r="657" spans="1:32" ht="16.5" customHeight="1">
      <c r="A657" s="217"/>
      <c r="B657" s="218"/>
      <c r="C657" s="219"/>
      <c r="D657" s="209"/>
      <c r="E657" s="224"/>
      <c r="F657" s="211"/>
      <c r="G657" s="229"/>
      <c r="H657" s="230"/>
      <c r="I657" s="231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X657" s="182" t="s">
        <v>125</v>
      </c>
      <c r="Y657" s="184" t="s">
        <v>126</v>
      </c>
      <c r="Z657" s="185"/>
      <c r="AA657" s="186"/>
      <c r="AC657" s="52"/>
      <c r="AF657" s="11"/>
    </row>
    <row r="658" spans="1:32" ht="27" customHeight="1">
      <c r="A658" s="220"/>
      <c r="B658" s="221"/>
      <c r="C658" s="222"/>
      <c r="D658" s="210"/>
      <c r="E658" s="225"/>
      <c r="F658" s="212"/>
      <c r="G658" s="190" t="s">
        <v>127</v>
      </c>
      <c r="H658" s="191"/>
      <c r="I658" s="192"/>
      <c r="J658" s="28"/>
      <c r="K658" s="29"/>
      <c r="L658" s="29"/>
      <c r="M658" s="29"/>
      <c r="N658" s="29"/>
      <c r="O658" s="29"/>
      <c r="P658" s="22"/>
      <c r="Q658" s="22"/>
      <c r="R658" s="22" t="s">
        <v>128</v>
      </c>
      <c r="S658" s="193" t="str">
        <f t="shared" ref="S658" si="23">AC661</f>
        <v/>
      </c>
      <c r="T658" s="194"/>
      <c r="U658" s="194"/>
      <c r="V658" s="23" t="s">
        <v>129</v>
      </c>
      <c r="X658" s="183"/>
      <c r="Y658" s="187"/>
      <c r="Z658" s="188"/>
      <c r="AA658" s="189"/>
      <c r="AC658" s="52"/>
      <c r="AF658" s="11"/>
    </row>
    <row r="659" spans="1:32" ht="4.5" customHeight="1">
      <c r="AC659" s="52"/>
      <c r="AF659" s="11"/>
    </row>
    <row r="660" spans="1:32" ht="21.75" customHeight="1">
      <c r="A660" s="24" t="s">
        <v>130</v>
      </c>
      <c r="B660" s="174" t="s">
        <v>131</v>
      </c>
      <c r="C660" s="195"/>
      <c r="D660" s="195"/>
      <c r="E660" s="195"/>
      <c r="F660" s="176"/>
      <c r="G660" s="32" t="s">
        <v>102</v>
      </c>
      <c r="H660" s="196" t="str">
        <f ca="1">IFERROR(VLOOKUP(D653,基本登録!$B$8:$I$14,5,FALSE),"")</f>
        <v>個人準決勝</v>
      </c>
      <c r="I660" s="197"/>
      <c r="J660" s="197"/>
      <c r="K660" s="197"/>
      <c r="L660" s="198"/>
      <c r="M660" s="196" t="str">
        <f ca="1">IFERROR(VLOOKUP(D653,基本登録!$B$8:$I$14,6,FALSE),"")</f>
        <v>個人決勝</v>
      </c>
      <c r="N660" s="197"/>
      <c r="O660" s="197"/>
      <c r="P660" s="197"/>
      <c r="Q660" s="198"/>
      <c r="R660" s="196" t="str">
        <f ca="1">IFERROR(IF(VLOOKUP(D653,基本登録!$B$8:$I$14,7,FALSE)="","",VLOOKUP(D653,基本登録!$B$8:$I$14,7,FALSE)),"")</f>
        <v/>
      </c>
      <c r="S660" s="197"/>
      <c r="T660" s="197"/>
      <c r="U660" s="197"/>
      <c r="V660" s="198"/>
      <c r="W660" s="196" t="str">
        <f ca="1">IFERROR(IF(VLOOKUP(D653,基本登録!$B$8:$I$14,8,FALSE)="","",VLOOKUP(D653,基本登録!$B$8:$I$14,8,FALSE)),"")</f>
        <v/>
      </c>
      <c r="X660" s="197"/>
      <c r="Y660" s="197"/>
      <c r="Z660" s="197"/>
      <c r="AA660" s="198"/>
      <c r="AC660" s="52"/>
      <c r="AF660" s="11"/>
    </row>
    <row r="661" spans="1:32" ht="21.75" customHeight="1">
      <c r="A661" s="25" t="str">
        <f>基本登録!$A$17</f>
        <v>１</v>
      </c>
      <c r="B661" s="179" t="str">
        <f>IF(AC661="","",VLOOKUP(AC661,都総体!$J:$O,4,FALSE))</f>
        <v/>
      </c>
      <c r="C661" s="180"/>
      <c r="D661" s="180"/>
      <c r="E661" s="180"/>
      <c r="F661" s="181"/>
      <c r="G661" s="26" t="str">
        <f>IF(AC661="","",VLOOKUP(AC661,都総体!$J:$O,5,FALSE))</f>
        <v/>
      </c>
      <c r="H661" s="31"/>
      <c r="I661" s="31"/>
      <c r="J661" s="31"/>
      <c r="K661" s="21"/>
      <c r="L661" s="34"/>
      <c r="M661" s="31"/>
      <c r="N661" s="31"/>
      <c r="O661" s="31"/>
      <c r="P661" s="21"/>
      <c r="Q661" s="34"/>
      <c r="R661" s="31"/>
      <c r="S661" s="31"/>
      <c r="T661" s="31"/>
      <c r="U661" s="21"/>
      <c r="V661" s="34"/>
      <c r="W661" s="31"/>
      <c r="X661" s="31"/>
      <c r="Y661" s="31"/>
      <c r="Z661" s="21"/>
      <c r="AA661" s="34"/>
      <c r="AC661" s="52" t="str">
        <f>都総体!$J$39</f>
        <v/>
      </c>
      <c r="AF661" s="11"/>
    </row>
    <row r="662" spans="1:32" ht="21.75" customHeight="1">
      <c r="A662" s="24" t="str">
        <f>基本登録!$A$18</f>
        <v>２</v>
      </c>
      <c r="B662" s="179" t="str">
        <f>IF(AC662="","",VLOOKUP(AC662,都総体!$J:$O,4,FALSE))</f>
        <v/>
      </c>
      <c r="C662" s="180"/>
      <c r="D662" s="180"/>
      <c r="E662" s="180"/>
      <c r="F662" s="181"/>
      <c r="G662" s="26" t="str">
        <f>IF(AC662="","",VLOOKUP(AC662,都総体!$J:$O,5,FALSE))</f>
        <v/>
      </c>
      <c r="H662" s="31"/>
      <c r="I662" s="31"/>
      <c r="J662" s="31"/>
      <c r="K662" s="21"/>
      <c r="L662" s="34"/>
      <c r="M662" s="31"/>
      <c r="N662" s="31"/>
      <c r="O662" s="31"/>
      <c r="P662" s="21"/>
      <c r="Q662" s="34"/>
      <c r="R662" s="31"/>
      <c r="S662" s="31"/>
      <c r="T662" s="31"/>
      <c r="U662" s="21"/>
      <c r="V662" s="34"/>
      <c r="W662" s="31"/>
      <c r="X662" s="31"/>
      <c r="Y662" s="31"/>
      <c r="Z662" s="21"/>
      <c r="AA662" s="34"/>
      <c r="AC662" s="52"/>
      <c r="AF662" s="11"/>
    </row>
    <row r="663" spans="1:32" ht="21.75" customHeight="1">
      <c r="A663" s="24" t="str">
        <f>基本登録!$A$19</f>
        <v>３</v>
      </c>
      <c r="B663" s="179" t="str">
        <f>IF(AC663="","",VLOOKUP(AC663,都総体!$J:$O,4,FALSE))</f>
        <v/>
      </c>
      <c r="C663" s="180"/>
      <c r="D663" s="180"/>
      <c r="E663" s="180"/>
      <c r="F663" s="181"/>
      <c r="G663" s="26" t="str">
        <f>IF(AC663="","",VLOOKUP(AC663,都総体!$J:$O,5,FALSE))</f>
        <v/>
      </c>
      <c r="H663" s="31"/>
      <c r="I663" s="31"/>
      <c r="J663" s="31"/>
      <c r="K663" s="21"/>
      <c r="L663" s="34"/>
      <c r="M663" s="31"/>
      <c r="N663" s="31"/>
      <c r="O663" s="31"/>
      <c r="P663" s="21"/>
      <c r="Q663" s="34"/>
      <c r="R663" s="31"/>
      <c r="S663" s="31"/>
      <c r="T663" s="31"/>
      <c r="U663" s="21"/>
      <c r="V663" s="34"/>
      <c r="W663" s="31"/>
      <c r="X663" s="31"/>
      <c r="Y663" s="31"/>
      <c r="Z663" s="21"/>
      <c r="AA663" s="34"/>
      <c r="AC663" s="52"/>
      <c r="AF663" s="11"/>
    </row>
    <row r="664" spans="1:32" ht="21.75" customHeight="1">
      <c r="A664" s="24" t="str">
        <f>基本登録!$A$20</f>
        <v>４</v>
      </c>
      <c r="B664" s="179" t="str">
        <f>IF(AC664="","",VLOOKUP(AC664,都総体!$J:$O,4,FALSE))</f>
        <v/>
      </c>
      <c r="C664" s="180"/>
      <c r="D664" s="180"/>
      <c r="E664" s="180"/>
      <c r="F664" s="181"/>
      <c r="G664" s="26" t="str">
        <f>IF(AC664="","",VLOOKUP(AC664,都総体!$J:$O,5,FALSE))</f>
        <v/>
      </c>
      <c r="H664" s="31"/>
      <c r="I664" s="31"/>
      <c r="J664" s="31"/>
      <c r="K664" s="21"/>
      <c r="L664" s="34"/>
      <c r="M664" s="31"/>
      <c r="N664" s="31"/>
      <c r="O664" s="31"/>
      <c r="P664" s="21"/>
      <c r="Q664" s="34"/>
      <c r="R664" s="31"/>
      <c r="S664" s="31"/>
      <c r="T664" s="31"/>
      <c r="U664" s="21"/>
      <c r="V664" s="34"/>
      <c r="W664" s="31"/>
      <c r="X664" s="31"/>
      <c r="Y664" s="31"/>
      <c r="Z664" s="21"/>
      <c r="AA664" s="34"/>
      <c r="AC664" s="52"/>
      <c r="AF664" s="11"/>
    </row>
    <row r="665" spans="1:32" ht="21.75" customHeight="1">
      <c r="A665" s="24" t="str">
        <f>基本登録!$A$21</f>
        <v>５</v>
      </c>
      <c r="B665" s="179" t="str">
        <f>IF(AC665="","",VLOOKUP(AC665,都総体!$J:$O,4,FALSE))</f>
        <v/>
      </c>
      <c r="C665" s="180"/>
      <c r="D665" s="180"/>
      <c r="E665" s="180"/>
      <c r="F665" s="181"/>
      <c r="G665" s="26" t="str">
        <f>IF(AC665="","",VLOOKUP(AC665,都総体!$J:$O,5,FALSE))</f>
        <v/>
      </c>
      <c r="H665" s="31"/>
      <c r="I665" s="31"/>
      <c r="J665" s="31"/>
      <c r="K665" s="21"/>
      <c r="L665" s="34"/>
      <c r="M665" s="31"/>
      <c r="N665" s="31"/>
      <c r="O665" s="31"/>
      <c r="P665" s="21"/>
      <c r="Q665" s="34"/>
      <c r="R665" s="31"/>
      <c r="S665" s="31"/>
      <c r="T665" s="31"/>
      <c r="U665" s="21"/>
      <c r="V665" s="34"/>
      <c r="W665" s="31"/>
      <c r="X665" s="31"/>
      <c r="Y665" s="31"/>
      <c r="Z665" s="21"/>
      <c r="AA665" s="34"/>
      <c r="AC665" s="52"/>
      <c r="AF665" s="11"/>
    </row>
    <row r="666" spans="1:32" ht="21.75" customHeight="1">
      <c r="A666" s="24" t="str">
        <f>基本登録!$A$22</f>
        <v>補</v>
      </c>
      <c r="B666" s="179" t="str">
        <f>IF(AC666="","",VLOOKUP(AC666,都総体!$J:$O,4,FALSE))</f>
        <v/>
      </c>
      <c r="C666" s="180"/>
      <c r="D666" s="180"/>
      <c r="E666" s="180"/>
      <c r="F666" s="181"/>
      <c r="G666" s="26" t="str">
        <f>IF(AC666="","",VLOOKUP(AC666,都総体!$J:$O,5,FALSE))</f>
        <v/>
      </c>
      <c r="H666" s="24"/>
      <c r="I666" s="24"/>
      <c r="J666" s="24"/>
      <c r="K666" s="33"/>
      <c r="L666" s="34"/>
      <c r="M666" s="24"/>
      <c r="N666" s="24"/>
      <c r="O666" s="24"/>
      <c r="P666" s="33"/>
      <c r="Q666" s="34"/>
      <c r="R666" s="24"/>
      <c r="S666" s="24"/>
      <c r="T666" s="24"/>
      <c r="U666" s="33"/>
      <c r="V666" s="34"/>
      <c r="W666" s="24"/>
      <c r="X666" s="24"/>
      <c r="Y666" s="24"/>
      <c r="Z666" s="33"/>
      <c r="AA666" s="34"/>
      <c r="AC666" s="52"/>
      <c r="AF666" s="11"/>
    </row>
    <row r="667" spans="1:32" ht="19.5" customHeight="1">
      <c r="A667" s="169"/>
      <c r="B667" s="170"/>
      <c r="C667" s="170"/>
      <c r="D667" s="170"/>
      <c r="E667" s="170"/>
      <c r="F667" s="170"/>
      <c r="G667" s="171"/>
      <c r="H667" s="172" t="s">
        <v>132</v>
      </c>
      <c r="I667" s="173"/>
      <c r="J667" s="173"/>
      <c r="K667" s="173"/>
      <c r="L667" s="34"/>
      <c r="M667" s="172" t="s">
        <v>132</v>
      </c>
      <c r="N667" s="173"/>
      <c r="O667" s="173"/>
      <c r="P667" s="173"/>
      <c r="Q667" s="34"/>
      <c r="R667" s="172" t="s">
        <v>132</v>
      </c>
      <c r="S667" s="173"/>
      <c r="T667" s="173"/>
      <c r="U667" s="173"/>
      <c r="V667" s="34"/>
      <c r="W667" s="172" t="s">
        <v>132</v>
      </c>
      <c r="X667" s="173"/>
      <c r="Y667" s="173"/>
      <c r="Z667" s="173"/>
      <c r="AA667" s="34"/>
      <c r="AC667" s="52"/>
      <c r="AF667" s="11"/>
    </row>
    <row r="668" spans="1:32" ht="24.75" customHeight="1">
      <c r="A668" s="174"/>
      <c r="B668" s="175"/>
      <c r="C668" s="175"/>
      <c r="D668" s="175"/>
      <c r="E668" s="175"/>
      <c r="F668" s="175"/>
      <c r="G668" s="176"/>
      <c r="H668" s="169"/>
      <c r="I668" s="177"/>
      <c r="J668" s="177"/>
      <c r="K668" s="177"/>
      <c r="L668" s="178"/>
      <c r="M668" s="169"/>
      <c r="N668" s="177"/>
      <c r="O668" s="177"/>
      <c r="P668" s="177"/>
      <c r="Q668" s="178"/>
      <c r="R668" s="169"/>
      <c r="S668" s="177"/>
      <c r="T668" s="177"/>
      <c r="U668" s="177"/>
      <c r="V668" s="178"/>
      <c r="W668" s="169"/>
      <c r="X668" s="177"/>
      <c r="Y668" s="177"/>
      <c r="Z668" s="177"/>
      <c r="AA668" s="178"/>
      <c r="AC668" s="52"/>
      <c r="AF668" s="11"/>
    </row>
    <row r="669" spans="1:32" ht="4.5" customHeight="1">
      <c r="A669" s="165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AC669" s="52"/>
      <c r="AF669" s="11"/>
    </row>
    <row r="670" spans="1:32">
      <c r="A670" s="167" t="s">
        <v>136</v>
      </c>
      <c r="B670" s="167"/>
      <c r="C670" s="47" t="str">
        <f>基本登録!$A$23</f>
        <v>①（　）内の大会の個人の部は一人１枚使用すること（関東予選・総合体育大会・個人選手権大会）</v>
      </c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4"/>
      <c r="R670" s="45"/>
      <c r="S670" s="44"/>
      <c r="T670" s="44"/>
      <c r="U670" s="40"/>
      <c r="V670" s="40"/>
      <c r="W670" s="40"/>
      <c r="X670" s="40"/>
      <c r="Y670" s="40"/>
      <c r="Z670" s="40"/>
      <c r="AA670" s="40"/>
    </row>
    <row r="671" spans="1:32">
      <c r="A671" s="43"/>
      <c r="B671" s="43"/>
      <c r="C671" s="47" t="str">
        <f>基本登録!$A$24</f>
        <v>②顧問の捺印のないものは無効</v>
      </c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6"/>
      <c r="R671" s="44"/>
      <c r="S671" s="44"/>
      <c r="T671" s="44"/>
      <c r="U671" s="168" t="s">
        <v>139</v>
      </c>
      <c r="V671" s="168"/>
      <c r="W671" s="168"/>
      <c r="X671" s="168"/>
      <c r="Y671" s="168"/>
      <c r="Z671" s="168"/>
      <c r="AA671" s="168"/>
    </row>
    <row r="672" spans="1:32" s="37" customFormat="1">
      <c r="A672" s="41"/>
      <c r="B672" s="41"/>
      <c r="C672" s="42" t="str">
        <f>基本登録!$A$25</f>
        <v>③A4用紙に印刷すること（A4用紙1枚につき立順票は二部出力。切り取って使用すること）</v>
      </c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168"/>
      <c r="V672" s="168"/>
      <c r="W672" s="168"/>
      <c r="X672" s="168"/>
      <c r="Y672" s="168"/>
      <c r="Z672" s="168"/>
      <c r="AA672" s="168"/>
      <c r="AC672" s="53"/>
    </row>
    <row r="673" spans="1:32" ht="34.5" customHeight="1">
      <c r="AC673" s="52"/>
      <c r="AF673" s="11"/>
    </row>
    <row r="674" spans="1:32" ht="24.75" customHeight="1">
      <c r="A674" s="240" t="s">
        <v>119</v>
      </c>
      <c r="B674" s="240"/>
      <c r="C674" s="240"/>
      <c r="D674" s="201" t="str">
        <f ca="1">基本登録!$B$10</f>
        <v>令和8年度　都総体（全国総体都予選）個人 立順票</v>
      </c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190" t="s">
        <v>120</v>
      </c>
      <c r="Y674" s="191"/>
      <c r="Z674" s="191"/>
      <c r="AA674" s="192"/>
      <c r="AC674" s="52"/>
      <c r="AF674" s="11"/>
    </row>
    <row r="675" spans="1:32" ht="26.25" customHeight="1">
      <c r="A675" s="241"/>
      <c r="B675" s="241"/>
      <c r="C675" s="24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2" t="str">
        <f>IF(VLOOKUP(AC682,都総体!$J:$O,2,FALSE)="","",VLOOKUP(AC682,都総体!$J:$O,2,FALSE))</f>
        <v/>
      </c>
      <c r="Y675" s="203"/>
      <c r="Z675" s="203"/>
      <c r="AA675" s="204"/>
      <c r="AC675" s="52"/>
      <c r="AF675" s="11"/>
    </row>
    <row r="676" spans="1:32" ht="27" customHeight="1">
      <c r="A676" s="169" t="s">
        <v>121</v>
      </c>
      <c r="B676" s="177"/>
      <c r="C676" s="178"/>
      <c r="D676" s="208"/>
      <c r="E676" s="30" t="s">
        <v>122</v>
      </c>
      <c r="F676" s="208"/>
      <c r="G676" s="190" t="s">
        <v>123</v>
      </c>
      <c r="H676" s="191"/>
      <c r="I676" s="192"/>
      <c r="J676" s="213" t="str">
        <f>基本登録!$B$2</f>
        <v>基本登録シートの学校番号に入力して下さい</v>
      </c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X676" s="205"/>
      <c r="Y676" s="206"/>
      <c r="Z676" s="206"/>
      <c r="AA676" s="207"/>
      <c r="AC676" s="52"/>
      <c r="AF676" s="11"/>
    </row>
    <row r="677" spans="1:32" ht="9.75" customHeight="1">
      <c r="A677" s="214">
        <f>基本登録!$B$1</f>
        <v>0</v>
      </c>
      <c r="B677" s="215"/>
      <c r="C677" s="216"/>
      <c r="D677" s="209"/>
      <c r="E677" s="223" t="s">
        <v>109</v>
      </c>
      <c r="F677" s="211"/>
      <c r="G677" s="226" t="s">
        <v>124</v>
      </c>
      <c r="H677" s="227"/>
      <c r="I677" s="228"/>
      <c r="J677" s="213">
        <f>基本登録!$B$3</f>
        <v>0</v>
      </c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36"/>
      <c r="X677" s="36"/>
      <c r="AC677" s="52"/>
      <c r="AF677" s="11"/>
    </row>
    <row r="678" spans="1:32" ht="16.5" customHeight="1">
      <c r="A678" s="217"/>
      <c r="B678" s="218"/>
      <c r="C678" s="219"/>
      <c r="D678" s="209"/>
      <c r="E678" s="224"/>
      <c r="F678" s="211"/>
      <c r="G678" s="229"/>
      <c r="H678" s="230"/>
      <c r="I678" s="231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X678" s="182" t="s">
        <v>125</v>
      </c>
      <c r="Y678" s="184" t="s">
        <v>126</v>
      </c>
      <c r="Z678" s="185"/>
      <c r="AA678" s="186"/>
      <c r="AC678" s="52"/>
      <c r="AF678" s="11"/>
    </row>
    <row r="679" spans="1:32" ht="27" customHeight="1">
      <c r="A679" s="220"/>
      <c r="B679" s="221"/>
      <c r="C679" s="222"/>
      <c r="D679" s="210"/>
      <c r="E679" s="225"/>
      <c r="F679" s="212"/>
      <c r="G679" s="190" t="s">
        <v>127</v>
      </c>
      <c r="H679" s="191"/>
      <c r="I679" s="192"/>
      <c r="J679" s="28"/>
      <c r="K679" s="29"/>
      <c r="L679" s="29"/>
      <c r="M679" s="29"/>
      <c r="N679" s="29"/>
      <c r="O679" s="29"/>
      <c r="P679" s="22"/>
      <c r="Q679" s="22"/>
      <c r="R679" s="22" t="s">
        <v>128</v>
      </c>
      <c r="S679" s="193" t="str">
        <f t="shared" ref="S679" si="24">AC682</f>
        <v/>
      </c>
      <c r="T679" s="194"/>
      <c r="U679" s="194"/>
      <c r="V679" s="23" t="s">
        <v>129</v>
      </c>
      <c r="X679" s="183"/>
      <c r="Y679" s="187"/>
      <c r="Z679" s="188"/>
      <c r="AA679" s="189"/>
      <c r="AC679" s="52"/>
      <c r="AF679" s="11"/>
    </row>
    <row r="680" spans="1:32" ht="4.5" customHeight="1">
      <c r="AC680" s="52"/>
      <c r="AF680" s="11"/>
    </row>
    <row r="681" spans="1:32" ht="21.75" customHeight="1">
      <c r="A681" s="24" t="s">
        <v>130</v>
      </c>
      <c r="B681" s="174" t="s">
        <v>131</v>
      </c>
      <c r="C681" s="195"/>
      <c r="D681" s="195"/>
      <c r="E681" s="195"/>
      <c r="F681" s="176"/>
      <c r="G681" s="32" t="s">
        <v>102</v>
      </c>
      <c r="H681" s="196" t="str">
        <f ca="1">IFERROR(VLOOKUP(D674,基本登録!$B$8:$I$14,5,FALSE),"")</f>
        <v>個人準決勝</v>
      </c>
      <c r="I681" s="197"/>
      <c r="J681" s="197"/>
      <c r="K681" s="197"/>
      <c r="L681" s="198"/>
      <c r="M681" s="196" t="str">
        <f ca="1">IFERROR(VLOOKUP(D674,基本登録!$B$8:$I$14,6,FALSE),"")</f>
        <v>個人決勝</v>
      </c>
      <c r="N681" s="197"/>
      <c r="O681" s="197"/>
      <c r="P681" s="197"/>
      <c r="Q681" s="198"/>
      <c r="R681" s="196" t="str">
        <f ca="1">IFERROR(IF(VLOOKUP(D674,基本登録!$B$8:$I$14,7,FALSE)="","",VLOOKUP(D674,基本登録!$B$8:$I$14,7,FALSE)),"")</f>
        <v/>
      </c>
      <c r="S681" s="197"/>
      <c r="T681" s="197"/>
      <c r="U681" s="197"/>
      <c r="V681" s="198"/>
      <c r="W681" s="196" t="str">
        <f ca="1">IFERROR(IF(VLOOKUP(D674,基本登録!$B$8:$I$14,8,FALSE)="","",VLOOKUP(D674,基本登録!$B$8:$I$14,8,FALSE)),"")</f>
        <v/>
      </c>
      <c r="X681" s="197"/>
      <c r="Y681" s="197"/>
      <c r="Z681" s="197"/>
      <c r="AA681" s="198"/>
      <c r="AC681" s="52"/>
      <c r="AF681" s="11"/>
    </row>
    <row r="682" spans="1:32" ht="21.75" customHeight="1">
      <c r="A682" s="25" t="str">
        <f>基本登録!$A$17</f>
        <v>１</v>
      </c>
      <c r="B682" s="179" t="str">
        <f>IF(AC682="","",VLOOKUP(AC682,都総体!$J:$O,4,FALSE))</f>
        <v/>
      </c>
      <c r="C682" s="180"/>
      <c r="D682" s="180"/>
      <c r="E682" s="180"/>
      <c r="F682" s="181"/>
      <c r="G682" s="26" t="str">
        <f>IF(AC682="","",VLOOKUP(AC682,都総体!$J:$O,5,FALSE))</f>
        <v/>
      </c>
      <c r="H682" s="31"/>
      <c r="I682" s="31"/>
      <c r="J682" s="31"/>
      <c r="K682" s="21"/>
      <c r="L682" s="34"/>
      <c r="M682" s="31"/>
      <c r="N682" s="31"/>
      <c r="O682" s="31"/>
      <c r="P682" s="21"/>
      <c r="Q682" s="34"/>
      <c r="R682" s="31"/>
      <c r="S682" s="31"/>
      <c r="T682" s="31"/>
      <c r="U682" s="21"/>
      <c r="V682" s="34"/>
      <c r="W682" s="31"/>
      <c r="X682" s="31"/>
      <c r="Y682" s="31"/>
      <c r="Z682" s="21"/>
      <c r="AA682" s="34"/>
      <c r="AC682" s="52" t="str">
        <f>都総体!$J$40</f>
        <v/>
      </c>
      <c r="AF682" s="11"/>
    </row>
    <row r="683" spans="1:32" ht="21.75" customHeight="1">
      <c r="A683" s="24" t="str">
        <f>基本登録!$A$18</f>
        <v>２</v>
      </c>
      <c r="B683" s="179" t="str">
        <f>IF(AC683="","",VLOOKUP(AC683,都総体!$J:$O,4,FALSE))</f>
        <v/>
      </c>
      <c r="C683" s="180"/>
      <c r="D683" s="180"/>
      <c r="E683" s="180"/>
      <c r="F683" s="181"/>
      <c r="G683" s="26" t="str">
        <f>IF(AC683="","",VLOOKUP(AC683,都総体!$J:$O,5,FALSE))</f>
        <v/>
      </c>
      <c r="H683" s="31"/>
      <c r="I683" s="31"/>
      <c r="J683" s="31"/>
      <c r="K683" s="21"/>
      <c r="L683" s="34"/>
      <c r="M683" s="31"/>
      <c r="N683" s="31"/>
      <c r="O683" s="31"/>
      <c r="P683" s="21"/>
      <c r="Q683" s="34"/>
      <c r="R683" s="31"/>
      <c r="S683" s="31"/>
      <c r="T683" s="31"/>
      <c r="U683" s="21"/>
      <c r="V683" s="34"/>
      <c r="W683" s="31"/>
      <c r="X683" s="31"/>
      <c r="Y683" s="31"/>
      <c r="Z683" s="21"/>
      <c r="AA683" s="34"/>
      <c r="AC683" s="52"/>
      <c r="AF683" s="11"/>
    </row>
    <row r="684" spans="1:32" ht="21.75" customHeight="1">
      <c r="A684" s="24" t="str">
        <f>基本登録!$A$19</f>
        <v>３</v>
      </c>
      <c r="B684" s="179" t="str">
        <f>IF(AC684="","",VLOOKUP(AC684,都総体!$J:$O,4,FALSE))</f>
        <v/>
      </c>
      <c r="C684" s="180"/>
      <c r="D684" s="180"/>
      <c r="E684" s="180"/>
      <c r="F684" s="181"/>
      <c r="G684" s="26" t="str">
        <f>IF(AC684="","",VLOOKUP(AC684,都総体!$J:$O,5,FALSE))</f>
        <v/>
      </c>
      <c r="H684" s="31"/>
      <c r="I684" s="31"/>
      <c r="J684" s="31"/>
      <c r="K684" s="21"/>
      <c r="L684" s="34"/>
      <c r="M684" s="31"/>
      <c r="N684" s="31"/>
      <c r="O684" s="31"/>
      <c r="P684" s="21"/>
      <c r="Q684" s="34"/>
      <c r="R684" s="31"/>
      <c r="S684" s="31"/>
      <c r="T684" s="31"/>
      <c r="U684" s="21"/>
      <c r="V684" s="34"/>
      <c r="W684" s="31"/>
      <c r="X684" s="31"/>
      <c r="Y684" s="31"/>
      <c r="Z684" s="21"/>
      <c r="AA684" s="34"/>
      <c r="AC684" s="52"/>
      <c r="AF684" s="11"/>
    </row>
    <row r="685" spans="1:32" ht="21.75" customHeight="1">
      <c r="A685" s="24" t="str">
        <f>基本登録!$A$20</f>
        <v>４</v>
      </c>
      <c r="B685" s="179" t="str">
        <f>IF(AC685="","",VLOOKUP(AC685,都総体!$J:$O,4,FALSE))</f>
        <v/>
      </c>
      <c r="C685" s="180"/>
      <c r="D685" s="180"/>
      <c r="E685" s="180"/>
      <c r="F685" s="181"/>
      <c r="G685" s="26" t="str">
        <f>IF(AC685="","",VLOOKUP(AC685,都総体!$J:$O,5,FALSE))</f>
        <v/>
      </c>
      <c r="H685" s="31"/>
      <c r="I685" s="31"/>
      <c r="J685" s="31"/>
      <c r="K685" s="21"/>
      <c r="L685" s="34"/>
      <c r="M685" s="31"/>
      <c r="N685" s="31"/>
      <c r="O685" s="31"/>
      <c r="P685" s="21"/>
      <c r="Q685" s="34"/>
      <c r="R685" s="31"/>
      <c r="S685" s="31"/>
      <c r="T685" s="31"/>
      <c r="U685" s="21"/>
      <c r="V685" s="34"/>
      <c r="W685" s="31"/>
      <c r="X685" s="31"/>
      <c r="Y685" s="31"/>
      <c r="Z685" s="21"/>
      <c r="AA685" s="34"/>
      <c r="AC685" s="52"/>
      <c r="AF685" s="11"/>
    </row>
    <row r="686" spans="1:32" ht="21.75" customHeight="1">
      <c r="A686" s="24" t="str">
        <f>基本登録!$A$21</f>
        <v>５</v>
      </c>
      <c r="B686" s="179" t="str">
        <f>IF(AC686="","",VLOOKUP(AC686,都総体!$J:$O,4,FALSE))</f>
        <v/>
      </c>
      <c r="C686" s="180"/>
      <c r="D686" s="180"/>
      <c r="E686" s="180"/>
      <c r="F686" s="181"/>
      <c r="G686" s="26" t="str">
        <f>IF(AC686="","",VLOOKUP(AC686,都総体!$J:$O,5,FALSE))</f>
        <v/>
      </c>
      <c r="H686" s="31"/>
      <c r="I686" s="31"/>
      <c r="J686" s="31"/>
      <c r="K686" s="21"/>
      <c r="L686" s="34"/>
      <c r="M686" s="31"/>
      <c r="N686" s="31"/>
      <c r="O686" s="31"/>
      <c r="P686" s="21"/>
      <c r="Q686" s="34"/>
      <c r="R686" s="31"/>
      <c r="S686" s="31"/>
      <c r="T686" s="31"/>
      <c r="U686" s="21"/>
      <c r="V686" s="34"/>
      <c r="W686" s="31"/>
      <c r="X686" s="31"/>
      <c r="Y686" s="31"/>
      <c r="Z686" s="21"/>
      <c r="AA686" s="34"/>
      <c r="AC686" s="52"/>
      <c r="AF686" s="11"/>
    </row>
    <row r="687" spans="1:32" ht="21.75" customHeight="1">
      <c r="A687" s="24" t="str">
        <f>基本登録!$A$22</f>
        <v>補</v>
      </c>
      <c r="B687" s="179" t="str">
        <f>IF(AC687="","",VLOOKUP(AC687,都総体!$J:$O,4,FALSE))</f>
        <v/>
      </c>
      <c r="C687" s="180"/>
      <c r="D687" s="180"/>
      <c r="E687" s="180"/>
      <c r="F687" s="181"/>
      <c r="G687" s="26" t="str">
        <f>IF(AC687="","",VLOOKUP(AC687,都総体!$J:$O,5,FALSE))</f>
        <v/>
      </c>
      <c r="H687" s="24"/>
      <c r="I687" s="24"/>
      <c r="J687" s="24"/>
      <c r="K687" s="33"/>
      <c r="L687" s="34"/>
      <c r="M687" s="24"/>
      <c r="N687" s="24"/>
      <c r="O687" s="24"/>
      <c r="P687" s="33"/>
      <c r="Q687" s="34"/>
      <c r="R687" s="24"/>
      <c r="S687" s="24"/>
      <c r="T687" s="24"/>
      <c r="U687" s="33"/>
      <c r="V687" s="34"/>
      <c r="W687" s="24"/>
      <c r="X687" s="24"/>
      <c r="Y687" s="24"/>
      <c r="Z687" s="33"/>
      <c r="AA687" s="34"/>
      <c r="AC687" s="52"/>
      <c r="AF687" s="11"/>
    </row>
    <row r="688" spans="1:32" ht="19.5" customHeight="1">
      <c r="A688" s="169"/>
      <c r="B688" s="170"/>
      <c r="C688" s="170"/>
      <c r="D688" s="170"/>
      <c r="E688" s="170"/>
      <c r="F688" s="170"/>
      <c r="G688" s="171"/>
      <c r="H688" s="172" t="s">
        <v>132</v>
      </c>
      <c r="I688" s="173"/>
      <c r="J688" s="173"/>
      <c r="K688" s="173"/>
      <c r="L688" s="34"/>
      <c r="M688" s="172" t="s">
        <v>132</v>
      </c>
      <c r="N688" s="173"/>
      <c r="O688" s="173"/>
      <c r="P688" s="173"/>
      <c r="Q688" s="34"/>
      <c r="R688" s="172" t="s">
        <v>132</v>
      </c>
      <c r="S688" s="173"/>
      <c r="T688" s="173"/>
      <c r="U688" s="173"/>
      <c r="V688" s="34"/>
      <c r="W688" s="172" t="s">
        <v>132</v>
      </c>
      <c r="X688" s="173"/>
      <c r="Y688" s="173"/>
      <c r="Z688" s="173"/>
      <c r="AA688" s="34"/>
      <c r="AC688" s="52"/>
      <c r="AF688" s="11"/>
    </row>
    <row r="689" spans="1:32" ht="24.75" customHeight="1">
      <c r="A689" s="174"/>
      <c r="B689" s="175"/>
      <c r="C689" s="175"/>
      <c r="D689" s="175"/>
      <c r="E689" s="175"/>
      <c r="F689" s="175"/>
      <c r="G689" s="176"/>
      <c r="H689" s="169"/>
      <c r="I689" s="177"/>
      <c r="J689" s="177"/>
      <c r="K689" s="177"/>
      <c r="L689" s="178"/>
      <c r="M689" s="169"/>
      <c r="N689" s="177"/>
      <c r="O689" s="177"/>
      <c r="P689" s="177"/>
      <c r="Q689" s="178"/>
      <c r="R689" s="169"/>
      <c r="S689" s="177"/>
      <c r="T689" s="177"/>
      <c r="U689" s="177"/>
      <c r="V689" s="178"/>
      <c r="W689" s="169"/>
      <c r="X689" s="177"/>
      <c r="Y689" s="177"/>
      <c r="Z689" s="177"/>
      <c r="AA689" s="178"/>
      <c r="AC689" s="52"/>
      <c r="AF689" s="11"/>
    </row>
    <row r="690" spans="1:32" ht="4.5" customHeight="1">
      <c r="A690" s="165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AC690" s="52"/>
      <c r="AF690" s="11"/>
    </row>
    <row r="691" spans="1:32">
      <c r="A691" s="167" t="s">
        <v>136</v>
      </c>
      <c r="B691" s="167"/>
      <c r="C691" s="47" t="str">
        <f>基本登録!$A$23</f>
        <v>①（　）内の大会の個人の部は一人１枚使用すること（関東予選・総合体育大会・個人選手権大会）</v>
      </c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4"/>
      <c r="R691" s="45"/>
      <c r="S691" s="44"/>
      <c r="T691" s="44"/>
      <c r="U691" s="40"/>
      <c r="V691" s="40"/>
      <c r="W691" s="40"/>
      <c r="X691" s="40"/>
      <c r="Y691" s="40"/>
      <c r="Z691" s="40"/>
      <c r="AA691" s="40"/>
    </row>
    <row r="692" spans="1:32">
      <c r="A692" s="43"/>
      <c r="B692" s="43"/>
      <c r="C692" s="47" t="str">
        <f>基本登録!$A$24</f>
        <v>②顧問の捺印のないものは無効</v>
      </c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6"/>
      <c r="R692" s="44"/>
      <c r="S692" s="44"/>
      <c r="T692" s="44"/>
      <c r="U692" s="168" t="s">
        <v>139</v>
      </c>
      <c r="V692" s="168"/>
      <c r="W692" s="168"/>
      <c r="X692" s="168"/>
      <c r="Y692" s="168"/>
      <c r="Z692" s="168"/>
      <c r="AA692" s="168"/>
    </row>
    <row r="693" spans="1:32" s="37" customFormat="1">
      <c r="A693" s="41"/>
      <c r="B693" s="41"/>
      <c r="C693" s="42" t="str">
        <f>基本登録!$A$25</f>
        <v>③A4用紙に印刷すること（A4用紙1枚につき立順票は二部出力。切り取って使用すること）</v>
      </c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168"/>
      <c r="V693" s="168"/>
      <c r="W693" s="168"/>
      <c r="X693" s="168"/>
      <c r="Y693" s="168"/>
      <c r="Z693" s="168"/>
      <c r="AA693" s="168"/>
      <c r="AC693" s="53"/>
    </row>
    <row r="694" spans="1:32" ht="34.5" customHeight="1">
      <c r="AC694" s="52"/>
      <c r="AF694" s="11"/>
    </row>
    <row r="695" spans="1:32" ht="24.75" customHeight="1">
      <c r="A695" s="240" t="s">
        <v>119</v>
      </c>
      <c r="B695" s="240"/>
      <c r="C695" s="240"/>
      <c r="D695" s="201" t="str">
        <f ca="1">基本登録!$B$10</f>
        <v>令和8年度　都総体（全国総体都予選）個人 立順票</v>
      </c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190" t="s">
        <v>120</v>
      </c>
      <c r="Y695" s="191"/>
      <c r="Z695" s="191"/>
      <c r="AA695" s="192"/>
      <c r="AC695" s="52"/>
      <c r="AF695" s="11"/>
    </row>
    <row r="696" spans="1:32" ht="26.25" customHeight="1">
      <c r="A696" s="241"/>
      <c r="B696" s="241"/>
      <c r="C696" s="24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2" t="str">
        <f>IF(VLOOKUP(AC703,都総体!$J:$O,2,FALSE)="","",VLOOKUP(AC703,都総体!$J:$O,2,FALSE))</f>
        <v/>
      </c>
      <c r="Y696" s="203"/>
      <c r="Z696" s="203"/>
      <c r="AA696" s="204"/>
      <c r="AC696" s="52"/>
      <c r="AF696" s="11"/>
    </row>
    <row r="697" spans="1:32" ht="27" customHeight="1">
      <c r="A697" s="169" t="s">
        <v>121</v>
      </c>
      <c r="B697" s="177"/>
      <c r="C697" s="178"/>
      <c r="D697" s="208"/>
      <c r="E697" s="30" t="s">
        <v>122</v>
      </c>
      <c r="F697" s="208"/>
      <c r="G697" s="190" t="s">
        <v>123</v>
      </c>
      <c r="H697" s="191"/>
      <c r="I697" s="192"/>
      <c r="J697" s="213" t="str">
        <f>基本登録!$B$2</f>
        <v>基本登録シートの学校番号に入力して下さい</v>
      </c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X697" s="205"/>
      <c r="Y697" s="206"/>
      <c r="Z697" s="206"/>
      <c r="AA697" s="207"/>
      <c r="AC697" s="52"/>
      <c r="AF697" s="11"/>
    </row>
    <row r="698" spans="1:32" ht="9.75" customHeight="1">
      <c r="A698" s="214">
        <f>基本登録!$B$1</f>
        <v>0</v>
      </c>
      <c r="B698" s="215"/>
      <c r="C698" s="216"/>
      <c r="D698" s="209"/>
      <c r="E698" s="223" t="s">
        <v>109</v>
      </c>
      <c r="F698" s="211"/>
      <c r="G698" s="226" t="s">
        <v>124</v>
      </c>
      <c r="H698" s="227"/>
      <c r="I698" s="228"/>
      <c r="J698" s="213">
        <f>基本登録!$B$3</f>
        <v>0</v>
      </c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36"/>
      <c r="X698" s="36"/>
      <c r="AC698" s="52"/>
      <c r="AF698" s="11"/>
    </row>
    <row r="699" spans="1:32" ht="16.5" customHeight="1">
      <c r="A699" s="217"/>
      <c r="B699" s="218"/>
      <c r="C699" s="219"/>
      <c r="D699" s="209"/>
      <c r="E699" s="224"/>
      <c r="F699" s="211"/>
      <c r="G699" s="229"/>
      <c r="H699" s="230"/>
      <c r="I699" s="231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X699" s="182" t="s">
        <v>125</v>
      </c>
      <c r="Y699" s="184" t="s">
        <v>126</v>
      </c>
      <c r="Z699" s="185"/>
      <c r="AA699" s="186"/>
      <c r="AC699" s="52"/>
      <c r="AF699" s="11"/>
    </row>
    <row r="700" spans="1:32" ht="27" customHeight="1">
      <c r="A700" s="220"/>
      <c r="B700" s="221"/>
      <c r="C700" s="222"/>
      <c r="D700" s="210"/>
      <c r="E700" s="225"/>
      <c r="F700" s="212"/>
      <c r="G700" s="190" t="s">
        <v>127</v>
      </c>
      <c r="H700" s="191"/>
      <c r="I700" s="192"/>
      <c r="J700" s="28"/>
      <c r="K700" s="29"/>
      <c r="L700" s="29"/>
      <c r="M700" s="29"/>
      <c r="N700" s="29"/>
      <c r="O700" s="29"/>
      <c r="P700" s="22"/>
      <c r="Q700" s="22"/>
      <c r="R700" s="22" t="s">
        <v>128</v>
      </c>
      <c r="S700" s="193" t="str">
        <f t="shared" ref="S700" si="25">AC703</f>
        <v/>
      </c>
      <c r="T700" s="194"/>
      <c r="U700" s="194"/>
      <c r="V700" s="23" t="s">
        <v>129</v>
      </c>
      <c r="X700" s="183"/>
      <c r="Y700" s="187"/>
      <c r="Z700" s="188"/>
      <c r="AA700" s="189"/>
      <c r="AC700" s="52"/>
      <c r="AF700" s="11"/>
    </row>
    <row r="701" spans="1:32" ht="4.5" customHeight="1">
      <c r="AC701" s="52"/>
      <c r="AF701" s="11"/>
    </row>
    <row r="702" spans="1:32" ht="21.75" customHeight="1">
      <c r="A702" s="24" t="s">
        <v>130</v>
      </c>
      <c r="B702" s="174" t="s">
        <v>131</v>
      </c>
      <c r="C702" s="195"/>
      <c r="D702" s="195"/>
      <c r="E702" s="195"/>
      <c r="F702" s="176"/>
      <c r="G702" s="32" t="s">
        <v>102</v>
      </c>
      <c r="H702" s="196" t="str">
        <f ca="1">IFERROR(VLOOKUP(D695,基本登録!$B$8:$I$14,5,FALSE),"")</f>
        <v>個人準決勝</v>
      </c>
      <c r="I702" s="197"/>
      <c r="J702" s="197"/>
      <c r="K702" s="197"/>
      <c r="L702" s="198"/>
      <c r="M702" s="196" t="str">
        <f ca="1">IFERROR(VLOOKUP(D695,基本登録!$B$8:$I$14,6,FALSE),"")</f>
        <v>個人決勝</v>
      </c>
      <c r="N702" s="197"/>
      <c r="O702" s="197"/>
      <c r="P702" s="197"/>
      <c r="Q702" s="198"/>
      <c r="R702" s="196" t="str">
        <f ca="1">IFERROR(IF(VLOOKUP(D695,基本登録!$B$8:$I$14,7,FALSE)="","",VLOOKUP(D695,基本登録!$B$8:$I$14,7,FALSE)),"")</f>
        <v/>
      </c>
      <c r="S702" s="197"/>
      <c r="T702" s="197"/>
      <c r="U702" s="197"/>
      <c r="V702" s="198"/>
      <c r="W702" s="196" t="str">
        <f ca="1">IFERROR(IF(VLOOKUP(D695,基本登録!$B$8:$I$14,8,FALSE)="","",VLOOKUP(D695,基本登録!$B$8:$I$14,8,FALSE)),"")</f>
        <v/>
      </c>
      <c r="X702" s="197"/>
      <c r="Y702" s="197"/>
      <c r="Z702" s="197"/>
      <c r="AA702" s="198"/>
      <c r="AC702" s="52"/>
      <c r="AF702" s="11"/>
    </row>
    <row r="703" spans="1:32" ht="21.75" customHeight="1">
      <c r="A703" s="25" t="str">
        <f>基本登録!$A$17</f>
        <v>１</v>
      </c>
      <c r="B703" s="179" t="str">
        <f>IF(AC703="","",VLOOKUP(AC703,都総体!$J:$O,4,FALSE))</f>
        <v/>
      </c>
      <c r="C703" s="180"/>
      <c r="D703" s="180"/>
      <c r="E703" s="180"/>
      <c r="F703" s="181"/>
      <c r="G703" s="26" t="str">
        <f>IF(AC703="","",VLOOKUP(AC703,都総体!$J:$O,5,FALSE))</f>
        <v/>
      </c>
      <c r="H703" s="31"/>
      <c r="I703" s="31"/>
      <c r="J703" s="31"/>
      <c r="K703" s="21"/>
      <c r="L703" s="34"/>
      <c r="M703" s="31"/>
      <c r="N703" s="31"/>
      <c r="O703" s="31"/>
      <c r="P703" s="21"/>
      <c r="Q703" s="34"/>
      <c r="R703" s="31"/>
      <c r="S703" s="31"/>
      <c r="T703" s="31"/>
      <c r="U703" s="21"/>
      <c r="V703" s="34"/>
      <c r="W703" s="31"/>
      <c r="X703" s="31"/>
      <c r="Y703" s="31"/>
      <c r="Z703" s="21"/>
      <c r="AA703" s="34"/>
      <c r="AC703" s="52" t="str">
        <f>都総体!$J$41</f>
        <v/>
      </c>
      <c r="AF703" s="11"/>
    </row>
    <row r="704" spans="1:32" ht="21.75" customHeight="1">
      <c r="A704" s="24" t="str">
        <f>基本登録!$A$18</f>
        <v>２</v>
      </c>
      <c r="B704" s="179" t="str">
        <f>IF(AC704="","",VLOOKUP(AC704,都総体!$J:$O,4,FALSE))</f>
        <v/>
      </c>
      <c r="C704" s="180"/>
      <c r="D704" s="180"/>
      <c r="E704" s="180"/>
      <c r="F704" s="181"/>
      <c r="G704" s="26" t="str">
        <f>IF(AC704="","",VLOOKUP(AC704,都総体!$J:$O,5,FALSE))</f>
        <v/>
      </c>
      <c r="H704" s="31"/>
      <c r="I704" s="31"/>
      <c r="J704" s="31"/>
      <c r="K704" s="21"/>
      <c r="L704" s="34"/>
      <c r="M704" s="31"/>
      <c r="N704" s="31"/>
      <c r="O704" s="31"/>
      <c r="P704" s="21"/>
      <c r="Q704" s="34"/>
      <c r="R704" s="31"/>
      <c r="S704" s="31"/>
      <c r="T704" s="31"/>
      <c r="U704" s="21"/>
      <c r="V704" s="34"/>
      <c r="W704" s="31"/>
      <c r="X704" s="31"/>
      <c r="Y704" s="31"/>
      <c r="Z704" s="21"/>
      <c r="AA704" s="34"/>
      <c r="AC704" s="52"/>
      <c r="AF704" s="11"/>
    </row>
    <row r="705" spans="1:32" ht="21.75" customHeight="1">
      <c r="A705" s="24" t="str">
        <f>基本登録!$A$19</f>
        <v>３</v>
      </c>
      <c r="B705" s="179" t="str">
        <f>IF(AC705="","",VLOOKUP(AC705,都総体!$J:$O,4,FALSE))</f>
        <v/>
      </c>
      <c r="C705" s="180"/>
      <c r="D705" s="180"/>
      <c r="E705" s="180"/>
      <c r="F705" s="181"/>
      <c r="G705" s="26" t="str">
        <f>IF(AC705="","",VLOOKUP(AC705,都総体!$J:$O,5,FALSE))</f>
        <v/>
      </c>
      <c r="H705" s="31"/>
      <c r="I705" s="31"/>
      <c r="J705" s="31"/>
      <c r="K705" s="21"/>
      <c r="L705" s="34"/>
      <c r="M705" s="31"/>
      <c r="N705" s="31"/>
      <c r="O705" s="31"/>
      <c r="P705" s="21"/>
      <c r="Q705" s="34"/>
      <c r="R705" s="31"/>
      <c r="S705" s="31"/>
      <c r="T705" s="31"/>
      <c r="U705" s="21"/>
      <c r="V705" s="34"/>
      <c r="W705" s="31"/>
      <c r="X705" s="31"/>
      <c r="Y705" s="31"/>
      <c r="Z705" s="21"/>
      <c r="AA705" s="34"/>
      <c r="AC705" s="52"/>
      <c r="AF705" s="11"/>
    </row>
    <row r="706" spans="1:32" ht="21.75" customHeight="1">
      <c r="A706" s="24" t="str">
        <f>基本登録!$A$20</f>
        <v>４</v>
      </c>
      <c r="B706" s="179" t="str">
        <f>IF(AC706="","",VLOOKUP(AC706,都総体!$J:$O,4,FALSE))</f>
        <v/>
      </c>
      <c r="C706" s="180"/>
      <c r="D706" s="180"/>
      <c r="E706" s="180"/>
      <c r="F706" s="181"/>
      <c r="G706" s="26" t="str">
        <f>IF(AC706="","",VLOOKUP(AC706,都総体!$J:$O,5,FALSE))</f>
        <v/>
      </c>
      <c r="H706" s="31"/>
      <c r="I706" s="31"/>
      <c r="J706" s="31"/>
      <c r="K706" s="21"/>
      <c r="L706" s="34"/>
      <c r="M706" s="31"/>
      <c r="N706" s="31"/>
      <c r="O706" s="31"/>
      <c r="P706" s="21"/>
      <c r="Q706" s="34"/>
      <c r="R706" s="31"/>
      <c r="S706" s="31"/>
      <c r="T706" s="31"/>
      <c r="U706" s="21"/>
      <c r="V706" s="34"/>
      <c r="W706" s="31"/>
      <c r="X706" s="31"/>
      <c r="Y706" s="31"/>
      <c r="Z706" s="21"/>
      <c r="AA706" s="34"/>
      <c r="AC706" s="52"/>
      <c r="AF706" s="11"/>
    </row>
    <row r="707" spans="1:32" ht="21.75" customHeight="1">
      <c r="A707" s="24" t="str">
        <f>基本登録!$A$21</f>
        <v>５</v>
      </c>
      <c r="B707" s="179" t="str">
        <f>IF(AC707="","",VLOOKUP(AC707,都総体!$J:$O,4,FALSE))</f>
        <v/>
      </c>
      <c r="C707" s="180"/>
      <c r="D707" s="180"/>
      <c r="E707" s="180"/>
      <c r="F707" s="181"/>
      <c r="G707" s="26" t="str">
        <f>IF(AC707="","",VLOOKUP(AC707,都総体!$J:$O,5,FALSE))</f>
        <v/>
      </c>
      <c r="H707" s="31"/>
      <c r="I707" s="31"/>
      <c r="J707" s="31"/>
      <c r="K707" s="21"/>
      <c r="L707" s="34"/>
      <c r="M707" s="31"/>
      <c r="N707" s="31"/>
      <c r="O707" s="31"/>
      <c r="P707" s="21"/>
      <c r="Q707" s="34"/>
      <c r="R707" s="31"/>
      <c r="S707" s="31"/>
      <c r="T707" s="31"/>
      <c r="U707" s="21"/>
      <c r="V707" s="34"/>
      <c r="W707" s="31"/>
      <c r="X707" s="31"/>
      <c r="Y707" s="31"/>
      <c r="Z707" s="21"/>
      <c r="AA707" s="34"/>
      <c r="AC707" s="52"/>
      <c r="AF707" s="11"/>
    </row>
    <row r="708" spans="1:32" ht="21.75" customHeight="1">
      <c r="A708" s="24" t="str">
        <f>基本登録!$A$22</f>
        <v>補</v>
      </c>
      <c r="B708" s="179" t="str">
        <f>IF(AC708="","",VLOOKUP(AC708,都総体!$J:$O,4,FALSE))</f>
        <v/>
      </c>
      <c r="C708" s="180"/>
      <c r="D708" s="180"/>
      <c r="E708" s="180"/>
      <c r="F708" s="181"/>
      <c r="G708" s="26" t="str">
        <f>IF(AC708="","",VLOOKUP(AC708,都総体!$J:$O,5,FALSE))</f>
        <v/>
      </c>
      <c r="H708" s="24"/>
      <c r="I708" s="24"/>
      <c r="J708" s="24"/>
      <c r="K708" s="33"/>
      <c r="L708" s="34"/>
      <c r="M708" s="24"/>
      <c r="N708" s="24"/>
      <c r="O708" s="24"/>
      <c r="P708" s="33"/>
      <c r="Q708" s="34"/>
      <c r="R708" s="24"/>
      <c r="S708" s="24"/>
      <c r="T708" s="24"/>
      <c r="U708" s="33"/>
      <c r="V708" s="34"/>
      <c r="W708" s="24"/>
      <c r="X708" s="24"/>
      <c r="Y708" s="24"/>
      <c r="Z708" s="33"/>
      <c r="AA708" s="34"/>
      <c r="AC708" s="52"/>
      <c r="AF708" s="11"/>
    </row>
    <row r="709" spans="1:32" ht="19.5" customHeight="1">
      <c r="A709" s="169"/>
      <c r="B709" s="170"/>
      <c r="C709" s="170"/>
      <c r="D709" s="170"/>
      <c r="E709" s="170"/>
      <c r="F709" s="170"/>
      <c r="G709" s="171"/>
      <c r="H709" s="172" t="s">
        <v>132</v>
      </c>
      <c r="I709" s="173"/>
      <c r="J709" s="173"/>
      <c r="K709" s="173"/>
      <c r="L709" s="34"/>
      <c r="M709" s="172" t="s">
        <v>132</v>
      </c>
      <c r="N709" s="173"/>
      <c r="O709" s="173"/>
      <c r="P709" s="173"/>
      <c r="Q709" s="34"/>
      <c r="R709" s="172" t="s">
        <v>132</v>
      </c>
      <c r="S709" s="173"/>
      <c r="T709" s="173"/>
      <c r="U709" s="173"/>
      <c r="V709" s="34"/>
      <c r="W709" s="172" t="s">
        <v>132</v>
      </c>
      <c r="X709" s="173"/>
      <c r="Y709" s="173"/>
      <c r="Z709" s="173"/>
      <c r="AA709" s="34"/>
      <c r="AC709" s="52"/>
      <c r="AF709" s="11"/>
    </row>
    <row r="710" spans="1:32" ht="24.75" customHeight="1">
      <c r="A710" s="174"/>
      <c r="B710" s="175"/>
      <c r="C710" s="175"/>
      <c r="D710" s="175"/>
      <c r="E710" s="175"/>
      <c r="F710" s="175"/>
      <c r="G710" s="176"/>
      <c r="H710" s="169"/>
      <c r="I710" s="177"/>
      <c r="J710" s="177"/>
      <c r="K710" s="177"/>
      <c r="L710" s="178"/>
      <c r="M710" s="169"/>
      <c r="N710" s="177"/>
      <c r="O710" s="177"/>
      <c r="P710" s="177"/>
      <c r="Q710" s="178"/>
      <c r="R710" s="169"/>
      <c r="S710" s="177"/>
      <c r="T710" s="177"/>
      <c r="U710" s="177"/>
      <c r="V710" s="178"/>
      <c r="W710" s="169"/>
      <c r="X710" s="177"/>
      <c r="Y710" s="177"/>
      <c r="Z710" s="177"/>
      <c r="AA710" s="178"/>
      <c r="AC710" s="52"/>
      <c r="AF710" s="11"/>
    </row>
    <row r="711" spans="1:32" ht="4.5" customHeight="1">
      <c r="A711" s="165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AC711" s="52"/>
      <c r="AF711" s="11"/>
    </row>
    <row r="712" spans="1:32">
      <c r="A712" s="167" t="s">
        <v>136</v>
      </c>
      <c r="B712" s="167"/>
      <c r="C712" s="47" t="str">
        <f>基本登録!$A$23</f>
        <v>①（　）内の大会の個人の部は一人１枚使用すること（関東予選・総合体育大会・個人選手権大会）</v>
      </c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4"/>
      <c r="R712" s="45"/>
      <c r="S712" s="44"/>
      <c r="T712" s="44"/>
      <c r="U712" s="40"/>
      <c r="V712" s="40"/>
      <c r="W712" s="40"/>
      <c r="X712" s="40"/>
      <c r="Y712" s="40"/>
      <c r="Z712" s="40"/>
      <c r="AA712" s="40"/>
    </row>
    <row r="713" spans="1:32">
      <c r="A713" s="43"/>
      <c r="B713" s="43"/>
      <c r="C713" s="47" t="str">
        <f>基本登録!$A$24</f>
        <v>②顧問の捺印のないものは無効</v>
      </c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6"/>
      <c r="R713" s="44"/>
      <c r="S713" s="44"/>
      <c r="T713" s="44"/>
      <c r="U713" s="168" t="s">
        <v>139</v>
      </c>
      <c r="V713" s="168"/>
      <c r="W713" s="168"/>
      <c r="X713" s="168"/>
      <c r="Y713" s="168"/>
      <c r="Z713" s="168"/>
      <c r="AA713" s="168"/>
    </row>
    <row r="714" spans="1:32" s="37" customFormat="1">
      <c r="A714" s="41"/>
      <c r="B714" s="41"/>
      <c r="C714" s="42" t="str">
        <f>基本登録!$A$25</f>
        <v>③A4用紙に印刷すること（A4用紙1枚につき立順票は二部出力。切り取って使用すること）</v>
      </c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168"/>
      <c r="V714" s="168"/>
      <c r="W714" s="168"/>
      <c r="X714" s="168"/>
      <c r="Y714" s="168"/>
      <c r="Z714" s="168"/>
      <c r="AA714" s="168"/>
      <c r="AC714" s="53"/>
    </row>
    <row r="715" spans="1:32" ht="34.5" customHeight="1">
      <c r="AC715" s="52"/>
      <c r="AF715" s="11"/>
    </row>
    <row r="716" spans="1:32" ht="24.75" customHeight="1">
      <c r="A716" s="240" t="s">
        <v>119</v>
      </c>
      <c r="B716" s="240"/>
      <c r="C716" s="240"/>
      <c r="D716" s="201" t="str">
        <f ca="1">基本登録!$B$10</f>
        <v>令和8年度　都総体（全国総体都予選）個人 立順票</v>
      </c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190" t="s">
        <v>120</v>
      </c>
      <c r="Y716" s="191"/>
      <c r="Z716" s="191"/>
      <c r="AA716" s="192"/>
      <c r="AC716" s="52"/>
      <c r="AF716" s="11"/>
    </row>
    <row r="717" spans="1:32" ht="26.25" customHeight="1">
      <c r="A717" s="241"/>
      <c r="B717" s="241"/>
      <c r="C717" s="24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2" t="str">
        <f>IF(VLOOKUP(AC724,都総体!$J:$O,2,FALSE)="","",VLOOKUP(AC724,都総体!$J:$O,2,FALSE))</f>
        <v/>
      </c>
      <c r="Y717" s="203"/>
      <c r="Z717" s="203"/>
      <c r="AA717" s="204"/>
      <c r="AC717" s="52"/>
      <c r="AF717" s="11"/>
    </row>
    <row r="718" spans="1:32" ht="27" customHeight="1">
      <c r="A718" s="169" t="s">
        <v>121</v>
      </c>
      <c r="B718" s="177"/>
      <c r="C718" s="178"/>
      <c r="D718" s="208"/>
      <c r="E718" s="30" t="s">
        <v>122</v>
      </c>
      <c r="F718" s="208"/>
      <c r="G718" s="190" t="s">
        <v>123</v>
      </c>
      <c r="H718" s="191"/>
      <c r="I718" s="192"/>
      <c r="J718" s="213" t="str">
        <f>基本登録!$B$2</f>
        <v>基本登録シートの学校番号に入力して下さい</v>
      </c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X718" s="205"/>
      <c r="Y718" s="206"/>
      <c r="Z718" s="206"/>
      <c r="AA718" s="207"/>
      <c r="AC718" s="52"/>
      <c r="AF718" s="11"/>
    </row>
    <row r="719" spans="1:32" ht="9.75" customHeight="1">
      <c r="A719" s="214">
        <f>基本登録!$B$1</f>
        <v>0</v>
      </c>
      <c r="B719" s="215"/>
      <c r="C719" s="216"/>
      <c r="D719" s="209"/>
      <c r="E719" s="223" t="s">
        <v>109</v>
      </c>
      <c r="F719" s="211"/>
      <c r="G719" s="226" t="s">
        <v>124</v>
      </c>
      <c r="H719" s="227"/>
      <c r="I719" s="228"/>
      <c r="J719" s="213">
        <f>基本登録!$B$3</f>
        <v>0</v>
      </c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36"/>
      <c r="X719" s="36"/>
      <c r="AC719" s="52"/>
      <c r="AF719" s="11"/>
    </row>
    <row r="720" spans="1:32" ht="16.5" customHeight="1">
      <c r="A720" s="217"/>
      <c r="B720" s="218"/>
      <c r="C720" s="219"/>
      <c r="D720" s="209"/>
      <c r="E720" s="224"/>
      <c r="F720" s="211"/>
      <c r="G720" s="229"/>
      <c r="H720" s="230"/>
      <c r="I720" s="231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X720" s="182" t="s">
        <v>125</v>
      </c>
      <c r="Y720" s="184" t="s">
        <v>126</v>
      </c>
      <c r="Z720" s="185"/>
      <c r="AA720" s="186"/>
      <c r="AC720" s="52"/>
      <c r="AF720" s="11"/>
    </row>
    <row r="721" spans="1:32" ht="27" customHeight="1">
      <c r="A721" s="220"/>
      <c r="B721" s="221"/>
      <c r="C721" s="222"/>
      <c r="D721" s="210"/>
      <c r="E721" s="225"/>
      <c r="F721" s="212"/>
      <c r="G721" s="190" t="s">
        <v>127</v>
      </c>
      <c r="H721" s="191"/>
      <c r="I721" s="192"/>
      <c r="J721" s="28"/>
      <c r="K721" s="29"/>
      <c r="L721" s="29"/>
      <c r="M721" s="29"/>
      <c r="N721" s="29"/>
      <c r="O721" s="29"/>
      <c r="P721" s="22"/>
      <c r="Q721" s="22"/>
      <c r="R721" s="22" t="s">
        <v>128</v>
      </c>
      <c r="S721" s="193" t="str">
        <f t="shared" ref="S721" si="26">AC724</f>
        <v/>
      </c>
      <c r="T721" s="194"/>
      <c r="U721" s="194"/>
      <c r="V721" s="23" t="s">
        <v>129</v>
      </c>
      <c r="X721" s="183"/>
      <c r="Y721" s="187"/>
      <c r="Z721" s="188"/>
      <c r="AA721" s="189"/>
      <c r="AC721" s="52"/>
      <c r="AF721" s="11"/>
    </row>
    <row r="722" spans="1:32" ht="4.5" customHeight="1">
      <c r="AC722" s="52"/>
      <c r="AF722" s="11"/>
    </row>
    <row r="723" spans="1:32" ht="21.75" customHeight="1">
      <c r="A723" s="24" t="s">
        <v>130</v>
      </c>
      <c r="B723" s="174" t="s">
        <v>131</v>
      </c>
      <c r="C723" s="195"/>
      <c r="D723" s="195"/>
      <c r="E723" s="195"/>
      <c r="F723" s="176"/>
      <c r="G723" s="32" t="s">
        <v>102</v>
      </c>
      <c r="H723" s="196" t="str">
        <f ca="1">IFERROR(VLOOKUP(D716,基本登録!$B$8:$I$14,5,FALSE),"")</f>
        <v>個人準決勝</v>
      </c>
      <c r="I723" s="197"/>
      <c r="J723" s="197"/>
      <c r="K723" s="197"/>
      <c r="L723" s="198"/>
      <c r="M723" s="196" t="str">
        <f ca="1">IFERROR(VLOOKUP(D716,基本登録!$B$8:$I$14,6,FALSE),"")</f>
        <v>個人決勝</v>
      </c>
      <c r="N723" s="197"/>
      <c r="O723" s="197"/>
      <c r="P723" s="197"/>
      <c r="Q723" s="198"/>
      <c r="R723" s="196" t="str">
        <f ca="1">IFERROR(IF(VLOOKUP(D716,基本登録!$B$8:$I$14,7,FALSE)="","",VLOOKUP(D716,基本登録!$B$8:$I$14,7,FALSE)),"")</f>
        <v/>
      </c>
      <c r="S723" s="197"/>
      <c r="T723" s="197"/>
      <c r="U723" s="197"/>
      <c r="V723" s="198"/>
      <c r="W723" s="196" t="str">
        <f ca="1">IFERROR(IF(VLOOKUP(D716,基本登録!$B$8:$I$14,8,FALSE)="","",VLOOKUP(D716,基本登録!$B$8:$I$14,8,FALSE)),"")</f>
        <v/>
      </c>
      <c r="X723" s="197"/>
      <c r="Y723" s="197"/>
      <c r="Z723" s="197"/>
      <c r="AA723" s="198"/>
      <c r="AC723" s="52"/>
      <c r="AF723" s="11"/>
    </row>
    <row r="724" spans="1:32" ht="21.75" customHeight="1">
      <c r="A724" s="25" t="str">
        <f>基本登録!$A$17</f>
        <v>１</v>
      </c>
      <c r="B724" s="179" t="str">
        <f>IF(AC724="","",VLOOKUP(AC724,都総体!$J:$O,4,FALSE))</f>
        <v/>
      </c>
      <c r="C724" s="180"/>
      <c r="D724" s="180"/>
      <c r="E724" s="180"/>
      <c r="F724" s="181"/>
      <c r="G724" s="26" t="str">
        <f>IF(AC724="","",VLOOKUP(AC724,都総体!$J:$O,5,FALSE))</f>
        <v/>
      </c>
      <c r="H724" s="31"/>
      <c r="I724" s="31"/>
      <c r="J724" s="31"/>
      <c r="K724" s="21"/>
      <c r="L724" s="34"/>
      <c r="M724" s="31"/>
      <c r="N724" s="31"/>
      <c r="O724" s="31"/>
      <c r="P724" s="21"/>
      <c r="Q724" s="34"/>
      <c r="R724" s="31"/>
      <c r="S724" s="31"/>
      <c r="T724" s="31"/>
      <c r="U724" s="21"/>
      <c r="V724" s="34"/>
      <c r="W724" s="31"/>
      <c r="X724" s="31"/>
      <c r="Y724" s="31"/>
      <c r="Z724" s="21"/>
      <c r="AA724" s="34"/>
      <c r="AC724" s="52" t="str">
        <f>都総体!$J$42</f>
        <v/>
      </c>
      <c r="AF724" s="11"/>
    </row>
    <row r="725" spans="1:32" ht="21.75" customHeight="1">
      <c r="A725" s="24" t="str">
        <f>基本登録!$A$18</f>
        <v>２</v>
      </c>
      <c r="B725" s="179" t="str">
        <f>IF(AC725="","",VLOOKUP(AC725,都総体!$J:$O,4,FALSE))</f>
        <v/>
      </c>
      <c r="C725" s="180"/>
      <c r="D725" s="180"/>
      <c r="E725" s="180"/>
      <c r="F725" s="181"/>
      <c r="G725" s="26" t="str">
        <f>IF(AC725="","",VLOOKUP(AC725,都総体!$J:$O,5,FALSE))</f>
        <v/>
      </c>
      <c r="H725" s="31"/>
      <c r="I725" s="31"/>
      <c r="J725" s="31"/>
      <c r="K725" s="21"/>
      <c r="L725" s="34"/>
      <c r="M725" s="31"/>
      <c r="N725" s="31"/>
      <c r="O725" s="31"/>
      <c r="P725" s="21"/>
      <c r="Q725" s="34"/>
      <c r="R725" s="31"/>
      <c r="S725" s="31"/>
      <c r="T725" s="31"/>
      <c r="U725" s="21"/>
      <c r="V725" s="34"/>
      <c r="W725" s="31"/>
      <c r="X725" s="31"/>
      <c r="Y725" s="31"/>
      <c r="Z725" s="21"/>
      <c r="AA725" s="34"/>
      <c r="AC725" s="52"/>
      <c r="AF725" s="11"/>
    </row>
    <row r="726" spans="1:32" ht="21.75" customHeight="1">
      <c r="A726" s="24" t="str">
        <f>基本登録!$A$19</f>
        <v>３</v>
      </c>
      <c r="B726" s="179" t="str">
        <f>IF(AC726="","",VLOOKUP(AC726,都総体!$J:$O,4,FALSE))</f>
        <v/>
      </c>
      <c r="C726" s="180"/>
      <c r="D726" s="180"/>
      <c r="E726" s="180"/>
      <c r="F726" s="181"/>
      <c r="G726" s="26" t="str">
        <f>IF(AC726="","",VLOOKUP(AC726,都総体!$J:$O,5,FALSE))</f>
        <v/>
      </c>
      <c r="H726" s="31"/>
      <c r="I726" s="31"/>
      <c r="J726" s="31"/>
      <c r="K726" s="21"/>
      <c r="L726" s="34"/>
      <c r="M726" s="31"/>
      <c r="N726" s="31"/>
      <c r="O726" s="31"/>
      <c r="P726" s="21"/>
      <c r="Q726" s="34"/>
      <c r="R726" s="31"/>
      <c r="S726" s="31"/>
      <c r="T726" s="31"/>
      <c r="U726" s="21"/>
      <c r="V726" s="34"/>
      <c r="W726" s="31"/>
      <c r="X726" s="31"/>
      <c r="Y726" s="31"/>
      <c r="Z726" s="21"/>
      <c r="AA726" s="34"/>
      <c r="AC726" s="52"/>
      <c r="AF726" s="11"/>
    </row>
    <row r="727" spans="1:32" ht="21.75" customHeight="1">
      <c r="A727" s="24" t="str">
        <f>基本登録!$A$20</f>
        <v>４</v>
      </c>
      <c r="B727" s="179" t="str">
        <f>IF(AC727="","",VLOOKUP(AC727,都総体!$J:$O,4,FALSE))</f>
        <v/>
      </c>
      <c r="C727" s="180"/>
      <c r="D727" s="180"/>
      <c r="E727" s="180"/>
      <c r="F727" s="181"/>
      <c r="G727" s="26" t="str">
        <f>IF(AC727="","",VLOOKUP(AC727,都総体!$J:$O,5,FALSE))</f>
        <v/>
      </c>
      <c r="H727" s="31"/>
      <c r="I727" s="31"/>
      <c r="J727" s="31"/>
      <c r="K727" s="21"/>
      <c r="L727" s="34"/>
      <c r="M727" s="31"/>
      <c r="N727" s="31"/>
      <c r="O727" s="31"/>
      <c r="P727" s="21"/>
      <c r="Q727" s="34"/>
      <c r="R727" s="31"/>
      <c r="S727" s="31"/>
      <c r="T727" s="31"/>
      <c r="U727" s="21"/>
      <c r="V727" s="34"/>
      <c r="W727" s="31"/>
      <c r="X727" s="31"/>
      <c r="Y727" s="31"/>
      <c r="Z727" s="21"/>
      <c r="AA727" s="34"/>
      <c r="AC727" s="52"/>
      <c r="AF727" s="11"/>
    </row>
    <row r="728" spans="1:32" ht="21.75" customHeight="1">
      <c r="A728" s="24" t="str">
        <f>基本登録!$A$21</f>
        <v>５</v>
      </c>
      <c r="B728" s="179" t="str">
        <f>IF(AC728="","",VLOOKUP(AC728,都総体!$J:$O,4,FALSE))</f>
        <v/>
      </c>
      <c r="C728" s="180"/>
      <c r="D728" s="180"/>
      <c r="E728" s="180"/>
      <c r="F728" s="181"/>
      <c r="G728" s="26" t="str">
        <f>IF(AC728="","",VLOOKUP(AC728,都総体!$J:$O,5,FALSE))</f>
        <v/>
      </c>
      <c r="H728" s="31"/>
      <c r="I728" s="31"/>
      <c r="J728" s="31"/>
      <c r="K728" s="21"/>
      <c r="L728" s="34"/>
      <c r="M728" s="31"/>
      <c r="N728" s="31"/>
      <c r="O728" s="31"/>
      <c r="P728" s="21"/>
      <c r="Q728" s="34"/>
      <c r="R728" s="31"/>
      <c r="S728" s="31"/>
      <c r="T728" s="31"/>
      <c r="U728" s="21"/>
      <c r="V728" s="34"/>
      <c r="W728" s="31"/>
      <c r="X728" s="31"/>
      <c r="Y728" s="31"/>
      <c r="Z728" s="21"/>
      <c r="AA728" s="34"/>
      <c r="AC728" s="52"/>
      <c r="AF728" s="11"/>
    </row>
    <row r="729" spans="1:32" ht="21.75" customHeight="1">
      <c r="A729" s="24" t="str">
        <f>基本登録!$A$22</f>
        <v>補</v>
      </c>
      <c r="B729" s="179" t="str">
        <f>IF(AC729="","",VLOOKUP(AC729,都総体!$J:$O,4,FALSE))</f>
        <v/>
      </c>
      <c r="C729" s="180"/>
      <c r="D729" s="180"/>
      <c r="E729" s="180"/>
      <c r="F729" s="181"/>
      <c r="G729" s="26" t="str">
        <f>IF(AC729="","",VLOOKUP(AC729,都総体!$J:$O,5,FALSE))</f>
        <v/>
      </c>
      <c r="H729" s="24"/>
      <c r="I729" s="24"/>
      <c r="J729" s="24"/>
      <c r="K729" s="33"/>
      <c r="L729" s="34"/>
      <c r="M729" s="24"/>
      <c r="N729" s="24"/>
      <c r="O729" s="24"/>
      <c r="P729" s="33"/>
      <c r="Q729" s="34"/>
      <c r="R729" s="24"/>
      <c r="S729" s="24"/>
      <c r="T729" s="24"/>
      <c r="U729" s="33"/>
      <c r="V729" s="34"/>
      <c r="W729" s="24"/>
      <c r="X729" s="24"/>
      <c r="Y729" s="24"/>
      <c r="Z729" s="33"/>
      <c r="AA729" s="34"/>
      <c r="AC729" s="52"/>
      <c r="AF729" s="11"/>
    </row>
    <row r="730" spans="1:32" ht="19.5" customHeight="1">
      <c r="A730" s="169"/>
      <c r="B730" s="170"/>
      <c r="C730" s="170"/>
      <c r="D730" s="170"/>
      <c r="E730" s="170"/>
      <c r="F730" s="170"/>
      <c r="G730" s="171"/>
      <c r="H730" s="172" t="s">
        <v>132</v>
      </c>
      <c r="I730" s="173"/>
      <c r="J730" s="173"/>
      <c r="K730" s="173"/>
      <c r="L730" s="34"/>
      <c r="M730" s="172" t="s">
        <v>132</v>
      </c>
      <c r="N730" s="173"/>
      <c r="O730" s="173"/>
      <c r="P730" s="173"/>
      <c r="Q730" s="34"/>
      <c r="R730" s="172" t="s">
        <v>132</v>
      </c>
      <c r="S730" s="173"/>
      <c r="T730" s="173"/>
      <c r="U730" s="173"/>
      <c r="V730" s="34"/>
      <c r="W730" s="172" t="s">
        <v>132</v>
      </c>
      <c r="X730" s="173"/>
      <c r="Y730" s="173"/>
      <c r="Z730" s="173"/>
      <c r="AA730" s="34"/>
      <c r="AC730" s="52"/>
      <c r="AF730" s="11"/>
    </row>
    <row r="731" spans="1:32" ht="24.75" customHeight="1">
      <c r="A731" s="174"/>
      <c r="B731" s="175"/>
      <c r="C731" s="175"/>
      <c r="D731" s="175"/>
      <c r="E731" s="175"/>
      <c r="F731" s="175"/>
      <c r="G731" s="176"/>
      <c r="H731" s="169"/>
      <c r="I731" s="177"/>
      <c r="J731" s="177"/>
      <c r="K731" s="177"/>
      <c r="L731" s="178"/>
      <c r="M731" s="169"/>
      <c r="N731" s="177"/>
      <c r="O731" s="177"/>
      <c r="P731" s="177"/>
      <c r="Q731" s="178"/>
      <c r="R731" s="169"/>
      <c r="S731" s="177"/>
      <c r="T731" s="177"/>
      <c r="U731" s="177"/>
      <c r="V731" s="178"/>
      <c r="W731" s="169"/>
      <c r="X731" s="177"/>
      <c r="Y731" s="177"/>
      <c r="Z731" s="177"/>
      <c r="AA731" s="178"/>
      <c r="AC731" s="52"/>
      <c r="AF731" s="11"/>
    </row>
    <row r="732" spans="1:32" ht="4.5" customHeight="1">
      <c r="A732" s="165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AC732" s="52"/>
      <c r="AF732" s="11"/>
    </row>
    <row r="733" spans="1:32">
      <c r="A733" s="167" t="s">
        <v>136</v>
      </c>
      <c r="B733" s="167"/>
      <c r="C733" s="47" t="str">
        <f>基本登録!$A$23</f>
        <v>①（　）内の大会の個人の部は一人１枚使用すること（関東予選・総合体育大会・個人選手権大会）</v>
      </c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4"/>
      <c r="R733" s="45"/>
      <c r="S733" s="44"/>
      <c r="T733" s="44"/>
      <c r="U733" s="40"/>
      <c r="V733" s="40"/>
      <c r="W733" s="40"/>
      <c r="X733" s="40"/>
      <c r="Y733" s="40"/>
      <c r="Z733" s="40"/>
      <c r="AA733" s="40"/>
    </row>
    <row r="734" spans="1:32">
      <c r="A734" s="43"/>
      <c r="B734" s="43"/>
      <c r="C734" s="47" t="str">
        <f>基本登録!$A$24</f>
        <v>②顧問の捺印のないものは無効</v>
      </c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6"/>
      <c r="R734" s="44"/>
      <c r="S734" s="44"/>
      <c r="T734" s="44"/>
      <c r="U734" s="168" t="s">
        <v>139</v>
      </c>
      <c r="V734" s="168"/>
      <c r="W734" s="168"/>
      <c r="X734" s="168"/>
      <c r="Y734" s="168"/>
      <c r="Z734" s="168"/>
      <c r="AA734" s="168"/>
    </row>
    <row r="735" spans="1:32" s="37" customFormat="1">
      <c r="A735" s="41"/>
      <c r="B735" s="41"/>
      <c r="C735" s="42" t="str">
        <f>基本登録!$A$25</f>
        <v>③A4用紙に印刷すること（A4用紙1枚につき立順票は二部出力。切り取って使用すること）</v>
      </c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168"/>
      <c r="V735" s="168"/>
      <c r="W735" s="168"/>
      <c r="X735" s="168"/>
      <c r="Y735" s="168"/>
      <c r="Z735" s="168"/>
      <c r="AA735" s="168"/>
      <c r="AC735" s="53"/>
    </row>
    <row r="736" spans="1:32" ht="34.5" customHeight="1">
      <c r="AC736" s="52"/>
      <c r="AF736" s="11"/>
    </row>
    <row r="737" spans="1:32" ht="24.75" customHeight="1">
      <c r="A737" s="240" t="s">
        <v>119</v>
      </c>
      <c r="B737" s="240"/>
      <c r="C737" s="240"/>
      <c r="D737" s="201" t="str">
        <f ca="1">基本登録!$B$10</f>
        <v>令和8年度　都総体（全国総体都予選）個人 立順票</v>
      </c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190" t="s">
        <v>120</v>
      </c>
      <c r="Y737" s="191"/>
      <c r="Z737" s="191"/>
      <c r="AA737" s="192"/>
      <c r="AC737" s="52"/>
      <c r="AF737" s="11"/>
    </row>
    <row r="738" spans="1:32" ht="26.25" customHeight="1">
      <c r="A738" s="241"/>
      <c r="B738" s="241"/>
      <c r="C738" s="24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2" t="str">
        <f>IF(VLOOKUP(AC745,都総体!$J:$O,2,FALSE)="","",VLOOKUP(AC745,都総体!$J:$O,2,FALSE))</f>
        <v/>
      </c>
      <c r="Y738" s="203"/>
      <c r="Z738" s="203"/>
      <c r="AA738" s="204"/>
      <c r="AC738" s="52"/>
      <c r="AF738" s="11"/>
    </row>
    <row r="739" spans="1:32" ht="27" customHeight="1">
      <c r="A739" s="169" t="s">
        <v>121</v>
      </c>
      <c r="B739" s="177"/>
      <c r="C739" s="178"/>
      <c r="D739" s="208"/>
      <c r="E739" s="30" t="s">
        <v>122</v>
      </c>
      <c r="F739" s="208"/>
      <c r="G739" s="190" t="s">
        <v>123</v>
      </c>
      <c r="H739" s="191"/>
      <c r="I739" s="192"/>
      <c r="J739" s="213" t="str">
        <f>基本登録!$B$2</f>
        <v>基本登録シートの学校番号に入力して下さい</v>
      </c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X739" s="205"/>
      <c r="Y739" s="206"/>
      <c r="Z739" s="206"/>
      <c r="AA739" s="207"/>
      <c r="AC739" s="52"/>
      <c r="AF739" s="11"/>
    </row>
    <row r="740" spans="1:32" ht="9.75" customHeight="1">
      <c r="A740" s="214">
        <f>基本登録!$B$1</f>
        <v>0</v>
      </c>
      <c r="B740" s="215"/>
      <c r="C740" s="216"/>
      <c r="D740" s="209"/>
      <c r="E740" s="223" t="s">
        <v>109</v>
      </c>
      <c r="F740" s="211"/>
      <c r="G740" s="226" t="s">
        <v>124</v>
      </c>
      <c r="H740" s="227"/>
      <c r="I740" s="228"/>
      <c r="J740" s="213">
        <f>基本登録!$B$3</f>
        <v>0</v>
      </c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36"/>
      <c r="X740" s="36"/>
      <c r="AC740" s="52"/>
      <c r="AF740" s="11"/>
    </row>
    <row r="741" spans="1:32" ht="16.5" customHeight="1">
      <c r="A741" s="217"/>
      <c r="B741" s="218"/>
      <c r="C741" s="219"/>
      <c r="D741" s="209"/>
      <c r="E741" s="224"/>
      <c r="F741" s="211"/>
      <c r="G741" s="229"/>
      <c r="H741" s="230"/>
      <c r="I741" s="231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X741" s="182" t="s">
        <v>125</v>
      </c>
      <c r="Y741" s="184" t="s">
        <v>126</v>
      </c>
      <c r="Z741" s="185"/>
      <c r="AA741" s="186"/>
      <c r="AC741" s="52"/>
      <c r="AF741" s="11"/>
    </row>
    <row r="742" spans="1:32" ht="27" customHeight="1">
      <c r="A742" s="220"/>
      <c r="B742" s="221"/>
      <c r="C742" s="222"/>
      <c r="D742" s="210"/>
      <c r="E742" s="225"/>
      <c r="F742" s="212"/>
      <c r="G742" s="190" t="s">
        <v>127</v>
      </c>
      <c r="H742" s="191"/>
      <c r="I742" s="192"/>
      <c r="J742" s="28"/>
      <c r="K742" s="29"/>
      <c r="L742" s="29"/>
      <c r="M742" s="29"/>
      <c r="N742" s="29"/>
      <c r="O742" s="29"/>
      <c r="P742" s="22"/>
      <c r="Q742" s="22"/>
      <c r="R742" s="22" t="s">
        <v>128</v>
      </c>
      <c r="S742" s="193" t="str">
        <f t="shared" ref="S742" si="27">AC745</f>
        <v/>
      </c>
      <c r="T742" s="194"/>
      <c r="U742" s="194"/>
      <c r="V742" s="23" t="s">
        <v>129</v>
      </c>
      <c r="X742" s="183"/>
      <c r="Y742" s="187"/>
      <c r="Z742" s="188"/>
      <c r="AA742" s="189"/>
      <c r="AC742" s="52"/>
      <c r="AF742" s="11"/>
    </row>
    <row r="743" spans="1:32" ht="4.5" customHeight="1">
      <c r="AC743" s="52"/>
      <c r="AF743" s="11"/>
    </row>
    <row r="744" spans="1:32" ht="21.75" customHeight="1">
      <c r="A744" s="24" t="s">
        <v>130</v>
      </c>
      <c r="B744" s="174" t="s">
        <v>131</v>
      </c>
      <c r="C744" s="195"/>
      <c r="D744" s="195"/>
      <c r="E744" s="195"/>
      <c r="F744" s="176"/>
      <c r="G744" s="32" t="s">
        <v>102</v>
      </c>
      <c r="H744" s="196" t="str">
        <f ca="1">IFERROR(VLOOKUP(D737,基本登録!$B$8:$I$14,5,FALSE),"")</f>
        <v>個人準決勝</v>
      </c>
      <c r="I744" s="197"/>
      <c r="J744" s="197"/>
      <c r="K744" s="197"/>
      <c r="L744" s="198"/>
      <c r="M744" s="196" t="str">
        <f ca="1">IFERROR(VLOOKUP(D737,基本登録!$B$8:$I$14,6,FALSE),"")</f>
        <v>個人決勝</v>
      </c>
      <c r="N744" s="197"/>
      <c r="O744" s="197"/>
      <c r="P744" s="197"/>
      <c r="Q744" s="198"/>
      <c r="R744" s="196" t="str">
        <f ca="1">IFERROR(IF(VLOOKUP(D737,基本登録!$B$8:$I$14,7,FALSE)="","",VLOOKUP(D737,基本登録!$B$8:$I$14,7,FALSE)),"")</f>
        <v/>
      </c>
      <c r="S744" s="197"/>
      <c r="T744" s="197"/>
      <c r="U744" s="197"/>
      <c r="V744" s="198"/>
      <c r="W744" s="196" t="str">
        <f ca="1">IFERROR(IF(VLOOKUP(D737,基本登録!$B$8:$I$14,8,FALSE)="","",VLOOKUP(D737,基本登録!$B$8:$I$14,8,FALSE)),"")</f>
        <v/>
      </c>
      <c r="X744" s="197"/>
      <c r="Y744" s="197"/>
      <c r="Z744" s="197"/>
      <c r="AA744" s="198"/>
      <c r="AC744" s="52"/>
      <c r="AF744" s="11"/>
    </row>
    <row r="745" spans="1:32" ht="21.75" customHeight="1">
      <c r="A745" s="25" t="str">
        <f>基本登録!$A$17</f>
        <v>１</v>
      </c>
      <c r="B745" s="179" t="str">
        <f>IF(AC745="","",VLOOKUP(AC745,都総体!$J:$O,4,FALSE))</f>
        <v/>
      </c>
      <c r="C745" s="180"/>
      <c r="D745" s="180"/>
      <c r="E745" s="180"/>
      <c r="F745" s="181"/>
      <c r="G745" s="26" t="str">
        <f>IF(AC745="","",VLOOKUP(AC745,都総体!$J:$O,5,FALSE))</f>
        <v/>
      </c>
      <c r="H745" s="31"/>
      <c r="I745" s="31"/>
      <c r="J745" s="31"/>
      <c r="K745" s="21"/>
      <c r="L745" s="34"/>
      <c r="M745" s="31"/>
      <c r="N745" s="31"/>
      <c r="O745" s="31"/>
      <c r="P745" s="21"/>
      <c r="Q745" s="34"/>
      <c r="R745" s="31"/>
      <c r="S745" s="31"/>
      <c r="T745" s="31"/>
      <c r="U745" s="21"/>
      <c r="V745" s="34"/>
      <c r="W745" s="31"/>
      <c r="X745" s="31"/>
      <c r="Y745" s="31"/>
      <c r="Z745" s="21"/>
      <c r="AA745" s="34"/>
      <c r="AC745" s="52" t="str">
        <f>都総体!$J$43</f>
        <v/>
      </c>
      <c r="AF745" s="11"/>
    </row>
    <row r="746" spans="1:32" ht="21.75" customHeight="1">
      <c r="A746" s="24" t="str">
        <f>基本登録!$A$18</f>
        <v>２</v>
      </c>
      <c r="B746" s="179" t="str">
        <f>IF(AC746="","",VLOOKUP(AC746,都総体!$J:$O,4,FALSE))</f>
        <v/>
      </c>
      <c r="C746" s="180"/>
      <c r="D746" s="180"/>
      <c r="E746" s="180"/>
      <c r="F746" s="181"/>
      <c r="G746" s="26" t="str">
        <f>IF(AC746="","",VLOOKUP(AC746,都総体!$J:$O,5,FALSE))</f>
        <v/>
      </c>
      <c r="H746" s="31"/>
      <c r="I746" s="31"/>
      <c r="J746" s="31"/>
      <c r="K746" s="21"/>
      <c r="L746" s="34"/>
      <c r="M746" s="31"/>
      <c r="N746" s="31"/>
      <c r="O746" s="31"/>
      <c r="P746" s="21"/>
      <c r="Q746" s="34"/>
      <c r="R746" s="31"/>
      <c r="S746" s="31"/>
      <c r="T746" s="31"/>
      <c r="U746" s="21"/>
      <c r="V746" s="34"/>
      <c r="W746" s="31"/>
      <c r="X746" s="31"/>
      <c r="Y746" s="31"/>
      <c r="Z746" s="21"/>
      <c r="AA746" s="34"/>
      <c r="AC746" s="52"/>
      <c r="AF746" s="11"/>
    </row>
    <row r="747" spans="1:32" ht="21.75" customHeight="1">
      <c r="A747" s="24" t="str">
        <f>基本登録!$A$19</f>
        <v>３</v>
      </c>
      <c r="B747" s="179" t="str">
        <f>IF(AC747="","",VLOOKUP(AC747,都総体!$J:$O,4,FALSE))</f>
        <v/>
      </c>
      <c r="C747" s="180"/>
      <c r="D747" s="180"/>
      <c r="E747" s="180"/>
      <c r="F747" s="181"/>
      <c r="G747" s="26" t="str">
        <f>IF(AC747="","",VLOOKUP(AC747,都総体!$J:$O,5,FALSE))</f>
        <v/>
      </c>
      <c r="H747" s="31"/>
      <c r="I747" s="31"/>
      <c r="J747" s="31"/>
      <c r="K747" s="21"/>
      <c r="L747" s="34"/>
      <c r="M747" s="31"/>
      <c r="N747" s="31"/>
      <c r="O747" s="31"/>
      <c r="P747" s="21"/>
      <c r="Q747" s="34"/>
      <c r="R747" s="31"/>
      <c r="S747" s="31"/>
      <c r="T747" s="31"/>
      <c r="U747" s="21"/>
      <c r="V747" s="34"/>
      <c r="W747" s="31"/>
      <c r="X747" s="31"/>
      <c r="Y747" s="31"/>
      <c r="Z747" s="21"/>
      <c r="AA747" s="34"/>
      <c r="AC747" s="52"/>
      <c r="AF747" s="11"/>
    </row>
    <row r="748" spans="1:32" ht="21.75" customHeight="1">
      <c r="A748" s="24" t="str">
        <f>基本登録!$A$20</f>
        <v>４</v>
      </c>
      <c r="B748" s="179" t="str">
        <f>IF(AC748="","",VLOOKUP(AC748,都総体!$J:$O,4,FALSE))</f>
        <v/>
      </c>
      <c r="C748" s="180"/>
      <c r="D748" s="180"/>
      <c r="E748" s="180"/>
      <c r="F748" s="181"/>
      <c r="G748" s="26" t="str">
        <f>IF(AC748="","",VLOOKUP(AC748,都総体!$J:$O,5,FALSE))</f>
        <v/>
      </c>
      <c r="H748" s="31"/>
      <c r="I748" s="31"/>
      <c r="J748" s="31"/>
      <c r="K748" s="21"/>
      <c r="L748" s="34"/>
      <c r="M748" s="31"/>
      <c r="N748" s="31"/>
      <c r="O748" s="31"/>
      <c r="P748" s="21"/>
      <c r="Q748" s="34"/>
      <c r="R748" s="31"/>
      <c r="S748" s="31"/>
      <c r="T748" s="31"/>
      <c r="U748" s="21"/>
      <c r="V748" s="34"/>
      <c r="W748" s="31"/>
      <c r="X748" s="31"/>
      <c r="Y748" s="31"/>
      <c r="Z748" s="21"/>
      <c r="AA748" s="34"/>
      <c r="AC748" s="52"/>
      <c r="AF748" s="11"/>
    </row>
    <row r="749" spans="1:32" ht="21.75" customHeight="1">
      <c r="A749" s="24" t="str">
        <f>基本登録!$A$21</f>
        <v>５</v>
      </c>
      <c r="B749" s="179" t="str">
        <f>IF(AC749="","",VLOOKUP(AC749,都総体!$J:$O,4,FALSE))</f>
        <v/>
      </c>
      <c r="C749" s="180"/>
      <c r="D749" s="180"/>
      <c r="E749" s="180"/>
      <c r="F749" s="181"/>
      <c r="G749" s="26" t="str">
        <f>IF(AC749="","",VLOOKUP(AC749,都総体!$J:$O,5,FALSE))</f>
        <v/>
      </c>
      <c r="H749" s="31"/>
      <c r="I749" s="31"/>
      <c r="J749" s="31"/>
      <c r="K749" s="21"/>
      <c r="L749" s="34"/>
      <c r="M749" s="31"/>
      <c r="N749" s="31"/>
      <c r="O749" s="31"/>
      <c r="P749" s="21"/>
      <c r="Q749" s="34"/>
      <c r="R749" s="31"/>
      <c r="S749" s="31"/>
      <c r="T749" s="31"/>
      <c r="U749" s="21"/>
      <c r="V749" s="34"/>
      <c r="W749" s="31"/>
      <c r="X749" s="31"/>
      <c r="Y749" s="31"/>
      <c r="Z749" s="21"/>
      <c r="AA749" s="34"/>
      <c r="AC749" s="52"/>
      <c r="AF749" s="11"/>
    </row>
    <row r="750" spans="1:32" ht="21.75" customHeight="1">
      <c r="A750" s="24" t="str">
        <f>基本登録!$A$22</f>
        <v>補</v>
      </c>
      <c r="B750" s="179" t="str">
        <f>IF(AC750="","",VLOOKUP(AC750,都総体!$J:$O,4,FALSE))</f>
        <v/>
      </c>
      <c r="C750" s="180"/>
      <c r="D750" s="180"/>
      <c r="E750" s="180"/>
      <c r="F750" s="181"/>
      <c r="G750" s="26" t="str">
        <f>IF(AC750="","",VLOOKUP(AC750,都総体!$J:$O,5,FALSE))</f>
        <v/>
      </c>
      <c r="H750" s="24"/>
      <c r="I750" s="24"/>
      <c r="J750" s="24"/>
      <c r="K750" s="33"/>
      <c r="L750" s="34"/>
      <c r="M750" s="24"/>
      <c r="N750" s="24"/>
      <c r="O750" s="24"/>
      <c r="P750" s="33"/>
      <c r="Q750" s="34"/>
      <c r="R750" s="24"/>
      <c r="S750" s="24"/>
      <c r="T750" s="24"/>
      <c r="U750" s="33"/>
      <c r="V750" s="34"/>
      <c r="W750" s="24"/>
      <c r="X750" s="24"/>
      <c r="Y750" s="24"/>
      <c r="Z750" s="33"/>
      <c r="AA750" s="34"/>
      <c r="AC750" s="52"/>
      <c r="AF750" s="11"/>
    </row>
    <row r="751" spans="1:32" ht="19.5" customHeight="1">
      <c r="A751" s="169"/>
      <c r="B751" s="170"/>
      <c r="C751" s="170"/>
      <c r="D751" s="170"/>
      <c r="E751" s="170"/>
      <c r="F751" s="170"/>
      <c r="G751" s="171"/>
      <c r="H751" s="172" t="s">
        <v>132</v>
      </c>
      <c r="I751" s="173"/>
      <c r="J751" s="173"/>
      <c r="K751" s="173"/>
      <c r="L751" s="34"/>
      <c r="M751" s="172" t="s">
        <v>132</v>
      </c>
      <c r="N751" s="173"/>
      <c r="O751" s="173"/>
      <c r="P751" s="173"/>
      <c r="Q751" s="34"/>
      <c r="R751" s="172" t="s">
        <v>132</v>
      </c>
      <c r="S751" s="173"/>
      <c r="T751" s="173"/>
      <c r="U751" s="173"/>
      <c r="V751" s="34"/>
      <c r="W751" s="172" t="s">
        <v>132</v>
      </c>
      <c r="X751" s="173"/>
      <c r="Y751" s="173"/>
      <c r="Z751" s="173"/>
      <c r="AA751" s="34"/>
      <c r="AC751" s="52"/>
      <c r="AF751" s="11"/>
    </row>
    <row r="752" spans="1:32" ht="24.75" customHeight="1">
      <c r="A752" s="174"/>
      <c r="B752" s="175"/>
      <c r="C752" s="175"/>
      <c r="D752" s="175"/>
      <c r="E752" s="175"/>
      <c r="F752" s="175"/>
      <c r="G752" s="176"/>
      <c r="H752" s="169"/>
      <c r="I752" s="177"/>
      <c r="J752" s="177"/>
      <c r="K752" s="177"/>
      <c r="L752" s="178"/>
      <c r="M752" s="169"/>
      <c r="N752" s="177"/>
      <c r="O752" s="177"/>
      <c r="P752" s="177"/>
      <c r="Q752" s="178"/>
      <c r="R752" s="169"/>
      <c r="S752" s="177"/>
      <c r="T752" s="177"/>
      <c r="U752" s="177"/>
      <c r="V752" s="178"/>
      <c r="W752" s="169"/>
      <c r="X752" s="177"/>
      <c r="Y752" s="177"/>
      <c r="Z752" s="177"/>
      <c r="AA752" s="178"/>
      <c r="AC752" s="52"/>
      <c r="AF752" s="11"/>
    </row>
    <row r="753" spans="1:32" ht="4.5" customHeight="1">
      <c r="A753" s="165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AC753" s="52"/>
      <c r="AF753" s="11"/>
    </row>
    <row r="754" spans="1:32">
      <c r="A754" s="167" t="s">
        <v>136</v>
      </c>
      <c r="B754" s="167"/>
      <c r="C754" s="47" t="str">
        <f>基本登録!$A$23</f>
        <v>①（　）内の大会の個人の部は一人１枚使用すること（関東予選・総合体育大会・個人選手権大会）</v>
      </c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4"/>
      <c r="R754" s="45"/>
      <c r="S754" s="44"/>
      <c r="T754" s="44"/>
      <c r="U754" s="40"/>
      <c r="V754" s="40"/>
      <c r="W754" s="40"/>
      <c r="X754" s="40"/>
      <c r="Y754" s="40"/>
      <c r="Z754" s="40"/>
      <c r="AA754" s="40"/>
    </row>
    <row r="755" spans="1:32">
      <c r="A755" s="43"/>
      <c r="B755" s="43"/>
      <c r="C755" s="47" t="str">
        <f>基本登録!$A$24</f>
        <v>②顧問の捺印のないものは無効</v>
      </c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6"/>
      <c r="R755" s="44"/>
      <c r="S755" s="44"/>
      <c r="T755" s="44"/>
      <c r="U755" s="168" t="s">
        <v>139</v>
      </c>
      <c r="V755" s="168"/>
      <c r="W755" s="168"/>
      <c r="X755" s="168"/>
      <c r="Y755" s="168"/>
      <c r="Z755" s="168"/>
      <c r="AA755" s="168"/>
    </row>
    <row r="756" spans="1:32" s="37" customFormat="1">
      <c r="A756" s="41"/>
      <c r="B756" s="41"/>
      <c r="C756" s="42" t="str">
        <f>基本登録!$A$25</f>
        <v>③A4用紙に印刷すること（A4用紙1枚につき立順票は二部出力。切り取って使用すること）</v>
      </c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168"/>
      <c r="V756" s="168"/>
      <c r="W756" s="168"/>
      <c r="X756" s="168"/>
      <c r="Y756" s="168"/>
      <c r="Z756" s="168"/>
      <c r="AA756" s="168"/>
      <c r="AC756" s="53"/>
    </row>
    <row r="757" spans="1:32" ht="34.5" customHeight="1">
      <c r="AC757" s="52"/>
      <c r="AF757" s="11"/>
    </row>
    <row r="758" spans="1:32" ht="24.75" customHeight="1">
      <c r="A758" s="240" t="s">
        <v>119</v>
      </c>
      <c r="B758" s="240"/>
      <c r="C758" s="240"/>
      <c r="D758" s="201" t="str">
        <f ca="1">基本登録!$B$10</f>
        <v>令和8年度　都総体（全国総体都予選）個人 立順票</v>
      </c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190" t="s">
        <v>120</v>
      </c>
      <c r="Y758" s="191"/>
      <c r="Z758" s="191"/>
      <c r="AA758" s="192"/>
      <c r="AC758" s="52"/>
      <c r="AF758" s="11"/>
    </row>
    <row r="759" spans="1:32" ht="26.25" customHeight="1">
      <c r="A759" s="241"/>
      <c r="B759" s="241"/>
      <c r="C759" s="24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2" t="str">
        <f>IF(VLOOKUP(AC766,都総体!$J:$O,2,FALSE)="","",VLOOKUP(AC766,都総体!$J:$O,2,FALSE))</f>
        <v/>
      </c>
      <c r="Y759" s="203"/>
      <c r="Z759" s="203"/>
      <c r="AA759" s="204"/>
      <c r="AC759" s="52"/>
      <c r="AF759" s="11"/>
    </row>
    <row r="760" spans="1:32" ht="27" customHeight="1">
      <c r="A760" s="169" t="s">
        <v>121</v>
      </c>
      <c r="B760" s="177"/>
      <c r="C760" s="178"/>
      <c r="D760" s="208"/>
      <c r="E760" s="30" t="s">
        <v>122</v>
      </c>
      <c r="F760" s="208"/>
      <c r="G760" s="190" t="s">
        <v>123</v>
      </c>
      <c r="H760" s="191"/>
      <c r="I760" s="192"/>
      <c r="J760" s="213" t="str">
        <f>基本登録!$B$2</f>
        <v>基本登録シートの学校番号に入力して下さい</v>
      </c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X760" s="205"/>
      <c r="Y760" s="206"/>
      <c r="Z760" s="206"/>
      <c r="AA760" s="207"/>
      <c r="AC760" s="52"/>
      <c r="AF760" s="11"/>
    </row>
    <row r="761" spans="1:32" ht="9.75" customHeight="1">
      <c r="A761" s="214">
        <f>基本登録!$B$1</f>
        <v>0</v>
      </c>
      <c r="B761" s="215"/>
      <c r="C761" s="216"/>
      <c r="D761" s="209"/>
      <c r="E761" s="223" t="s">
        <v>109</v>
      </c>
      <c r="F761" s="211"/>
      <c r="G761" s="226" t="s">
        <v>124</v>
      </c>
      <c r="H761" s="227"/>
      <c r="I761" s="228"/>
      <c r="J761" s="213">
        <f>基本登録!$B$3</f>
        <v>0</v>
      </c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36"/>
      <c r="X761" s="36"/>
      <c r="AC761" s="52"/>
      <c r="AF761" s="11"/>
    </row>
    <row r="762" spans="1:32" ht="16.5" customHeight="1">
      <c r="A762" s="217"/>
      <c r="B762" s="218"/>
      <c r="C762" s="219"/>
      <c r="D762" s="209"/>
      <c r="E762" s="224"/>
      <c r="F762" s="211"/>
      <c r="G762" s="229"/>
      <c r="H762" s="230"/>
      <c r="I762" s="231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X762" s="182" t="s">
        <v>125</v>
      </c>
      <c r="Y762" s="184" t="s">
        <v>126</v>
      </c>
      <c r="Z762" s="185"/>
      <c r="AA762" s="186"/>
      <c r="AC762" s="52"/>
      <c r="AF762" s="11"/>
    </row>
    <row r="763" spans="1:32" ht="27" customHeight="1">
      <c r="A763" s="220"/>
      <c r="B763" s="221"/>
      <c r="C763" s="222"/>
      <c r="D763" s="210"/>
      <c r="E763" s="225"/>
      <c r="F763" s="212"/>
      <c r="G763" s="190" t="s">
        <v>127</v>
      </c>
      <c r="H763" s="191"/>
      <c r="I763" s="192"/>
      <c r="J763" s="28"/>
      <c r="K763" s="29"/>
      <c r="L763" s="29"/>
      <c r="M763" s="29"/>
      <c r="N763" s="29"/>
      <c r="O763" s="29"/>
      <c r="P763" s="22"/>
      <c r="Q763" s="22"/>
      <c r="R763" s="22" t="s">
        <v>128</v>
      </c>
      <c r="S763" s="193" t="str">
        <f t="shared" ref="S763" si="28">AC766</f>
        <v/>
      </c>
      <c r="T763" s="194"/>
      <c r="U763" s="194"/>
      <c r="V763" s="23" t="s">
        <v>129</v>
      </c>
      <c r="X763" s="183"/>
      <c r="Y763" s="187"/>
      <c r="Z763" s="188"/>
      <c r="AA763" s="189"/>
      <c r="AC763" s="52"/>
      <c r="AF763" s="11"/>
    </row>
    <row r="764" spans="1:32" ht="4.5" customHeight="1">
      <c r="AC764" s="52"/>
      <c r="AF764" s="11"/>
    </row>
    <row r="765" spans="1:32" ht="21.75" customHeight="1">
      <c r="A765" s="24" t="s">
        <v>130</v>
      </c>
      <c r="B765" s="174" t="s">
        <v>131</v>
      </c>
      <c r="C765" s="195"/>
      <c r="D765" s="195"/>
      <c r="E765" s="195"/>
      <c r="F765" s="176"/>
      <c r="G765" s="32" t="s">
        <v>102</v>
      </c>
      <c r="H765" s="196" t="str">
        <f ca="1">IFERROR(VLOOKUP(D758,基本登録!$B$8:$I$14,5,FALSE),"")</f>
        <v>個人準決勝</v>
      </c>
      <c r="I765" s="197"/>
      <c r="J765" s="197"/>
      <c r="K765" s="197"/>
      <c r="L765" s="198"/>
      <c r="M765" s="196" t="str">
        <f ca="1">IFERROR(VLOOKUP(D758,基本登録!$B$8:$I$14,6,FALSE),"")</f>
        <v>個人決勝</v>
      </c>
      <c r="N765" s="197"/>
      <c r="O765" s="197"/>
      <c r="P765" s="197"/>
      <c r="Q765" s="198"/>
      <c r="R765" s="196" t="str">
        <f ca="1">IFERROR(IF(VLOOKUP(D758,基本登録!$B$8:$I$14,7,FALSE)="","",VLOOKUP(D758,基本登録!$B$8:$I$14,7,FALSE)),"")</f>
        <v/>
      </c>
      <c r="S765" s="197"/>
      <c r="T765" s="197"/>
      <c r="U765" s="197"/>
      <c r="V765" s="198"/>
      <c r="W765" s="196" t="str">
        <f ca="1">IFERROR(IF(VLOOKUP(D758,基本登録!$B$8:$I$14,8,FALSE)="","",VLOOKUP(D758,基本登録!$B$8:$I$14,8,FALSE)),"")</f>
        <v/>
      </c>
      <c r="X765" s="197"/>
      <c r="Y765" s="197"/>
      <c r="Z765" s="197"/>
      <c r="AA765" s="198"/>
      <c r="AC765" s="52"/>
      <c r="AF765" s="11"/>
    </row>
    <row r="766" spans="1:32" ht="21.75" customHeight="1">
      <c r="A766" s="25" t="str">
        <f>基本登録!$A$17</f>
        <v>１</v>
      </c>
      <c r="B766" s="179" t="str">
        <f>IF(AC766="","",VLOOKUP(AC766,都総体!$J:$O,4,FALSE))</f>
        <v/>
      </c>
      <c r="C766" s="180"/>
      <c r="D766" s="180"/>
      <c r="E766" s="180"/>
      <c r="F766" s="181"/>
      <c r="G766" s="26" t="str">
        <f>IF(AC766="","",VLOOKUP(AC766,都総体!$J:$O,5,FALSE))</f>
        <v/>
      </c>
      <c r="H766" s="31"/>
      <c r="I766" s="31"/>
      <c r="J766" s="31"/>
      <c r="K766" s="21"/>
      <c r="L766" s="34"/>
      <c r="M766" s="31"/>
      <c r="N766" s="31"/>
      <c r="O766" s="31"/>
      <c r="P766" s="21"/>
      <c r="Q766" s="34"/>
      <c r="R766" s="31"/>
      <c r="S766" s="31"/>
      <c r="T766" s="31"/>
      <c r="U766" s="21"/>
      <c r="V766" s="34"/>
      <c r="W766" s="31"/>
      <c r="X766" s="31"/>
      <c r="Y766" s="31"/>
      <c r="Z766" s="21"/>
      <c r="AA766" s="34"/>
      <c r="AC766" s="52" t="str">
        <f>都総体!$J$44</f>
        <v/>
      </c>
      <c r="AF766" s="11"/>
    </row>
    <row r="767" spans="1:32" ht="21.75" customHeight="1">
      <c r="A767" s="24" t="str">
        <f>基本登録!$A$18</f>
        <v>２</v>
      </c>
      <c r="B767" s="179" t="str">
        <f>IF(AC767="","",VLOOKUP(AC767,都総体!$J:$O,4,FALSE))</f>
        <v/>
      </c>
      <c r="C767" s="180"/>
      <c r="D767" s="180"/>
      <c r="E767" s="180"/>
      <c r="F767" s="181"/>
      <c r="G767" s="26" t="str">
        <f>IF(AC767="","",VLOOKUP(AC767,都総体!$J:$O,5,FALSE))</f>
        <v/>
      </c>
      <c r="H767" s="31"/>
      <c r="I767" s="31"/>
      <c r="J767" s="31"/>
      <c r="K767" s="21"/>
      <c r="L767" s="34"/>
      <c r="M767" s="31"/>
      <c r="N767" s="31"/>
      <c r="O767" s="31"/>
      <c r="P767" s="21"/>
      <c r="Q767" s="34"/>
      <c r="R767" s="31"/>
      <c r="S767" s="31"/>
      <c r="T767" s="31"/>
      <c r="U767" s="21"/>
      <c r="V767" s="34"/>
      <c r="W767" s="31"/>
      <c r="X767" s="31"/>
      <c r="Y767" s="31"/>
      <c r="Z767" s="21"/>
      <c r="AA767" s="34"/>
      <c r="AC767" s="52"/>
      <c r="AF767" s="11"/>
    </row>
    <row r="768" spans="1:32" ht="21.75" customHeight="1">
      <c r="A768" s="24" t="str">
        <f>基本登録!$A$19</f>
        <v>３</v>
      </c>
      <c r="B768" s="179" t="str">
        <f>IF(AC768="","",VLOOKUP(AC768,都総体!$J:$O,4,FALSE))</f>
        <v/>
      </c>
      <c r="C768" s="180"/>
      <c r="D768" s="180"/>
      <c r="E768" s="180"/>
      <c r="F768" s="181"/>
      <c r="G768" s="26" t="str">
        <f>IF(AC768="","",VLOOKUP(AC768,都総体!$J:$O,5,FALSE))</f>
        <v/>
      </c>
      <c r="H768" s="31"/>
      <c r="I768" s="31"/>
      <c r="J768" s="31"/>
      <c r="K768" s="21"/>
      <c r="L768" s="34"/>
      <c r="M768" s="31"/>
      <c r="N768" s="31"/>
      <c r="O768" s="31"/>
      <c r="P768" s="21"/>
      <c r="Q768" s="34"/>
      <c r="R768" s="31"/>
      <c r="S768" s="31"/>
      <c r="T768" s="31"/>
      <c r="U768" s="21"/>
      <c r="V768" s="34"/>
      <c r="W768" s="31"/>
      <c r="X768" s="31"/>
      <c r="Y768" s="31"/>
      <c r="Z768" s="21"/>
      <c r="AA768" s="34"/>
      <c r="AC768" s="52"/>
      <c r="AF768" s="11"/>
    </row>
    <row r="769" spans="1:32" ht="21.75" customHeight="1">
      <c r="A769" s="24" t="str">
        <f>基本登録!$A$20</f>
        <v>４</v>
      </c>
      <c r="B769" s="179" t="str">
        <f>IF(AC769="","",VLOOKUP(AC769,都総体!$J:$O,4,FALSE))</f>
        <v/>
      </c>
      <c r="C769" s="180"/>
      <c r="D769" s="180"/>
      <c r="E769" s="180"/>
      <c r="F769" s="181"/>
      <c r="G769" s="26" t="str">
        <f>IF(AC769="","",VLOOKUP(AC769,都総体!$J:$O,5,FALSE))</f>
        <v/>
      </c>
      <c r="H769" s="31"/>
      <c r="I769" s="31"/>
      <c r="J769" s="31"/>
      <c r="K769" s="21"/>
      <c r="L769" s="34"/>
      <c r="M769" s="31"/>
      <c r="N769" s="31"/>
      <c r="O769" s="31"/>
      <c r="P769" s="21"/>
      <c r="Q769" s="34"/>
      <c r="R769" s="31"/>
      <c r="S769" s="31"/>
      <c r="T769" s="31"/>
      <c r="U769" s="21"/>
      <c r="V769" s="34"/>
      <c r="W769" s="31"/>
      <c r="X769" s="31"/>
      <c r="Y769" s="31"/>
      <c r="Z769" s="21"/>
      <c r="AA769" s="34"/>
      <c r="AC769" s="52"/>
      <c r="AF769" s="11"/>
    </row>
    <row r="770" spans="1:32" ht="21.75" customHeight="1">
      <c r="A770" s="24" t="str">
        <f>基本登録!$A$21</f>
        <v>５</v>
      </c>
      <c r="B770" s="179" t="str">
        <f>IF(AC770="","",VLOOKUP(AC770,都総体!$J:$O,4,FALSE))</f>
        <v/>
      </c>
      <c r="C770" s="180"/>
      <c r="D770" s="180"/>
      <c r="E770" s="180"/>
      <c r="F770" s="181"/>
      <c r="G770" s="26" t="str">
        <f>IF(AC770="","",VLOOKUP(AC770,都総体!$J:$O,5,FALSE))</f>
        <v/>
      </c>
      <c r="H770" s="31"/>
      <c r="I770" s="31"/>
      <c r="J770" s="31"/>
      <c r="K770" s="21"/>
      <c r="L770" s="34"/>
      <c r="M770" s="31"/>
      <c r="N770" s="31"/>
      <c r="O770" s="31"/>
      <c r="P770" s="21"/>
      <c r="Q770" s="34"/>
      <c r="R770" s="31"/>
      <c r="S770" s="31"/>
      <c r="T770" s="31"/>
      <c r="U770" s="21"/>
      <c r="V770" s="34"/>
      <c r="W770" s="31"/>
      <c r="X770" s="31"/>
      <c r="Y770" s="31"/>
      <c r="Z770" s="21"/>
      <c r="AA770" s="34"/>
      <c r="AC770" s="52"/>
      <c r="AF770" s="11"/>
    </row>
    <row r="771" spans="1:32" ht="21.75" customHeight="1">
      <c r="A771" s="24" t="str">
        <f>基本登録!$A$22</f>
        <v>補</v>
      </c>
      <c r="B771" s="179" t="str">
        <f>IF(AC771="","",VLOOKUP(AC771,都総体!$J:$O,4,FALSE))</f>
        <v/>
      </c>
      <c r="C771" s="180"/>
      <c r="D771" s="180"/>
      <c r="E771" s="180"/>
      <c r="F771" s="181"/>
      <c r="G771" s="26" t="str">
        <f>IF(AC771="","",VLOOKUP(AC771,都総体!$J:$O,5,FALSE))</f>
        <v/>
      </c>
      <c r="H771" s="24"/>
      <c r="I771" s="24"/>
      <c r="J771" s="24"/>
      <c r="K771" s="33"/>
      <c r="L771" s="34"/>
      <c r="M771" s="24"/>
      <c r="N771" s="24"/>
      <c r="O771" s="24"/>
      <c r="P771" s="33"/>
      <c r="Q771" s="34"/>
      <c r="R771" s="24"/>
      <c r="S771" s="24"/>
      <c r="T771" s="24"/>
      <c r="U771" s="33"/>
      <c r="V771" s="34"/>
      <c r="W771" s="24"/>
      <c r="X771" s="24"/>
      <c r="Y771" s="24"/>
      <c r="Z771" s="33"/>
      <c r="AA771" s="34"/>
      <c r="AC771" s="52"/>
      <c r="AF771" s="11"/>
    </row>
    <row r="772" spans="1:32" ht="19.5" customHeight="1">
      <c r="A772" s="169"/>
      <c r="B772" s="170"/>
      <c r="C772" s="170"/>
      <c r="D772" s="170"/>
      <c r="E772" s="170"/>
      <c r="F772" s="170"/>
      <c r="G772" s="171"/>
      <c r="H772" s="172" t="s">
        <v>132</v>
      </c>
      <c r="I772" s="173"/>
      <c r="J772" s="173"/>
      <c r="K772" s="173"/>
      <c r="L772" s="34"/>
      <c r="M772" s="172" t="s">
        <v>132</v>
      </c>
      <c r="N772" s="173"/>
      <c r="O772" s="173"/>
      <c r="P772" s="173"/>
      <c r="Q772" s="34"/>
      <c r="R772" s="172" t="s">
        <v>132</v>
      </c>
      <c r="S772" s="173"/>
      <c r="T772" s="173"/>
      <c r="U772" s="173"/>
      <c r="V772" s="34"/>
      <c r="W772" s="172" t="s">
        <v>132</v>
      </c>
      <c r="X772" s="173"/>
      <c r="Y772" s="173"/>
      <c r="Z772" s="173"/>
      <c r="AA772" s="34"/>
      <c r="AC772" s="52"/>
      <c r="AF772" s="11"/>
    </row>
    <row r="773" spans="1:32" ht="24.75" customHeight="1">
      <c r="A773" s="174"/>
      <c r="B773" s="175"/>
      <c r="C773" s="175"/>
      <c r="D773" s="175"/>
      <c r="E773" s="175"/>
      <c r="F773" s="175"/>
      <c r="G773" s="176"/>
      <c r="H773" s="169"/>
      <c r="I773" s="177"/>
      <c r="J773" s="177"/>
      <c r="K773" s="177"/>
      <c r="L773" s="178"/>
      <c r="M773" s="169"/>
      <c r="N773" s="177"/>
      <c r="O773" s="177"/>
      <c r="P773" s="177"/>
      <c r="Q773" s="178"/>
      <c r="R773" s="169"/>
      <c r="S773" s="177"/>
      <c r="T773" s="177"/>
      <c r="U773" s="177"/>
      <c r="V773" s="178"/>
      <c r="W773" s="169"/>
      <c r="X773" s="177"/>
      <c r="Y773" s="177"/>
      <c r="Z773" s="177"/>
      <c r="AA773" s="178"/>
      <c r="AC773" s="52"/>
      <c r="AF773" s="11"/>
    </row>
    <row r="774" spans="1:32" ht="4.5" customHeight="1">
      <c r="A774" s="165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AC774" s="52"/>
      <c r="AF774" s="11"/>
    </row>
    <row r="775" spans="1:32">
      <c r="A775" s="167" t="s">
        <v>136</v>
      </c>
      <c r="B775" s="167"/>
      <c r="C775" s="47" t="str">
        <f>基本登録!$A$23</f>
        <v>①（　）内の大会の個人の部は一人１枚使用すること（関東予選・総合体育大会・個人選手権大会）</v>
      </c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4"/>
      <c r="R775" s="45"/>
      <c r="S775" s="44"/>
      <c r="T775" s="44"/>
      <c r="U775" s="40"/>
      <c r="V775" s="40"/>
      <c r="W775" s="40"/>
      <c r="X775" s="40"/>
      <c r="Y775" s="40"/>
      <c r="Z775" s="40"/>
      <c r="AA775" s="40"/>
    </row>
    <row r="776" spans="1:32">
      <c r="A776" s="43"/>
      <c r="B776" s="43"/>
      <c r="C776" s="47" t="str">
        <f>基本登録!$A$24</f>
        <v>②顧問の捺印のないものは無効</v>
      </c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6"/>
      <c r="R776" s="44"/>
      <c r="S776" s="44"/>
      <c r="T776" s="44"/>
      <c r="U776" s="168" t="s">
        <v>139</v>
      </c>
      <c r="V776" s="168"/>
      <c r="W776" s="168"/>
      <c r="X776" s="168"/>
      <c r="Y776" s="168"/>
      <c r="Z776" s="168"/>
      <c r="AA776" s="168"/>
    </row>
    <row r="777" spans="1:32" s="37" customFormat="1">
      <c r="A777" s="41"/>
      <c r="B777" s="41"/>
      <c r="C777" s="42" t="str">
        <f>基本登録!$A$25</f>
        <v>③A4用紙に印刷すること（A4用紙1枚につき立順票は二部出力。切り取って使用すること）</v>
      </c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168"/>
      <c r="V777" s="168"/>
      <c r="W777" s="168"/>
      <c r="X777" s="168"/>
      <c r="Y777" s="168"/>
      <c r="Z777" s="168"/>
      <c r="AA777" s="168"/>
      <c r="AC777" s="53"/>
    </row>
    <row r="778" spans="1:32" ht="34.5" customHeight="1">
      <c r="AC778" s="52"/>
      <c r="AF778" s="11"/>
    </row>
    <row r="779" spans="1:32" ht="24.75" customHeight="1">
      <c r="A779" s="240" t="s">
        <v>119</v>
      </c>
      <c r="B779" s="240"/>
      <c r="C779" s="240"/>
      <c r="D779" s="201" t="str">
        <f ca="1">基本登録!$B$10</f>
        <v>令和8年度　都総体（全国総体都予選）個人 立順票</v>
      </c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190" t="s">
        <v>120</v>
      </c>
      <c r="Y779" s="191"/>
      <c r="Z779" s="191"/>
      <c r="AA779" s="192"/>
      <c r="AC779" s="52"/>
      <c r="AF779" s="11"/>
    </row>
    <row r="780" spans="1:32" ht="26.25" customHeight="1">
      <c r="A780" s="241"/>
      <c r="B780" s="241"/>
      <c r="C780" s="24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2" t="str">
        <f>IF(VLOOKUP(AC787,都総体!$J:$O,2,FALSE)="","",VLOOKUP(AC787,都総体!$J:$O,2,FALSE))</f>
        <v/>
      </c>
      <c r="Y780" s="203"/>
      <c r="Z780" s="203"/>
      <c r="AA780" s="204"/>
      <c r="AC780" s="52"/>
      <c r="AF780" s="11"/>
    </row>
    <row r="781" spans="1:32" ht="27" customHeight="1">
      <c r="A781" s="169" t="s">
        <v>121</v>
      </c>
      <c r="B781" s="177"/>
      <c r="C781" s="178"/>
      <c r="D781" s="208"/>
      <c r="E781" s="30" t="s">
        <v>122</v>
      </c>
      <c r="F781" s="208"/>
      <c r="G781" s="190" t="s">
        <v>123</v>
      </c>
      <c r="H781" s="191"/>
      <c r="I781" s="192"/>
      <c r="J781" s="213" t="str">
        <f>基本登録!$B$2</f>
        <v>基本登録シートの学校番号に入力して下さい</v>
      </c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X781" s="205"/>
      <c r="Y781" s="206"/>
      <c r="Z781" s="206"/>
      <c r="AA781" s="207"/>
      <c r="AC781" s="52"/>
      <c r="AF781" s="11"/>
    </row>
    <row r="782" spans="1:32" ht="9.75" customHeight="1">
      <c r="A782" s="214">
        <f>基本登録!$B$1</f>
        <v>0</v>
      </c>
      <c r="B782" s="215"/>
      <c r="C782" s="216"/>
      <c r="D782" s="209"/>
      <c r="E782" s="223" t="s">
        <v>109</v>
      </c>
      <c r="F782" s="211"/>
      <c r="G782" s="226" t="s">
        <v>124</v>
      </c>
      <c r="H782" s="227"/>
      <c r="I782" s="228"/>
      <c r="J782" s="213">
        <f>基本登録!$B$3</f>
        <v>0</v>
      </c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36"/>
      <c r="X782" s="36"/>
      <c r="AC782" s="52"/>
      <c r="AF782" s="11"/>
    </row>
    <row r="783" spans="1:32" ht="16.5" customHeight="1">
      <c r="A783" s="217"/>
      <c r="B783" s="218"/>
      <c r="C783" s="219"/>
      <c r="D783" s="209"/>
      <c r="E783" s="224"/>
      <c r="F783" s="211"/>
      <c r="G783" s="229"/>
      <c r="H783" s="230"/>
      <c r="I783" s="231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X783" s="182" t="s">
        <v>125</v>
      </c>
      <c r="Y783" s="184" t="s">
        <v>126</v>
      </c>
      <c r="Z783" s="185"/>
      <c r="AA783" s="186"/>
      <c r="AC783" s="52"/>
      <c r="AF783" s="11"/>
    </row>
    <row r="784" spans="1:32" ht="27" customHeight="1">
      <c r="A784" s="220"/>
      <c r="B784" s="221"/>
      <c r="C784" s="222"/>
      <c r="D784" s="210"/>
      <c r="E784" s="225"/>
      <c r="F784" s="212"/>
      <c r="G784" s="190" t="s">
        <v>127</v>
      </c>
      <c r="H784" s="191"/>
      <c r="I784" s="192"/>
      <c r="J784" s="28"/>
      <c r="K784" s="29"/>
      <c r="L784" s="29"/>
      <c r="M784" s="29"/>
      <c r="N784" s="29"/>
      <c r="O784" s="29"/>
      <c r="P784" s="22"/>
      <c r="Q784" s="22"/>
      <c r="R784" s="22" t="s">
        <v>128</v>
      </c>
      <c r="S784" s="193" t="str">
        <f t="shared" ref="S784" si="29">AC787</f>
        <v/>
      </c>
      <c r="T784" s="194"/>
      <c r="U784" s="194"/>
      <c r="V784" s="23" t="s">
        <v>129</v>
      </c>
      <c r="X784" s="183"/>
      <c r="Y784" s="187"/>
      <c r="Z784" s="188"/>
      <c r="AA784" s="189"/>
      <c r="AC784" s="52"/>
      <c r="AF784" s="11"/>
    </row>
    <row r="785" spans="1:32" ht="4.5" customHeight="1">
      <c r="AC785" s="52"/>
      <c r="AF785" s="11"/>
    </row>
    <row r="786" spans="1:32" ht="21.75" customHeight="1">
      <c r="A786" s="24" t="s">
        <v>130</v>
      </c>
      <c r="B786" s="174" t="s">
        <v>131</v>
      </c>
      <c r="C786" s="195"/>
      <c r="D786" s="195"/>
      <c r="E786" s="195"/>
      <c r="F786" s="176"/>
      <c r="G786" s="32" t="s">
        <v>102</v>
      </c>
      <c r="H786" s="196" t="str">
        <f ca="1">IFERROR(VLOOKUP(D779,基本登録!$B$8:$I$14,5,FALSE),"")</f>
        <v>個人準決勝</v>
      </c>
      <c r="I786" s="197"/>
      <c r="J786" s="197"/>
      <c r="K786" s="197"/>
      <c r="L786" s="198"/>
      <c r="M786" s="196" t="str">
        <f ca="1">IFERROR(VLOOKUP(D779,基本登録!$B$8:$I$14,6,FALSE),"")</f>
        <v>個人決勝</v>
      </c>
      <c r="N786" s="197"/>
      <c r="O786" s="197"/>
      <c r="P786" s="197"/>
      <c r="Q786" s="198"/>
      <c r="R786" s="196" t="str">
        <f ca="1">IFERROR(IF(VLOOKUP(D779,基本登録!$B$8:$I$14,7,FALSE)="","",VLOOKUP(D779,基本登録!$B$8:$I$14,7,FALSE)),"")</f>
        <v/>
      </c>
      <c r="S786" s="197"/>
      <c r="T786" s="197"/>
      <c r="U786" s="197"/>
      <c r="V786" s="198"/>
      <c r="W786" s="196" t="str">
        <f ca="1">IFERROR(IF(VLOOKUP(D779,基本登録!$B$8:$I$14,8,FALSE)="","",VLOOKUP(D779,基本登録!$B$8:$I$14,8,FALSE)),"")</f>
        <v/>
      </c>
      <c r="X786" s="197"/>
      <c r="Y786" s="197"/>
      <c r="Z786" s="197"/>
      <c r="AA786" s="198"/>
      <c r="AC786" s="52"/>
      <c r="AF786" s="11"/>
    </row>
    <row r="787" spans="1:32" ht="21.75" customHeight="1">
      <c r="A787" s="25" t="str">
        <f>基本登録!$A$17</f>
        <v>１</v>
      </c>
      <c r="B787" s="179" t="str">
        <f>IF(AC787="","",VLOOKUP(AC787,都総体!$J:$O,4,FALSE))</f>
        <v/>
      </c>
      <c r="C787" s="180"/>
      <c r="D787" s="180"/>
      <c r="E787" s="180"/>
      <c r="F787" s="181"/>
      <c r="G787" s="26" t="str">
        <f>IF(AC787="","",VLOOKUP(AC787,都総体!$J:$O,5,FALSE))</f>
        <v/>
      </c>
      <c r="H787" s="31"/>
      <c r="I787" s="31"/>
      <c r="J787" s="31"/>
      <c r="K787" s="21"/>
      <c r="L787" s="34"/>
      <c r="M787" s="31"/>
      <c r="N787" s="31"/>
      <c r="O787" s="31"/>
      <c r="P787" s="21"/>
      <c r="Q787" s="34"/>
      <c r="R787" s="31"/>
      <c r="S787" s="31"/>
      <c r="T787" s="31"/>
      <c r="U787" s="21"/>
      <c r="V787" s="34"/>
      <c r="W787" s="31"/>
      <c r="X787" s="31"/>
      <c r="Y787" s="31"/>
      <c r="Z787" s="21"/>
      <c r="AA787" s="34"/>
      <c r="AC787" s="52" t="str">
        <f>都総体!$J$45</f>
        <v/>
      </c>
      <c r="AF787" s="11"/>
    </row>
    <row r="788" spans="1:32" ht="21.75" customHeight="1">
      <c r="A788" s="24" t="str">
        <f>基本登録!$A$18</f>
        <v>２</v>
      </c>
      <c r="B788" s="179" t="str">
        <f>IF(AC788="","",VLOOKUP(AC788,都総体!$J:$O,4,FALSE))</f>
        <v/>
      </c>
      <c r="C788" s="180"/>
      <c r="D788" s="180"/>
      <c r="E788" s="180"/>
      <c r="F788" s="181"/>
      <c r="G788" s="26" t="str">
        <f>IF(AC788="","",VLOOKUP(AC788,都総体!$J:$O,5,FALSE))</f>
        <v/>
      </c>
      <c r="H788" s="31"/>
      <c r="I788" s="31"/>
      <c r="J788" s="31"/>
      <c r="K788" s="21"/>
      <c r="L788" s="34"/>
      <c r="M788" s="31"/>
      <c r="N788" s="31"/>
      <c r="O788" s="31"/>
      <c r="P788" s="21"/>
      <c r="Q788" s="34"/>
      <c r="R788" s="31"/>
      <c r="S788" s="31"/>
      <c r="T788" s="31"/>
      <c r="U788" s="21"/>
      <c r="V788" s="34"/>
      <c r="W788" s="31"/>
      <c r="X788" s="31"/>
      <c r="Y788" s="31"/>
      <c r="Z788" s="21"/>
      <c r="AA788" s="34"/>
      <c r="AC788" s="52"/>
      <c r="AF788" s="11"/>
    </row>
    <row r="789" spans="1:32" ht="21.75" customHeight="1">
      <c r="A789" s="24" t="str">
        <f>基本登録!$A$19</f>
        <v>３</v>
      </c>
      <c r="B789" s="179" t="str">
        <f>IF(AC789="","",VLOOKUP(AC789,都総体!$J:$O,4,FALSE))</f>
        <v/>
      </c>
      <c r="C789" s="180"/>
      <c r="D789" s="180"/>
      <c r="E789" s="180"/>
      <c r="F789" s="181"/>
      <c r="G789" s="26" t="str">
        <f>IF(AC789="","",VLOOKUP(AC789,都総体!$J:$O,5,FALSE))</f>
        <v/>
      </c>
      <c r="H789" s="31"/>
      <c r="I789" s="31"/>
      <c r="J789" s="31"/>
      <c r="K789" s="21"/>
      <c r="L789" s="34"/>
      <c r="M789" s="31"/>
      <c r="N789" s="31"/>
      <c r="O789" s="31"/>
      <c r="P789" s="21"/>
      <c r="Q789" s="34"/>
      <c r="R789" s="31"/>
      <c r="S789" s="31"/>
      <c r="T789" s="31"/>
      <c r="U789" s="21"/>
      <c r="V789" s="34"/>
      <c r="W789" s="31"/>
      <c r="X789" s="31"/>
      <c r="Y789" s="31"/>
      <c r="Z789" s="21"/>
      <c r="AA789" s="34"/>
      <c r="AC789" s="52"/>
      <c r="AF789" s="11"/>
    </row>
    <row r="790" spans="1:32" ht="21.75" customHeight="1">
      <c r="A790" s="24" t="str">
        <f>基本登録!$A$20</f>
        <v>４</v>
      </c>
      <c r="B790" s="179" t="str">
        <f>IF(AC790="","",VLOOKUP(AC790,都総体!$J:$O,4,FALSE))</f>
        <v/>
      </c>
      <c r="C790" s="180"/>
      <c r="D790" s="180"/>
      <c r="E790" s="180"/>
      <c r="F790" s="181"/>
      <c r="G790" s="26" t="str">
        <f>IF(AC790="","",VLOOKUP(AC790,都総体!$J:$O,5,FALSE))</f>
        <v/>
      </c>
      <c r="H790" s="31"/>
      <c r="I790" s="31"/>
      <c r="J790" s="31"/>
      <c r="K790" s="21"/>
      <c r="L790" s="34"/>
      <c r="M790" s="31"/>
      <c r="N790" s="31"/>
      <c r="O790" s="31"/>
      <c r="P790" s="21"/>
      <c r="Q790" s="34"/>
      <c r="R790" s="31"/>
      <c r="S790" s="31"/>
      <c r="T790" s="31"/>
      <c r="U790" s="21"/>
      <c r="V790" s="34"/>
      <c r="W790" s="31"/>
      <c r="X790" s="31"/>
      <c r="Y790" s="31"/>
      <c r="Z790" s="21"/>
      <c r="AA790" s="34"/>
      <c r="AC790" s="52"/>
      <c r="AF790" s="11"/>
    </row>
    <row r="791" spans="1:32" ht="21.75" customHeight="1">
      <c r="A791" s="24" t="str">
        <f>基本登録!$A$21</f>
        <v>５</v>
      </c>
      <c r="B791" s="179" t="str">
        <f>IF(AC791="","",VLOOKUP(AC791,都総体!$J:$O,4,FALSE))</f>
        <v/>
      </c>
      <c r="C791" s="180"/>
      <c r="D791" s="180"/>
      <c r="E791" s="180"/>
      <c r="F791" s="181"/>
      <c r="G791" s="26" t="str">
        <f>IF(AC791="","",VLOOKUP(AC791,都総体!$J:$O,5,FALSE))</f>
        <v/>
      </c>
      <c r="H791" s="31"/>
      <c r="I791" s="31"/>
      <c r="J791" s="31"/>
      <c r="K791" s="21"/>
      <c r="L791" s="34"/>
      <c r="M791" s="31"/>
      <c r="N791" s="31"/>
      <c r="O791" s="31"/>
      <c r="P791" s="21"/>
      <c r="Q791" s="34"/>
      <c r="R791" s="31"/>
      <c r="S791" s="31"/>
      <c r="T791" s="31"/>
      <c r="U791" s="21"/>
      <c r="V791" s="34"/>
      <c r="W791" s="31"/>
      <c r="X791" s="31"/>
      <c r="Y791" s="31"/>
      <c r="Z791" s="21"/>
      <c r="AA791" s="34"/>
      <c r="AC791" s="52"/>
      <c r="AF791" s="11"/>
    </row>
    <row r="792" spans="1:32" ht="21.75" customHeight="1">
      <c r="A792" s="24" t="str">
        <f>基本登録!$A$22</f>
        <v>補</v>
      </c>
      <c r="B792" s="179" t="str">
        <f>IF(AC792="","",VLOOKUP(AC792,都総体!$J:$O,4,FALSE))</f>
        <v/>
      </c>
      <c r="C792" s="180"/>
      <c r="D792" s="180"/>
      <c r="E792" s="180"/>
      <c r="F792" s="181"/>
      <c r="G792" s="26" t="str">
        <f>IF(AC792="","",VLOOKUP(AC792,都総体!$J:$O,5,FALSE))</f>
        <v/>
      </c>
      <c r="H792" s="24"/>
      <c r="I792" s="24"/>
      <c r="J792" s="24"/>
      <c r="K792" s="33"/>
      <c r="L792" s="34"/>
      <c r="M792" s="24"/>
      <c r="N792" s="24"/>
      <c r="O792" s="24"/>
      <c r="P792" s="33"/>
      <c r="Q792" s="34"/>
      <c r="R792" s="24"/>
      <c r="S792" s="24"/>
      <c r="T792" s="24"/>
      <c r="U792" s="33"/>
      <c r="V792" s="34"/>
      <c r="W792" s="24"/>
      <c r="X792" s="24"/>
      <c r="Y792" s="24"/>
      <c r="Z792" s="33"/>
      <c r="AA792" s="34"/>
      <c r="AC792" s="52"/>
      <c r="AF792" s="11"/>
    </row>
    <row r="793" spans="1:32" ht="19.5" customHeight="1">
      <c r="A793" s="169"/>
      <c r="B793" s="170"/>
      <c r="C793" s="170"/>
      <c r="D793" s="170"/>
      <c r="E793" s="170"/>
      <c r="F793" s="170"/>
      <c r="G793" s="171"/>
      <c r="H793" s="172" t="s">
        <v>132</v>
      </c>
      <c r="I793" s="173"/>
      <c r="J793" s="173"/>
      <c r="K793" s="173"/>
      <c r="L793" s="34"/>
      <c r="M793" s="172" t="s">
        <v>132</v>
      </c>
      <c r="N793" s="173"/>
      <c r="O793" s="173"/>
      <c r="P793" s="173"/>
      <c r="Q793" s="34"/>
      <c r="R793" s="172" t="s">
        <v>132</v>
      </c>
      <c r="S793" s="173"/>
      <c r="T793" s="173"/>
      <c r="U793" s="173"/>
      <c r="V793" s="34"/>
      <c r="W793" s="172" t="s">
        <v>132</v>
      </c>
      <c r="X793" s="173"/>
      <c r="Y793" s="173"/>
      <c r="Z793" s="173"/>
      <c r="AA793" s="34"/>
      <c r="AC793" s="52"/>
      <c r="AF793" s="11"/>
    </row>
    <row r="794" spans="1:32" ht="24.75" customHeight="1">
      <c r="A794" s="174"/>
      <c r="B794" s="175"/>
      <c r="C794" s="175"/>
      <c r="D794" s="175"/>
      <c r="E794" s="175"/>
      <c r="F794" s="175"/>
      <c r="G794" s="176"/>
      <c r="H794" s="169"/>
      <c r="I794" s="177"/>
      <c r="J794" s="177"/>
      <c r="K794" s="177"/>
      <c r="L794" s="178"/>
      <c r="M794" s="169"/>
      <c r="N794" s="177"/>
      <c r="O794" s="177"/>
      <c r="P794" s="177"/>
      <c r="Q794" s="178"/>
      <c r="R794" s="169"/>
      <c r="S794" s="177"/>
      <c r="T794" s="177"/>
      <c r="U794" s="177"/>
      <c r="V794" s="178"/>
      <c r="W794" s="169"/>
      <c r="X794" s="177"/>
      <c r="Y794" s="177"/>
      <c r="Z794" s="177"/>
      <c r="AA794" s="178"/>
      <c r="AC794" s="52"/>
      <c r="AF794" s="11"/>
    </row>
    <row r="795" spans="1:32" ht="4.5" customHeight="1">
      <c r="A795" s="165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AC795" s="52"/>
      <c r="AF795" s="11"/>
    </row>
    <row r="796" spans="1:32">
      <c r="A796" s="167" t="s">
        <v>136</v>
      </c>
      <c r="B796" s="167"/>
      <c r="C796" s="47" t="str">
        <f>基本登録!$A$23</f>
        <v>①（　）内の大会の個人の部は一人１枚使用すること（関東予選・総合体育大会・個人選手権大会）</v>
      </c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4"/>
      <c r="R796" s="45"/>
      <c r="S796" s="44"/>
      <c r="T796" s="44"/>
      <c r="U796" s="40"/>
      <c r="V796" s="40"/>
      <c r="W796" s="40"/>
      <c r="X796" s="40"/>
      <c r="Y796" s="40"/>
      <c r="Z796" s="40"/>
      <c r="AA796" s="40"/>
    </row>
    <row r="797" spans="1:32">
      <c r="A797" s="43"/>
      <c r="B797" s="43"/>
      <c r="C797" s="47" t="str">
        <f>基本登録!$A$24</f>
        <v>②顧問の捺印のないものは無効</v>
      </c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6"/>
      <c r="R797" s="44"/>
      <c r="S797" s="44"/>
      <c r="T797" s="44"/>
      <c r="U797" s="168" t="s">
        <v>139</v>
      </c>
      <c r="V797" s="168"/>
      <c r="W797" s="168"/>
      <c r="X797" s="168"/>
      <c r="Y797" s="168"/>
      <c r="Z797" s="168"/>
      <c r="AA797" s="168"/>
    </row>
    <row r="798" spans="1:32" s="37" customFormat="1">
      <c r="A798" s="41"/>
      <c r="B798" s="41"/>
      <c r="C798" s="42" t="str">
        <f>基本登録!$A$25</f>
        <v>③A4用紙に印刷すること（A4用紙1枚につき立順票は二部出力。切り取って使用すること）</v>
      </c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168"/>
      <c r="V798" s="168"/>
      <c r="W798" s="168"/>
      <c r="X798" s="168"/>
      <c r="Y798" s="168"/>
      <c r="Z798" s="168"/>
      <c r="AA798" s="168"/>
      <c r="AC798" s="53"/>
    </row>
    <row r="799" spans="1:32" ht="34.5" customHeight="1">
      <c r="AC799" s="52"/>
      <c r="AF799" s="11"/>
    </row>
    <row r="800" spans="1:32" ht="24.75" customHeight="1">
      <c r="A800" s="240" t="s">
        <v>119</v>
      </c>
      <c r="B800" s="240"/>
      <c r="C800" s="240"/>
      <c r="D800" s="201" t="str">
        <f ca="1">基本登録!$B$10</f>
        <v>令和8年度　都総体（全国総体都予選）個人 立順票</v>
      </c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190" t="s">
        <v>120</v>
      </c>
      <c r="Y800" s="191"/>
      <c r="Z800" s="191"/>
      <c r="AA800" s="192"/>
      <c r="AC800" s="52"/>
      <c r="AF800" s="11"/>
    </row>
    <row r="801" spans="1:32" ht="26.25" customHeight="1">
      <c r="A801" s="241"/>
      <c r="B801" s="241"/>
      <c r="C801" s="24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2" t="str">
        <f>IF(VLOOKUP(AC808,都総体!$J:$O,2,FALSE)="","",VLOOKUP(AC808,都総体!$J:$O,2,FALSE))</f>
        <v/>
      </c>
      <c r="Y801" s="203"/>
      <c r="Z801" s="203"/>
      <c r="AA801" s="204"/>
      <c r="AC801" s="52"/>
      <c r="AF801" s="11"/>
    </row>
    <row r="802" spans="1:32" ht="27" customHeight="1">
      <c r="A802" s="169" t="s">
        <v>121</v>
      </c>
      <c r="B802" s="177"/>
      <c r="C802" s="178"/>
      <c r="D802" s="208"/>
      <c r="E802" s="30" t="s">
        <v>122</v>
      </c>
      <c r="F802" s="208"/>
      <c r="G802" s="190" t="s">
        <v>123</v>
      </c>
      <c r="H802" s="191"/>
      <c r="I802" s="192"/>
      <c r="J802" s="213" t="str">
        <f>基本登録!$B$2</f>
        <v>基本登録シートの学校番号に入力して下さい</v>
      </c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X802" s="205"/>
      <c r="Y802" s="206"/>
      <c r="Z802" s="206"/>
      <c r="AA802" s="207"/>
      <c r="AC802" s="52"/>
      <c r="AF802" s="11"/>
    </row>
    <row r="803" spans="1:32" ht="9.75" customHeight="1">
      <c r="A803" s="214">
        <f>基本登録!$B$1</f>
        <v>0</v>
      </c>
      <c r="B803" s="215"/>
      <c r="C803" s="216"/>
      <c r="D803" s="209"/>
      <c r="E803" s="223" t="s">
        <v>109</v>
      </c>
      <c r="F803" s="211"/>
      <c r="G803" s="226" t="s">
        <v>124</v>
      </c>
      <c r="H803" s="227"/>
      <c r="I803" s="228"/>
      <c r="J803" s="213">
        <f>基本登録!$B$3</f>
        <v>0</v>
      </c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36"/>
      <c r="X803" s="36"/>
      <c r="AC803" s="52"/>
      <c r="AF803" s="11"/>
    </row>
    <row r="804" spans="1:32" ht="16.5" customHeight="1">
      <c r="A804" s="217"/>
      <c r="B804" s="218"/>
      <c r="C804" s="219"/>
      <c r="D804" s="209"/>
      <c r="E804" s="224"/>
      <c r="F804" s="211"/>
      <c r="G804" s="229"/>
      <c r="H804" s="230"/>
      <c r="I804" s="231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X804" s="182" t="s">
        <v>125</v>
      </c>
      <c r="Y804" s="184" t="s">
        <v>126</v>
      </c>
      <c r="Z804" s="185"/>
      <c r="AA804" s="186"/>
      <c r="AC804" s="52"/>
      <c r="AF804" s="11"/>
    </row>
    <row r="805" spans="1:32" ht="27" customHeight="1">
      <c r="A805" s="220"/>
      <c r="B805" s="221"/>
      <c r="C805" s="222"/>
      <c r="D805" s="210"/>
      <c r="E805" s="225"/>
      <c r="F805" s="212"/>
      <c r="G805" s="190" t="s">
        <v>127</v>
      </c>
      <c r="H805" s="191"/>
      <c r="I805" s="192"/>
      <c r="J805" s="28"/>
      <c r="K805" s="29"/>
      <c r="L805" s="29"/>
      <c r="M805" s="29"/>
      <c r="N805" s="29"/>
      <c r="O805" s="29"/>
      <c r="P805" s="22"/>
      <c r="Q805" s="22"/>
      <c r="R805" s="22" t="s">
        <v>128</v>
      </c>
      <c r="S805" s="193" t="str">
        <f t="shared" ref="S805" si="30">AC808</f>
        <v/>
      </c>
      <c r="T805" s="194"/>
      <c r="U805" s="194"/>
      <c r="V805" s="23" t="s">
        <v>129</v>
      </c>
      <c r="X805" s="183"/>
      <c r="Y805" s="187"/>
      <c r="Z805" s="188"/>
      <c r="AA805" s="189"/>
      <c r="AC805" s="52"/>
      <c r="AF805" s="11"/>
    </row>
    <row r="806" spans="1:32" ht="4.5" customHeight="1">
      <c r="AC806" s="52"/>
      <c r="AF806" s="11"/>
    </row>
    <row r="807" spans="1:32" ht="21.75" customHeight="1">
      <c r="A807" s="24" t="s">
        <v>130</v>
      </c>
      <c r="B807" s="174" t="s">
        <v>131</v>
      </c>
      <c r="C807" s="195"/>
      <c r="D807" s="195"/>
      <c r="E807" s="195"/>
      <c r="F807" s="176"/>
      <c r="G807" s="32" t="s">
        <v>102</v>
      </c>
      <c r="H807" s="196" t="str">
        <f ca="1">IFERROR(VLOOKUP(D800,基本登録!$B$8:$I$14,5,FALSE),"")</f>
        <v>個人準決勝</v>
      </c>
      <c r="I807" s="197"/>
      <c r="J807" s="197"/>
      <c r="K807" s="197"/>
      <c r="L807" s="198"/>
      <c r="M807" s="196" t="str">
        <f ca="1">IFERROR(VLOOKUP(D800,基本登録!$B$8:$I$14,6,FALSE),"")</f>
        <v>個人決勝</v>
      </c>
      <c r="N807" s="197"/>
      <c r="O807" s="197"/>
      <c r="P807" s="197"/>
      <c r="Q807" s="198"/>
      <c r="R807" s="196" t="str">
        <f ca="1">IFERROR(IF(VLOOKUP(D800,基本登録!$B$8:$I$14,7,FALSE)="","",VLOOKUP(D800,基本登録!$B$8:$I$14,7,FALSE)),"")</f>
        <v/>
      </c>
      <c r="S807" s="197"/>
      <c r="T807" s="197"/>
      <c r="U807" s="197"/>
      <c r="V807" s="198"/>
      <c r="W807" s="196" t="str">
        <f ca="1">IFERROR(IF(VLOOKUP(D800,基本登録!$B$8:$I$14,8,FALSE)="","",VLOOKUP(D800,基本登録!$B$8:$I$14,8,FALSE)),"")</f>
        <v/>
      </c>
      <c r="X807" s="197"/>
      <c r="Y807" s="197"/>
      <c r="Z807" s="197"/>
      <c r="AA807" s="198"/>
      <c r="AC807" s="52"/>
      <c r="AF807" s="11"/>
    </row>
    <row r="808" spans="1:32" ht="21.75" customHeight="1">
      <c r="A808" s="25" t="str">
        <f>基本登録!$A$17</f>
        <v>１</v>
      </c>
      <c r="B808" s="179" t="str">
        <f>IF(AC808="","",VLOOKUP(AC808,都総体!$J:$O,4,FALSE))</f>
        <v/>
      </c>
      <c r="C808" s="180"/>
      <c r="D808" s="180"/>
      <c r="E808" s="180"/>
      <c r="F808" s="181"/>
      <c r="G808" s="26" t="str">
        <f>IF(AC808="","",VLOOKUP(AC808,都総体!$J:$O,5,FALSE))</f>
        <v/>
      </c>
      <c r="H808" s="31"/>
      <c r="I808" s="31"/>
      <c r="J808" s="31"/>
      <c r="K808" s="21"/>
      <c r="L808" s="34"/>
      <c r="M808" s="31"/>
      <c r="N808" s="31"/>
      <c r="O808" s="31"/>
      <c r="P808" s="21"/>
      <c r="Q808" s="34"/>
      <c r="R808" s="31"/>
      <c r="S808" s="31"/>
      <c r="T808" s="31"/>
      <c r="U808" s="21"/>
      <c r="V808" s="34"/>
      <c r="W808" s="31"/>
      <c r="X808" s="31"/>
      <c r="Y808" s="31"/>
      <c r="Z808" s="21"/>
      <c r="AA808" s="34"/>
      <c r="AC808" s="52" t="str">
        <f>都総体!$J$46</f>
        <v/>
      </c>
      <c r="AF808" s="11"/>
    </row>
    <row r="809" spans="1:32" ht="21.75" customHeight="1">
      <c r="A809" s="24" t="str">
        <f>基本登録!$A$18</f>
        <v>２</v>
      </c>
      <c r="B809" s="179" t="str">
        <f>IF(AC809="","",VLOOKUP(AC809,都総体!$J:$O,4,FALSE))</f>
        <v/>
      </c>
      <c r="C809" s="180"/>
      <c r="D809" s="180"/>
      <c r="E809" s="180"/>
      <c r="F809" s="181"/>
      <c r="G809" s="26" t="str">
        <f>IF(AC809="","",VLOOKUP(AC809,都総体!$J:$O,5,FALSE))</f>
        <v/>
      </c>
      <c r="H809" s="31"/>
      <c r="I809" s="31"/>
      <c r="J809" s="31"/>
      <c r="K809" s="21"/>
      <c r="L809" s="34"/>
      <c r="M809" s="31"/>
      <c r="N809" s="31"/>
      <c r="O809" s="31"/>
      <c r="P809" s="21"/>
      <c r="Q809" s="34"/>
      <c r="R809" s="31"/>
      <c r="S809" s="31"/>
      <c r="T809" s="31"/>
      <c r="U809" s="21"/>
      <c r="V809" s="34"/>
      <c r="W809" s="31"/>
      <c r="X809" s="31"/>
      <c r="Y809" s="31"/>
      <c r="Z809" s="21"/>
      <c r="AA809" s="34"/>
      <c r="AC809" s="52"/>
      <c r="AF809" s="11"/>
    </row>
    <row r="810" spans="1:32" ht="21.75" customHeight="1">
      <c r="A810" s="24" t="str">
        <f>基本登録!$A$19</f>
        <v>３</v>
      </c>
      <c r="B810" s="179" t="str">
        <f>IF(AC810="","",VLOOKUP(AC810,都総体!$J:$O,4,FALSE))</f>
        <v/>
      </c>
      <c r="C810" s="180"/>
      <c r="D810" s="180"/>
      <c r="E810" s="180"/>
      <c r="F810" s="181"/>
      <c r="G810" s="26" t="str">
        <f>IF(AC810="","",VLOOKUP(AC810,都総体!$J:$O,5,FALSE))</f>
        <v/>
      </c>
      <c r="H810" s="31"/>
      <c r="I810" s="31"/>
      <c r="J810" s="31"/>
      <c r="K810" s="21"/>
      <c r="L810" s="34"/>
      <c r="M810" s="31"/>
      <c r="N810" s="31"/>
      <c r="O810" s="31"/>
      <c r="P810" s="21"/>
      <c r="Q810" s="34"/>
      <c r="R810" s="31"/>
      <c r="S810" s="31"/>
      <c r="T810" s="31"/>
      <c r="U810" s="21"/>
      <c r="V810" s="34"/>
      <c r="W810" s="31"/>
      <c r="X810" s="31"/>
      <c r="Y810" s="31"/>
      <c r="Z810" s="21"/>
      <c r="AA810" s="34"/>
      <c r="AC810" s="52"/>
      <c r="AF810" s="11"/>
    </row>
    <row r="811" spans="1:32" ht="21.75" customHeight="1">
      <c r="A811" s="24" t="str">
        <f>基本登録!$A$20</f>
        <v>４</v>
      </c>
      <c r="B811" s="179" t="str">
        <f>IF(AC811="","",VLOOKUP(AC811,都総体!$J:$O,4,FALSE))</f>
        <v/>
      </c>
      <c r="C811" s="180"/>
      <c r="D811" s="180"/>
      <c r="E811" s="180"/>
      <c r="F811" s="181"/>
      <c r="G811" s="26" t="str">
        <f>IF(AC811="","",VLOOKUP(AC811,都総体!$J:$O,5,FALSE))</f>
        <v/>
      </c>
      <c r="H811" s="31"/>
      <c r="I811" s="31"/>
      <c r="J811" s="31"/>
      <c r="K811" s="21"/>
      <c r="L811" s="34"/>
      <c r="M811" s="31"/>
      <c r="N811" s="31"/>
      <c r="O811" s="31"/>
      <c r="P811" s="21"/>
      <c r="Q811" s="34"/>
      <c r="R811" s="31"/>
      <c r="S811" s="31"/>
      <c r="T811" s="31"/>
      <c r="U811" s="21"/>
      <c r="V811" s="34"/>
      <c r="W811" s="31"/>
      <c r="X811" s="31"/>
      <c r="Y811" s="31"/>
      <c r="Z811" s="21"/>
      <c r="AA811" s="34"/>
      <c r="AC811" s="52"/>
      <c r="AF811" s="11"/>
    </row>
    <row r="812" spans="1:32" ht="21.75" customHeight="1">
      <c r="A812" s="24" t="str">
        <f>基本登録!$A$21</f>
        <v>５</v>
      </c>
      <c r="B812" s="179" t="str">
        <f>IF(AC812="","",VLOOKUP(AC812,都総体!$J:$O,4,FALSE))</f>
        <v/>
      </c>
      <c r="C812" s="180"/>
      <c r="D812" s="180"/>
      <c r="E812" s="180"/>
      <c r="F812" s="181"/>
      <c r="G812" s="26" t="str">
        <f>IF(AC812="","",VLOOKUP(AC812,都総体!$J:$O,5,FALSE))</f>
        <v/>
      </c>
      <c r="H812" s="31"/>
      <c r="I812" s="31"/>
      <c r="J812" s="31"/>
      <c r="K812" s="21"/>
      <c r="L812" s="34"/>
      <c r="M812" s="31"/>
      <c r="N812" s="31"/>
      <c r="O812" s="31"/>
      <c r="P812" s="21"/>
      <c r="Q812" s="34"/>
      <c r="R812" s="31"/>
      <c r="S812" s="31"/>
      <c r="T812" s="31"/>
      <c r="U812" s="21"/>
      <c r="V812" s="34"/>
      <c r="W812" s="31"/>
      <c r="X812" s="31"/>
      <c r="Y812" s="31"/>
      <c r="Z812" s="21"/>
      <c r="AA812" s="34"/>
      <c r="AC812" s="52"/>
      <c r="AF812" s="11"/>
    </row>
    <row r="813" spans="1:32" ht="21.75" customHeight="1">
      <c r="A813" s="24" t="str">
        <f>基本登録!$A$22</f>
        <v>補</v>
      </c>
      <c r="B813" s="179" t="str">
        <f>IF(AC813="","",VLOOKUP(AC813,都総体!$J:$O,4,FALSE))</f>
        <v/>
      </c>
      <c r="C813" s="180"/>
      <c r="D813" s="180"/>
      <c r="E813" s="180"/>
      <c r="F813" s="181"/>
      <c r="G813" s="26" t="str">
        <f>IF(AC813="","",VLOOKUP(AC813,都総体!$J:$O,5,FALSE))</f>
        <v/>
      </c>
      <c r="H813" s="24"/>
      <c r="I813" s="24"/>
      <c r="J813" s="24"/>
      <c r="K813" s="33"/>
      <c r="L813" s="34"/>
      <c r="M813" s="24"/>
      <c r="N813" s="24"/>
      <c r="O813" s="24"/>
      <c r="P813" s="33"/>
      <c r="Q813" s="34"/>
      <c r="R813" s="24"/>
      <c r="S813" s="24"/>
      <c r="T813" s="24"/>
      <c r="U813" s="33"/>
      <c r="V813" s="34"/>
      <c r="W813" s="24"/>
      <c r="X813" s="24"/>
      <c r="Y813" s="24"/>
      <c r="Z813" s="33"/>
      <c r="AA813" s="34"/>
      <c r="AC813" s="52"/>
      <c r="AF813" s="11"/>
    </row>
    <row r="814" spans="1:32" ht="19.5" customHeight="1">
      <c r="A814" s="169"/>
      <c r="B814" s="170"/>
      <c r="C814" s="170"/>
      <c r="D814" s="170"/>
      <c r="E814" s="170"/>
      <c r="F814" s="170"/>
      <c r="G814" s="171"/>
      <c r="H814" s="172" t="s">
        <v>132</v>
      </c>
      <c r="I814" s="173"/>
      <c r="J814" s="173"/>
      <c r="K814" s="173"/>
      <c r="L814" s="34"/>
      <c r="M814" s="172" t="s">
        <v>132</v>
      </c>
      <c r="N814" s="173"/>
      <c r="O814" s="173"/>
      <c r="P814" s="173"/>
      <c r="Q814" s="34"/>
      <c r="R814" s="172" t="s">
        <v>132</v>
      </c>
      <c r="S814" s="173"/>
      <c r="T814" s="173"/>
      <c r="U814" s="173"/>
      <c r="V814" s="34"/>
      <c r="W814" s="172" t="s">
        <v>132</v>
      </c>
      <c r="X814" s="173"/>
      <c r="Y814" s="173"/>
      <c r="Z814" s="173"/>
      <c r="AA814" s="34"/>
      <c r="AC814" s="52"/>
      <c r="AF814" s="11"/>
    </row>
    <row r="815" spans="1:32" ht="24.75" customHeight="1">
      <c r="A815" s="174"/>
      <c r="B815" s="175"/>
      <c r="C815" s="175"/>
      <c r="D815" s="175"/>
      <c r="E815" s="175"/>
      <c r="F815" s="175"/>
      <c r="G815" s="176"/>
      <c r="H815" s="169"/>
      <c r="I815" s="177"/>
      <c r="J815" s="177"/>
      <c r="K815" s="177"/>
      <c r="L815" s="178"/>
      <c r="M815" s="169"/>
      <c r="N815" s="177"/>
      <c r="O815" s="177"/>
      <c r="P815" s="177"/>
      <c r="Q815" s="178"/>
      <c r="R815" s="169"/>
      <c r="S815" s="177"/>
      <c r="T815" s="177"/>
      <c r="U815" s="177"/>
      <c r="V815" s="178"/>
      <c r="W815" s="169"/>
      <c r="X815" s="177"/>
      <c r="Y815" s="177"/>
      <c r="Z815" s="177"/>
      <c r="AA815" s="178"/>
      <c r="AC815" s="52"/>
      <c r="AF815" s="11"/>
    </row>
    <row r="816" spans="1:32" ht="4.5" customHeight="1">
      <c r="A816" s="165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AC816" s="52"/>
      <c r="AF816" s="11"/>
    </row>
    <row r="817" spans="1:32">
      <c r="A817" s="167" t="s">
        <v>136</v>
      </c>
      <c r="B817" s="167"/>
      <c r="C817" s="47" t="str">
        <f>基本登録!$A$23</f>
        <v>①（　）内の大会の個人の部は一人１枚使用すること（関東予選・総合体育大会・個人選手権大会）</v>
      </c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4"/>
      <c r="R817" s="45"/>
      <c r="S817" s="44"/>
      <c r="T817" s="44"/>
      <c r="U817" s="40"/>
      <c r="V817" s="40"/>
      <c r="W817" s="40"/>
      <c r="X817" s="40"/>
      <c r="Y817" s="40"/>
      <c r="Z817" s="40"/>
      <c r="AA817" s="40"/>
    </row>
    <row r="818" spans="1:32">
      <c r="A818" s="43"/>
      <c r="B818" s="43"/>
      <c r="C818" s="47" t="str">
        <f>基本登録!$A$24</f>
        <v>②顧問の捺印のないものは無効</v>
      </c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6"/>
      <c r="R818" s="44"/>
      <c r="S818" s="44"/>
      <c r="T818" s="44"/>
      <c r="U818" s="168" t="s">
        <v>139</v>
      </c>
      <c r="V818" s="168"/>
      <c r="W818" s="168"/>
      <c r="X818" s="168"/>
      <c r="Y818" s="168"/>
      <c r="Z818" s="168"/>
      <c r="AA818" s="168"/>
    </row>
    <row r="819" spans="1:32" s="37" customFormat="1">
      <c r="A819" s="41"/>
      <c r="B819" s="41"/>
      <c r="C819" s="42" t="str">
        <f>基本登録!$A$25</f>
        <v>③A4用紙に印刷すること（A4用紙1枚につき立順票は二部出力。切り取って使用すること）</v>
      </c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168"/>
      <c r="V819" s="168"/>
      <c r="W819" s="168"/>
      <c r="X819" s="168"/>
      <c r="Y819" s="168"/>
      <c r="Z819" s="168"/>
      <c r="AA819" s="168"/>
      <c r="AC819" s="53"/>
    </row>
    <row r="820" spans="1:32" ht="34.5" customHeight="1">
      <c r="AC820" s="52"/>
      <c r="AF820" s="11"/>
    </row>
    <row r="821" spans="1:32" ht="24.75" customHeight="1">
      <c r="A821" s="240" t="s">
        <v>119</v>
      </c>
      <c r="B821" s="240"/>
      <c r="C821" s="240"/>
      <c r="D821" s="201" t="str">
        <f ca="1">基本登録!$B$10</f>
        <v>令和8年度　都総体（全国総体都予選）個人 立順票</v>
      </c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190" t="s">
        <v>120</v>
      </c>
      <c r="Y821" s="191"/>
      <c r="Z821" s="191"/>
      <c r="AA821" s="192"/>
      <c r="AC821" s="52"/>
      <c r="AF821" s="11"/>
    </row>
    <row r="822" spans="1:32" ht="26.25" customHeight="1">
      <c r="A822" s="241"/>
      <c r="B822" s="241"/>
      <c r="C822" s="24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2" t="str">
        <f>IF(VLOOKUP(AC829,都総体!$J:$O,2,FALSE)="","",VLOOKUP(AC829,都総体!$J:$O,2,FALSE))</f>
        <v/>
      </c>
      <c r="Y822" s="203"/>
      <c r="Z822" s="203"/>
      <c r="AA822" s="204"/>
      <c r="AC822" s="52"/>
      <c r="AF822" s="11"/>
    </row>
    <row r="823" spans="1:32" ht="27" customHeight="1">
      <c r="A823" s="169" t="s">
        <v>121</v>
      </c>
      <c r="B823" s="177"/>
      <c r="C823" s="178"/>
      <c r="D823" s="208"/>
      <c r="E823" s="30" t="s">
        <v>122</v>
      </c>
      <c r="F823" s="208"/>
      <c r="G823" s="190" t="s">
        <v>123</v>
      </c>
      <c r="H823" s="191"/>
      <c r="I823" s="192"/>
      <c r="J823" s="213" t="str">
        <f>基本登録!$B$2</f>
        <v>基本登録シートの学校番号に入力して下さい</v>
      </c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X823" s="205"/>
      <c r="Y823" s="206"/>
      <c r="Z823" s="206"/>
      <c r="AA823" s="207"/>
      <c r="AC823" s="52"/>
      <c r="AF823" s="11"/>
    </row>
    <row r="824" spans="1:32" ht="9.75" customHeight="1">
      <c r="A824" s="214">
        <f>基本登録!$B$1</f>
        <v>0</v>
      </c>
      <c r="B824" s="215"/>
      <c r="C824" s="216"/>
      <c r="D824" s="209"/>
      <c r="E824" s="223" t="s">
        <v>109</v>
      </c>
      <c r="F824" s="211"/>
      <c r="G824" s="226" t="s">
        <v>124</v>
      </c>
      <c r="H824" s="227"/>
      <c r="I824" s="228"/>
      <c r="J824" s="213">
        <f>基本登録!$B$3</f>
        <v>0</v>
      </c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36"/>
      <c r="X824" s="36"/>
      <c r="AC824" s="52"/>
      <c r="AF824" s="11"/>
    </row>
    <row r="825" spans="1:32" ht="16.5" customHeight="1">
      <c r="A825" s="217"/>
      <c r="B825" s="218"/>
      <c r="C825" s="219"/>
      <c r="D825" s="209"/>
      <c r="E825" s="224"/>
      <c r="F825" s="211"/>
      <c r="G825" s="229"/>
      <c r="H825" s="230"/>
      <c r="I825" s="231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X825" s="182" t="s">
        <v>125</v>
      </c>
      <c r="Y825" s="184" t="s">
        <v>126</v>
      </c>
      <c r="Z825" s="185"/>
      <c r="AA825" s="186"/>
      <c r="AC825" s="52"/>
      <c r="AF825" s="11"/>
    </row>
    <row r="826" spans="1:32" ht="27" customHeight="1">
      <c r="A826" s="220"/>
      <c r="B826" s="221"/>
      <c r="C826" s="222"/>
      <c r="D826" s="210"/>
      <c r="E826" s="225"/>
      <c r="F826" s="212"/>
      <c r="G826" s="190" t="s">
        <v>127</v>
      </c>
      <c r="H826" s="191"/>
      <c r="I826" s="192"/>
      <c r="J826" s="28"/>
      <c r="K826" s="29"/>
      <c r="L826" s="29"/>
      <c r="M826" s="29"/>
      <c r="N826" s="29"/>
      <c r="O826" s="29"/>
      <c r="P826" s="22"/>
      <c r="Q826" s="22"/>
      <c r="R826" s="22" t="s">
        <v>128</v>
      </c>
      <c r="S826" s="193" t="str">
        <f t="shared" ref="S826" si="31">AC829</f>
        <v/>
      </c>
      <c r="T826" s="194"/>
      <c r="U826" s="194"/>
      <c r="V826" s="23" t="s">
        <v>129</v>
      </c>
      <c r="X826" s="183"/>
      <c r="Y826" s="187"/>
      <c r="Z826" s="188"/>
      <c r="AA826" s="189"/>
      <c r="AC826" s="52"/>
      <c r="AF826" s="11"/>
    </row>
    <row r="827" spans="1:32" ht="4.5" customHeight="1">
      <c r="AC827" s="52"/>
      <c r="AF827" s="11"/>
    </row>
    <row r="828" spans="1:32" ht="21.75" customHeight="1">
      <c r="A828" s="24" t="s">
        <v>130</v>
      </c>
      <c r="B828" s="174" t="s">
        <v>131</v>
      </c>
      <c r="C828" s="195"/>
      <c r="D828" s="195"/>
      <c r="E828" s="195"/>
      <c r="F828" s="176"/>
      <c r="G828" s="32" t="s">
        <v>102</v>
      </c>
      <c r="H828" s="196" t="str">
        <f ca="1">IFERROR(VLOOKUP(D821,基本登録!$B$8:$I$14,5,FALSE),"")</f>
        <v>個人準決勝</v>
      </c>
      <c r="I828" s="197"/>
      <c r="J828" s="197"/>
      <c r="K828" s="197"/>
      <c r="L828" s="198"/>
      <c r="M828" s="196" t="str">
        <f ca="1">IFERROR(VLOOKUP(D821,基本登録!$B$8:$I$14,6,FALSE),"")</f>
        <v>個人決勝</v>
      </c>
      <c r="N828" s="197"/>
      <c r="O828" s="197"/>
      <c r="P828" s="197"/>
      <c r="Q828" s="198"/>
      <c r="R828" s="196" t="str">
        <f ca="1">IFERROR(IF(VLOOKUP(D821,基本登録!$B$8:$I$14,7,FALSE)="","",VLOOKUP(D821,基本登録!$B$8:$I$14,7,FALSE)),"")</f>
        <v/>
      </c>
      <c r="S828" s="197"/>
      <c r="T828" s="197"/>
      <c r="U828" s="197"/>
      <c r="V828" s="198"/>
      <c r="W828" s="196" t="str">
        <f ca="1">IFERROR(IF(VLOOKUP(D821,基本登録!$B$8:$I$14,8,FALSE)="","",VLOOKUP(D821,基本登録!$B$8:$I$14,8,FALSE)),"")</f>
        <v/>
      </c>
      <c r="X828" s="197"/>
      <c r="Y828" s="197"/>
      <c r="Z828" s="197"/>
      <c r="AA828" s="198"/>
      <c r="AC828" s="52"/>
      <c r="AF828" s="11"/>
    </row>
    <row r="829" spans="1:32" ht="21.75" customHeight="1">
      <c r="A829" s="25" t="str">
        <f>基本登録!$A$17</f>
        <v>１</v>
      </c>
      <c r="B829" s="179" t="str">
        <f>IF(AC829="","",VLOOKUP(AC829,都総体!$J:$O,4,FALSE))</f>
        <v/>
      </c>
      <c r="C829" s="180"/>
      <c r="D829" s="180"/>
      <c r="E829" s="180"/>
      <c r="F829" s="181"/>
      <c r="G829" s="26" t="str">
        <f>IF(AC829="","",VLOOKUP(AC829,都総体!$J:$O,5,FALSE))</f>
        <v/>
      </c>
      <c r="H829" s="31"/>
      <c r="I829" s="31"/>
      <c r="J829" s="31"/>
      <c r="K829" s="21"/>
      <c r="L829" s="34"/>
      <c r="M829" s="31"/>
      <c r="N829" s="31"/>
      <c r="O829" s="31"/>
      <c r="P829" s="21"/>
      <c r="Q829" s="34"/>
      <c r="R829" s="31"/>
      <c r="S829" s="31"/>
      <c r="T829" s="31"/>
      <c r="U829" s="21"/>
      <c r="V829" s="34"/>
      <c r="W829" s="31"/>
      <c r="X829" s="31"/>
      <c r="Y829" s="31"/>
      <c r="Z829" s="21"/>
      <c r="AA829" s="34"/>
      <c r="AC829" s="52" t="str">
        <f>都総体!$J$47</f>
        <v/>
      </c>
      <c r="AF829" s="11"/>
    </row>
    <row r="830" spans="1:32" ht="21.75" customHeight="1">
      <c r="A830" s="24" t="str">
        <f>基本登録!$A$18</f>
        <v>２</v>
      </c>
      <c r="B830" s="179" t="str">
        <f>IF(AC830="","",VLOOKUP(AC830,都総体!$J:$O,4,FALSE))</f>
        <v/>
      </c>
      <c r="C830" s="180"/>
      <c r="D830" s="180"/>
      <c r="E830" s="180"/>
      <c r="F830" s="181"/>
      <c r="G830" s="26" t="str">
        <f>IF(AC830="","",VLOOKUP(AC830,都総体!$J:$O,5,FALSE))</f>
        <v/>
      </c>
      <c r="H830" s="31"/>
      <c r="I830" s="31"/>
      <c r="J830" s="31"/>
      <c r="K830" s="21"/>
      <c r="L830" s="34"/>
      <c r="M830" s="31"/>
      <c r="N830" s="31"/>
      <c r="O830" s="31"/>
      <c r="P830" s="21"/>
      <c r="Q830" s="34"/>
      <c r="R830" s="31"/>
      <c r="S830" s="31"/>
      <c r="T830" s="31"/>
      <c r="U830" s="21"/>
      <c r="V830" s="34"/>
      <c r="W830" s="31"/>
      <c r="X830" s="31"/>
      <c r="Y830" s="31"/>
      <c r="Z830" s="21"/>
      <c r="AA830" s="34"/>
      <c r="AC830" s="52"/>
      <c r="AF830" s="11"/>
    </row>
    <row r="831" spans="1:32" ht="21.75" customHeight="1">
      <c r="A831" s="24" t="str">
        <f>基本登録!$A$19</f>
        <v>３</v>
      </c>
      <c r="B831" s="179" t="str">
        <f>IF(AC831="","",VLOOKUP(AC831,都総体!$J:$O,4,FALSE))</f>
        <v/>
      </c>
      <c r="C831" s="180"/>
      <c r="D831" s="180"/>
      <c r="E831" s="180"/>
      <c r="F831" s="181"/>
      <c r="G831" s="26" t="str">
        <f>IF(AC831="","",VLOOKUP(AC831,都総体!$J:$O,5,FALSE))</f>
        <v/>
      </c>
      <c r="H831" s="31"/>
      <c r="I831" s="31"/>
      <c r="J831" s="31"/>
      <c r="K831" s="21"/>
      <c r="L831" s="34"/>
      <c r="M831" s="31"/>
      <c r="N831" s="31"/>
      <c r="O831" s="31"/>
      <c r="P831" s="21"/>
      <c r="Q831" s="34"/>
      <c r="R831" s="31"/>
      <c r="S831" s="31"/>
      <c r="T831" s="31"/>
      <c r="U831" s="21"/>
      <c r="V831" s="34"/>
      <c r="W831" s="31"/>
      <c r="X831" s="31"/>
      <c r="Y831" s="31"/>
      <c r="Z831" s="21"/>
      <c r="AA831" s="34"/>
      <c r="AC831" s="52"/>
      <c r="AF831" s="11"/>
    </row>
    <row r="832" spans="1:32" ht="21.75" customHeight="1">
      <c r="A832" s="24" t="str">
        <f>基本登録!$A$20</f>
        <v>４</v>
      </c>
      <c r="B832" s="179" t="str">
        <f>IF(AC832="","",VLOOKUP(AC832,都総体!$J:$O,4,FALSE))</f>
        <v/>
      </c>
      <c r="C832" s="180"/>
      <c r="D832" s="180"/>
      <c r="E832" s="180"/>
      <c r="F832" s="181"/>
      <c r="G832" s="26" t="str">
        <f>IF(AC832="","",VLOOKUP(AC832,都総体!$J:$O,5,FALSE))</f>
        <v/>
      </c>
      <c r="H832" s="31"/>
      <c r="I832" s="31"/>
      <c r="J832" s="31"/>
      <c r="K832" s="21"/>
      <c r="L832" s="34"/>
      <c r="M832" s="31"/>
      <c r="N832" s="31"/>
      <c r="O832" s="31"/>
      <c r="P832" s="21"/>
      <c r="Q832" s="34"/>
      <c r="R832" s="31"/>
      <c r="S832" s="31"/>
      <c r="T832" s="31"/>
      <c r="U832" s="21"/>
      <c r="V832" s="34"/>
      <c r="W832" s="31"/>
      <c r="X832" s="31"/>
      <c r="Y832" s="31"/>
      <c r="Z832" s="21"/>
      <c r="AA832" s="34"/>
      <c r="AC832" s="52"/>
      <c r="AF832" s="11"/>
    </row>
    <row r="833" spans="1:32" ht="21.75" customHeight="1">
      <c r="A833" s="24" t="str">
        <f>基本登録!$A$21</f>
        <v>５</v>
      </c>
      <c r="B833" s="179" t="str">
        <f>IF(AC833="","",VLOOKUP(AC833,都総体!$J:$O,4,FALSE))</f>
        <v/>
      </c>
      <c r="C833" s="180"/>
      <c r="D833" s="180"/>
      <c r="E833" s="180"/>
      <c r="F833" s="181"/>
      <c r="G833" s="26" t="str">
        <f>IF(AC833="","",VLOOKUP(AC833,都総体!$J:$O,5,FALSE))</f>
        <v/>
      </c>
      <c r="H833" s="31"/>
      <c r="I833" s="31"/>
      <c r="J833" s="31"/>
      <c r="K833" s="21"/>
      <c r="L833" s="34"/>
      <c r="M833" s="31"/>
      <c r="N833" s="31"/>
      <c r="O833" s="31"/>
      <c r="P833" s="21"/>
      <c r="Q833" s="34"/>
      <c r="R833" s="31"/>
      <c r="S833" s="31"/>
      <c r="T833" s="31"/>
      <c r="U833" s="21"/>
      <c r="V833" s="34"/>
      <c r="W833" s="31"/>
      <c r="X833" s="31"/>
      <c r="Y833" s="31"/>
      <c r="Z833" s="21"/>
      <c r="AA833" s="34"/>
      <c r="AC833" s="52"/>
      <c r="AF833" s="11"/>
    </row>
    <row r="834" spans="1:32" ht="21.75" customHeight="1">
      <c r="A834" s="24" t="str">
        <f>基本登録!$A$22</f>
        <v>補</v>
      </c>
      <c r="B834" s="179" t="str">
        <f>IF(AC834="","",VLOOKUP(AC834,都総体!$J:$O,4,FALSE))</f>
        <v/>
      </c>
      <c r="C834" s="180"/>
      <c r="D834" s="180"/>
      <c r="E834" s="180"/>
      <c r="F834" s="181"/>
      <c r="G834" s="26" t="str">
        <f>IF(AC834="","",VLOOKUP(AC834,都総体!$J:$O,5,FALSE))</f>
        <v/>
      </c>
      <c r="H834" s="24"/>
      <c r="I834" s="24"/>
      <c r="J834" s="24"/>
      <c r="K834" s="33"/>
      <c r="L834" s="34"/>
      <c r="M834" s="24"/>
      <c r="N834" s="24"/>
      <c r="O834" s="24"/>
      <c r="P834" s="33"/>
      <c r="Q834" s="34"/>
      <c r="R834" s="24"/>
      <c r="S834" s="24"/>
      <c r="T834" s="24"/>
      <c r="U834" s="33"/>
      <c r="V834" s="34"/>
      <c r="W834" s="24"/>
      <c r="X834" s="24"/>
      <c r="Y834" s="24"/>
      <c r="Z834" s="33"/>
      <c r="AA834" s="34"/>
      <c r="AC834" s="52"/>
      <c r="AF834" s="11"/>
    </row>
    <row r="835" spans="1:32" ht="19.5" customHeight="1">
      <c r="A835" s="169"/>
      <c r="B835" s="170"/>
      <c r="C835" s="170"/>
      <c r="D835" s="170"/>
      <c r="E835" s="170"/>
      <c r="F835" s="170"/>
      <c r="G835" s="171"/>
      <c r="H835" s="172" t="s">
        <v>132</v>
      </c>
      <c r="I835" s="173"/>
      <c r="J835" s="173"/>
      <c r="K835" s="173"/>
      <c r="L835" s="34"/>
      <c r="M835" s="172" t="s">
        <v>132</v>
      </c>
      <c r="N835" s="173"/>
      <c r="O835" s="173"/>
      <c r="P835" s="173"/>
      <c r="Q835" s="34"/>
      <c r="R835" s="172" t="s">
        <v>132</v>
      </c>
      <c r="S835" s="173"/>
      <c r="T835" s="173"/>
      <c r="U835" s="173"/>
      <c r="V835" s="34"/>
      <c r="W835" s="172" t="s">
        <v>132</v>
      </c>
      <c r="X835" s="173"/>
      <c r="Y835" s="173"/>
      <c r="Z835" s="173"/>
      <c r="AA835" s="34"/>
      <c r="AC835" s="52"/>
      <c r="AF835" s="11"/>
    </row>
    <row r="836" spans="1:32" ht="24.75" customHeight="1">
      <c r="A836" s="174"/>
      <c r="B836" s="175"/>
      <c r="C836" s="175"/>
      <c r="D836" s="175"/>
      <c r="E836" s="175"/>
      <c r="F836" s="175"/>
      <c r="G836" s="176"/>
      <c r="H836" s="169"/>
      <c r="I836" s="177"/>
      <c r="J836" s="177"/>
      <c r="K836" s="177"/>
      <c r="L836" s="178"/>
      <c r="M836" s="169"/>
      <c r="N836" s="177"/>
      <c r="O836" s="177"/>
      <c r="P836" s="177"/>
      <c r="Q836" s="178"/>
      <c r="R836" s="169"/>
      <c r="S836" s="177"/>
      <c r="T836" s="177"/>
      <c r="U836" s="177"/>
      <c r="V836" s="178"/>
      <c r="W836" s="169"/>
      <c r="X836" s="177"/>
      <c r="Y836" s="177"/>
      <c r="Z836" s="177"/>
      <c r="AA836" s="178"/>
      <c r="AC836" s="52"/>
      <c r="AF836" s="11"/>
    </row>
    <row r="837" spans="1:32" ht="4.5" customHeight="1">
      <c r="A837" s="165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AC837" s="52"/>
      <c r="AF837" s="11"/>
    </row>
    <row r="838" spans="1:32">
      <c r="A838" s="167" t="s">
        <v>136</v>
      </c>
      <c r="B838" s="167"/>
      <c r="C838" s="47" t="str">
        <f>基本登録!$A$23</f>
        <v>①（　）内の大会の個人の部は一人１枚使用すること（関東予選・総合体育大会・個人選手権大会）</v>
      </c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4"/>
      <c r="R838" s="45"/>
      <c r="S838" s="44"/>
      <c r="T838" s="44"/>
      <c r="U838" s="40"/>
      <c r="V838" s="40"/>
      <c r="W838" s="40"/>
      <c r="X838" s="40"/>
      <c r="Y838" s="40"/>
      <c r="Z838" s="40"/>
      <c r="AA838" s="40"/>
    </row>
    <row r="839" spans="1:32">
      <c r="A839" s="43"/>
      <c r="B839" s="43"/>
      <c r="C839" s="47" t="str">
        <f>基本登録!$A$24</f>
        <v>②顧問の捺印のないものは無効</v>
      </c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6"/>
      <c r="R839" s="44"/>
      <c r="S839" s="44"/>
      <c r="T839" s="44"/>
      <c r="U839" s="168" t="s">
        <v>139</v>
      </c>
      <c r="V839" s="168"/>
      <c r="W839" s="168"/>
      <c r="X839" s="168"/>
      <c r="Y839" s="168"/>
      <c r="Z839" s="168"/>
      <c r="AA839" s="168"/>
    </row>
    <row r="840" spans="1:32" s="37" customFormat="1">
      <c r="A840" s="41"/>
      <c r="B840" s="41"/>
      <c r="C840" s="42" t="str">
        <f>基本登録!$A$25</f>
        <v>③A4用紙に印刷すること（A4用紙1枚につき立順票は二部出力。切り取って使用すること）</v>
      </c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168"/>
      <c r="V840" s="168"/>
      <c r="W840" s="168"/>
      <c r="X840" s="168"/>
      <c r="Y840" s="168"/>
      <c r="Z840" s="168"/>
      <c r="AA840" s="168"/>
      <c r="AC840" s="53"/>
    </row>
    <row r="841" spans="1:32" ht="34.5" customHeight="1">
      <c r="AC841" s="52"/>
      <c r="AF841" s="11"/>
    </row>
    <row r="842" spans="1:32" ht="24.75" customHeight="1">
      <c r="A842" s="240" t="s">
        <v>119</v>
      </c>
      <c r="B842" s="240"/>
      <c r="C842" s="240"/>
      <c r="D842" s="201" t="str">
        <f ca="1">基本登録!$B$10</f>
        <v>令和8年度　都総体（全国総体都予選）個人 立順票</v>
      </c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190" t="s">
        <v>120</v>
      </c>
      <c r="Y842" s="191"/>
      <c r="Z842" s="191"/>
      <c r="AA842" s="192"/>
      <c r="AC842" s="52"/>
      <c r="AF842" s="11"/>
    </row>
    <row r="843" spans="1:32" ht="26.25" customHeight="1">
      <c r="A843" s="241"/>
      <c r="B843" s="241"/>
      <c r="C843" s="24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2" t="str">
        <f>IF(VLOOKUP(AC850,都総体!$J:$O,2,FALSE)="","",VLOOKUP(AC850,都総体!$J:$O,2,FALSE))</f>
        <v/>
      </c>
      <c r="Y843" s="203"/>
      <c r="Z843" s="203"/>
      <c r="AA843" s="204"/>
      <c r="AC843" s="52"/>
      <c r="AF843" s="11"/>
    </row>
    <row r="844" spans="1:32" ht="27" customHeight="1">
      <c r="A844" s="169" t="s">
        <v>121</v>
      </c>
      <c r="B844" s="177"/>
      <c r="C844" s="178"/>
      <c r="D844" s="208"/>
      <c r="E844" s="30" t="s">
        <v>122</v>
      </c>
      <c r="F844" s="208"/>
      <c r="G844" s="190" t="s">
        <v>123</v>
      </c>
      <c r="H844" s="191"/>
      <c r="I844" s="192"/>
      <c r="J844" s="213" t="str">
        <f>基本登録!$B$2</f>
        <v>基本登録シートの学校番号に入力して下さい</v>
      </c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X844" s="205"/>
      <c r="Y844" s="206"/>
      <c r="Z844" s="206"/>
      <c r="AA844" s="207"/>
      <c r="AC844" s="52"/>
      <c r="AF844" s="11"/>
    </row>
    <row r="845" spans="1:32" ht="9.75" customHeight="1">
      <c r="A845" s="214">
        <f>基本登録!$B$1</f>
        <v>0</v>
      </c>
      <c r="B845" s="215"/>
      <c r="C845" s="216"/>
      <c r="D845" s="209"/>
      <c r="E845" s="223" t="s">
        <v>109</v>
      </c>
      <c r="F845" s="211"/>
      <c r="G845" s="226" t="s">
        <v>124</v>
      </c>
      <c r="H845" s="227"/>
      <c r="I845" s="228"/>
      <c r="J845" s="213">
        <f>基本登録!$B$3</f>
        <v>0</v>
      </c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36"/>
      <c r="X845" s="36"/>
      <c r="AC845" s="52"/>
      <c r="AF845" s="11"/>
    </row>
    <row r="846" spans="1:32" ht="16.5" customHeight="1">
      <c r="A846" s="217"/>
      <c r="B846" s="218"/>
      <c r="C846" s="219"/>
      <c r="D846" s="209"/>
      <c r="E846" s="224"/>
      <c r="F846" s="211"/>
      <c r="G846" s="229"/>
      <c r="H846" s="230"/>
      <c r="I846" s="231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X846" s="182" t="s">
        <v>125</v>
      </c>
      <c r="Y846" s="184" t="s">
        <v>126</v>
      </c>
      <c r="Z846" s="185"/>
      <c r="AA846" s="186"/>
      <c r="AC846" s="52"/>
      <c r="AF846" s="11"/>
    </row>
    <row r="847" spans="1:32" ht="27" customHeight="1">
      <c r="A847" s="220"/>
      <c r="B847" s="221"/>
      <c r="C847" s="222"/>
      <c r="D847" s="210"/>
      <c r="E847" s="225"/>
      <c r="F847" s="212"/>
      <c r="G847" s="190" t="s">
        <v>127</v>
      </c>
      <c r="H847" s="191"/>
      <c r="I847" s="192"/>
      <c r="J847" s="28"/>
      <c r="K847" s="29"/>
      <c r="L847" s="29"/>
      <c r="M847" s="29"/>
      <c r="N847" s="29"/>
      <c r="O847" s="29"/>
      <c r="P847" s="22"/>
      <c r="Q847" s="22"/>
      <c r="R847" s="22" t="s">
        <v>128</v>
      </c>
      <c r="S847" s="193" t="str">
        <f t="shared" ref="S847" si="32">AC850</f>
        <v/>
      </c>
      <c r="T847" s="194"/>
      <c r="U847" s="194"/>
      <c r="V847" s="23" t="s">
        <v>129</v>
      </c>
      <c r="X847" s="183"/>
      <c r="Y847" s="187"/>
      <c r="Z847" s="188"/>
      <c r="AA847" s="189"/>
      <c r="AC847" s="52"/>
      <c r="AF847" s="11"/>
    </row>
    <row r="848" spans="1:32" ht="4.5" customHeight="1">
      <c r="AC848" s="52"/>
      <c r="AF848" s="11"/>
    </row>
    <row r="849" spans="1:32" ht="21.75" customHeight="1">
      <c r="A849" s="24" t="s">
        <v>130</v>
      </c>
      <c r="B849" s="174" t="s">
        <v>131</v>
      </c>
      <c r="C849" s="195"/>
      <c r="D849" s="195"/>
      <c r="E849" s="195"/>
      <c r="F849" s="176"/>
      <c r="G849" s="32" t="s">
        <v>102</v>
      </c>
      <c r="H849" s="196" t="str">
        <f ca="1">IFERROR(VLOOKUP(D842,基本登録!$B$8:$I$14,5,FALSE),"")</f>
        <v>個人準決勝</v>
      </c>
      <c r="I849" s="197"/>
      <c r="J849" s="197"/>
      <c r="K849" s="197"/>
      <c r="L849" s="198"/>
      <c r="M849" s="196" t="str">
        <f ca="1">IFERROR(VLOOKUP(D842,基本登録!$B$8:$I$14,6,FALSE),"")</f>
        <v>個人決勝</v>
      </c>
      <c r="N849" s="197"/>
      <c r="O849" s="197"/>
      <c r="P849" s="197"/>
      <c r="Q849" s="198"/>
      <c r="R849" s="196" t="str">
        <f ca="1">IFERROR(IF(VLOOKUP(D842,基本登録!$B$8:$I$14,7,FALSE)="","",VLOOKUP(D842,基本登録!$B$8:$I$14,7,FALSE)),"")</f>
        <v/>
      </c>
      <c r="S849" s="197"/>
      <c r="T849" s="197"/>
      <c r="U849" s="197"/>
      <c r="V849" s="198"/>
      <c r="W849" s="196" t="str">
        <f ca="1">IFERROR(IF(VLOOKUP(D842,基本登録!$B$8:$I$14,8,FALSE)="","",VLOOKUP(D842,基本登録!$B$8:$I$14,8,FALSE)),"")</f>
        <v/>
      </c>
      <c r="X849" s="197"/>
      <c r="Y849" s="197"/>
      <c r="Z849" s="197"/>
      <c r="AA849" s="198"/>
      <c r="AC849" s="52"/>
      <c r="AF849" s="11"/>
    </row>
    <row r="850" spans="1:32" ht="21.75" customHeight="1">
      <c r="A850" s="25" t="str">
        <f>基本登録!$A$17</f>
        <v>１</v>
      </c>
      <c r="B850" s="179" t="str">
        <f>IF(AC850="","",VLOOKUP(AC850,都総体!$J:$O,4,FALSE))</f>
        <v/>
      </c>
      <c r="C850" s="180"/>
      <c r="D850" s="180"/>
      <c r="E850" s="180"/>
      <c r="F850" s="181"/>
      <c r="G850" s="26" t="str">
        <f>IF(AC850="","",VLOOKUP(AC850,都総体!$J:$O,5,FALSE))</f>
        <v/>
      </c>
      <c r="H850" s="31"/>
      <c r="I850" s="31"/>
      <c r="J850" s="31"/>
      <c r="K850" s="21"/>
      <c r="L850" s="34"/>
      <c r="M850" s="31"/>
      <c r="N850" s="31"/>
      <c r="O850" s="31"/>
      <c r="P850" s="21"/>
      <c r="Q850" s="34"/>
      <c r="R850" s="31"/>
      <c r="S850" s="31"/>
      <c r="T850" s="31"/>
      <c r="U850" s="21"/>
      <c r="V850" s="34"/>
      <c r="W850" s="31"/>
      <c r="X850" s="31"/>
      <c r="Y850" s="31"/>
      <c r="Z850" s="21"/>
      <c r="AA850" s="34"/>
      <c r="AC850" s="52" t="str">
        <f>都総体!$J$48</f>
        <v/>
      </c>
      <c r="AF850" s="11"/>
    </row>
    <row r="851" spans="1:32" ht="21.75" customHeight="1">
      <c r="A851" s="24" t="str">
        <f>基本登録!$A$18</f>
        <v>２</v>
      </c>
      <c r="B851" s="179" t="str">
        <f>IF(AC851="","",VLOOKUP(AC851,都総体!$J:$O,4,FALSE))</f>
        <v/>
      </c>
      <c r="C851" s="180"/>
      <c r="D851" s="180"/>
      <c r="E851" s="180"/>
      <c r="F851" s="181"/>
      <c r="G851" s="26" t="str">
        <f>IF(AC851="","",VLOOKUP(AC851,都総体!$J:$O,5,FALSE))</f>
        <v/>
      </c>
      <c r="H851" s="31"/>
      <c r="I851" s="31"/>
      <c r="J851" s="31"/>
      <c r="K851" s="21"/>
      <c r="L851" s="34"/>
      <c r="M851" s="31"/>
      <c r="N851" s="31"/>
      <c r="O851" s="31"/>
      <c r="P851" s="21"/>
      <c r="Q851" s="34"/>
      <c r="R851" s="31"/>
      <c r="S851" s="31"/>
      <c r="T851" s="31"/>
      <c r="U851" s="21"/>
      <c r="V851" s="34"/>
      <c r="W851" s="31"/>
      <c r="X851" s="31"/>
      <c r="Y851" s="31"/>
      <c r="Z851" s="21"/>
      <c r="AA851" s="34"/>
      <c r="AC851" s="52"/>
      <c r="AF851" s="11"/>
    </row>
    <row r="852" spans="1:32" ht="21.75" customHeight="1">
      <c r="A852" s="24" t="str">
        <f>基本登録!$A$19</f>
        <v>３</v>
      </c>
      <c r="B852" s="179" t="str">
        <f>IF(AC852="","",VLOOKUP(AC852,都総体!$J:$O,4,FALSE))</f>
        <v/>
      </c>
      <c r="C852" s="180"/>
      <c r="D852" s="180"/>
      <c r="E852" s="180"/>
      <c r="F852" s="181"/>
      <c r="G852" s="26" t="str">
        <f>IF(AC852="","",VLOOKUP(AC852,都総体!$J:$O,5,FALSE))</f>
        <v/>
      </c>
      <c r="H852" s="31"/>
      <c r="I852" s="31"/>
      <c r="J852" s="31"/>
      <c r="K852" s="21"/>
      <c r="L852" s="34"/>
      <c r="M852" s="31"/>
      <c r="N852" s="31"/>
      <c r="O852" s="31"/>
      <c r="P852" s="21"/>
      <c r="Q852" s="34"/>
      <c r="R852" s="31"/>
      <c r="S852" s="31"/>
      <c r="T852" s="31"/>
      <c r="U852" s="21"/>
      <c r="V852" s="34"/>
      <c r="W852" s="31"/>
      <c r="X852" s="31"/>
      <c r="Y852" s="31"/>
      <c r="Z852" s="21"/>
      <c r="AA852" s="34"/>
      <c r="AC852" s="52"/>
      <c r="AF852" s="11"/>
    </row>
    <row r="853" spans="1:32" ht="21.75" customHeight="1">
      <c r="A853" s="24" t="str">
        <f>基本登録!$A$20</f>
        <v>４</v>
      </c>
      <c r="B853" s="179" t="str">
        <f>IF(AC853="","",VLOOKUP(AC853,都総体!$J:$O,4,FALSE))</f>
        <v/>
      </c>
      <c r="C853" s="180"/>
      <c r="D853" s="180"/>
      <c r="E853" s="180"/>
      <c r="F853" s="181"/>
      <c r="G853" s="26" t="str">
        <f>IF(AC853="","",VLOOKUP(AC853,都総体!$J:$O,5,FALSE))</f>
        <v/>
      </c>
      <c r="H853" s="31"/>
      <c r="I853" s="31"/>
      <c r="J853" s="31"/>
      <c r="K853" s="21"/>
      <c r="L853" s="34"/>
      <c r="M853" s="31"/>
      <c r="N853" s="31"/>
      <c r="O853" s="31"/>
      <c r="P853" s="21"/>
      <c r="Q853" s="34"/>
      <c r="R853" s="31"/>
      <c r="S853" s="31"/>
      <c r="T853" s="31"/>
      <c r="U853" s="21"/>
      <c r="V853" s="34"/>
      <c r="W853" s="31"/>
      <c r="X853" s="31"/>
      <c r="Y853" s="31"/>
      <c r="Z853" s="21"/>
      <c r="AA853" s="34"/>
      <c r="AC853" s="52"/>
      <c r="AF853" s="11"/>
    </row>
    <row r="854" spans="1:32" ht="21.75" customHeight="1">
      <c r="A854" s="24" t="str">
        <f>基本登録!$A$21</f>
        <v>５</v>
      </c>
      <c r="B854" s="179" t="str">
        <f>IF(AC854="","",VLOOKUP(AC854,都総体!$J:$O,4,FALSE))</f>
        <v/>
      </c>
      <c r="C854" s="180"/>
      <c r="D854" s="180"/>
      <c r="E854" s="180"/>
      <c r="F854" s="181"/>
      <c r="G854" s="26" t="str">
        <f>IF(AC854="","",VLOOKUP(AC854,都総体!$J:$O,5,FALSE))</f>
        <v/>
      </c>
      <c r="H854" s="31"/>
      <c r="I854" s="31"/>
      <c r="J854" s="31"/>
      <c r="K854" s="21"/>
      <c r="L854" s="34"/>
      <c r="M854" s="31"/>
      <c r="N854" s="31"/>
      <c r="O854" s="31"/>
      <c r="P854" s="21"/>
      <c r="Q854" s="34"/>
      <c r="R854" s="31"/>
      <c r="S854" s="31"/>
      <c r="T854" s="31"/>
      <c r="U854" s="21"/>
      <c r="V854" s="34"/>
      <c r="W854" s="31"/>
      <c r="X854" s="31"/>
      <c r="Y854" s="31"/>
      <c r="Z854" s="21"/>
      <c r="AA854" s="34"/>
      <c r="AC854" s="52"/>
      <c r="AF854" s="11"/>
    </row>
    <row r="855" spans="1:32" ht="21.75" customHeight="1">
      <c r="A855" s="24" t="str">
        <f>基本登録!$A$22</f>
        <v>補</v>
      </c>
      <c r="B855" s="179" t="str">
        <f>IF(AC855="","",VLOOKUP(AC855,都総体!$J:$O,4,FALSE))</f>
        <v/>
      </c>
      <c r="C855" s="180"/>
      <c r="D855" s="180"/>
      <c r="E855" s="180"/>
      <c r="F855" s="181"/>
      <c r="G855" s="26" t="str">
        <f>IF(AC855="","",VLOOKUP(AC855,都総体!$J:$O,5,FALSE))</f>
        <v/>
      </c>
      <c r="H855" s="24"/>
      <c r="I855" s="24"/>
      <c r="J855" s="24"/>
      <c r="K855" s="33"/>
      <c r="L855" s="34"/>
      <c r="M855" s="24"/>
      <c r="N855" s="24"/>
      <c r="O855" s="24"/>
      <c r="P855" s="33"/>
      <c r="Q855" s="34"/>
      <c r="R855" s="24"/>
      <c r="S855" s="24"/>
      <c r="T855" s="24"/>
      <c r="U855" s="33"/>
      <c r="V855" s="34"/>
      <c r="W855" s="24"/>
      <c r="X855" s="24"/>
      <c r="Y855" s="24"/>
      <c r="Z855" s="33"/>
      <c r="AA855" s="34"/>
      <c r="AC855" s="52"/>
      <c r="AF855" s="11"/>
    </row>
    <row r="856" spans="1:32" ht="19.5" customHeight="1">
      <c r="A856" s="169"/>
      <c r="B856" s="170"/>
      <c r="C856" s="170"/>
      <c r="D856" s="170"/>
      <c r="E856" s="170"/>
      <c r="F856" s="170"/>
      <c r="G856" s="171"/>
      <c r="H856" s="172" t="s">
        <v>132</v>
      </c>
      <c r="I856" s="173"/>
      <c r="J856" s="173"/>
      <c r="K856" s="173"/>
      <c r="L856" s="34"/>
      <c r="M856" s="172" t="s">
        <v>132</v>
      </c>
      <c r="N856" s="173"/>
      <c r="O856" s="173"/>
      <c r="P856" s="173"/>
      <c r="Q856" s="34"/>
      <c r="R856" s="172" t="s">
        <v>132</v>
      </c>
      <c r="S856" s="173"/>
      <c r="T856" s="173"/>
      <c r="U856" s="173"/>
      <c r="V856" s="34"/>
      <c r="W856" s="172" t="s">
        <v>132</v>
      </c>
      <c r="X856" s="173"/>
      <c r="Y856" s="173"/>
      <c r="Z856" s="173"/>
      <c r="AA856" s="34"/>
      <c r="AC856" s="52"/>
      <c r="AF856" s="11"/>
    </row>
    <row r="857" spans="1:32" ht="24.75" customHeight="1">
      <c r="A857" s="174"/>
      <c r="B857" s="175"/>
      <c r="C857" s="175"/>
      <c r="D857" s="175"/>
      <c r="E857" s="175"/>
      <c r="F857" s="175"/>
      <c r="G857" s="176"/>
      <c r="H857" s="169"/>
      <c r="I857" s="177"/>
      <c r="J857" s="177"/>
      <c r="K857" s="177"/>
      <c r="L857" s="178"/>
      <c r="M857" s="169"/>
      <c r="N857" s="177"/>
      <c r="O857" s="177"/>
      <c r="P857" s="177"/>
      <c r="Q857" s="178"/>
      <c r="R857" s="169"/>
      <c r="S857" s="177"/>
      <c r="T857" s="177"/>
      <c r="U857" s="177"/>
      <c r="V857" s="178"/>
      <c r="W857" s="169"/>
      <c r="X857" s="177"/>
      <c r="Y857" s="177"/>
      <c r="Z857" s="177"/>
      <c r="AA857" s="178"/>
      <c r="AC857" s="52"/>
      <c r="AF857" s="11"/>
    </row>
    <row r="858" spans="1:32" ht="4.5" customHeight="1">
      <c r="A858" s="165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AC858" s="52"/>
      <c r="AF858" s="11"/>
    </row>
    <row r="859" spans="1:32">
      <c r="A859" s="167" t="s">
        <v>136</v>
      </c>
      <c r="B859" s="167"/>
      <c r="C859" s="47" t="str">
        <f>基本登録!$A$23</f>
        <v>①（　）内の大会の個人の部は一人１枚使用すること（関東予選・総合体育大会・個人選手権大会）</v>
      </c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4"/>
      <c r="R859" s="45"/>
      <c r="S859" s="44"/>
      <c r="T859" s="44"/>
      <c r="U859" s="40"/>
      <c r="V859" s="40"/>
      <c r="W859" s="40"/>
      <c r="X859" s="40"/>
      <c r="Y859" s="40"/>
      <c r="Z859" s="40"/>
      <c r="AA859" s="40"/>
    </row>
    <row r="860" spans="1:32">
      <c r="A860" s="43"/>
      <c r="B860" s="43"/>
      <c r="C860" s="47" t="str">
        <f>基本登録!$A$24</f>
        <v>②顧問の捺印のないものは無効</v>
      </c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6"/>
      <c r="R860" s="44"/>
      <c r="S860" s="44"/>
      <c r="T860" s="44"/>
      <c r="U860" s="168" t="s">
        <v>139</v>
      </c>
      <c r="V860" s="168"/>
      <c r="W860" s="168"/>
      <c r="X860" s="168"/>
      <c r="Y860" s="168"/>
      <c r="Z860" s="168"/>
      <c r="AA860" s="168"/>
    </row>
    <row r="861" spans="1:32" s="37" customFormat="1">
      <c r="A861" s="41"/>
      <c r="B861" s="41"/>
      <c r="C861" s="42" t="str">
        <f>基本登録!$A$25</f>
        <v>③A4用紙に印刷すること（A4用紙1枚につき立順票は二部出力。切り取って使用すること）</v>
      </c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168"/>
      <c r="V861" s="168"/>
      <c r="W861" s="168"/>
      <c r="X861" s="168"/>
      <c r="Y861" s="168"/>
      <c r="Z861" s="168"/>
      <c r="AA861" s="168"/>
      <c r="AC861" s="53"/>
    </row>
    <row r="862" spans="1:32" ht="34.5" customHeight="1">
      <c r="AC862" s="52"/>
      <c r="AF862" s="11"/>
    </row>
    <row r="863" spans="1:32" ht="24.75" customHeight="1">
      <c r="A863" s="240" t="s">
        <v>119</v>
      </c>
      <c r="B863" s="240"/>
      <c r="C863" s="240"/>
      <c r="D863" s="201" t="str">
        <f ca="1">基本登録!$B$10</f>
        <v>令和8年度　都総体（全国総体都予選）個人 立順票</v>
      </c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190" t="s">
        <v>120</v>
      </c>
      <c r="Y863" s="191"/>
      <c r="Z863" s="191"/>
      <c r="AA863" s="192"/>
      <c r="AC863" s="52"/>
      <c r="AF863" s="11"/>
    </row>
    <row r="864" spans="1:32" ht="26.25" customHeight="1">
      <c r="A864" s="241"/>
      <c r="B864" s="241"/>
      <c r="C864" s="24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2" t="str">
        <f>IF(VLOOKUP(AC871,都総体!$J:$O,2,FALSE)="","",VLOOKUP(AC871,都総体!$J:$O,2,FALSE))</f>
        <v/>
      </c>
      <c r="Y864" s="203"/>
      <c r="Z864" s="203"/>
      <c r="AA864" s="204"/>
      <c r="AC864" s="52"/>
      <c r="AF864" s="11"/>
    </row>
    <row r="865" spans="1:32" ht="27" customHeight="1">
      <c r="A865" s="169" t="s">
        <v>121</v>
      </c>
      <c r="B865" s="177"/>
      <c r="C865" s="178"/>
      <c r="D865" s="208"/>
      <c r="E865" s="30" t="s">
        <v>122</v>
      </c>
      <c r="F865" s="208"/>
      <c r="G865" s="190" t="s">
        <v>123</v>
      </c>
      <c r="H865" s="191"/>
      <c r="I865" s="192"/>
      <c r="J865" s="213" t="str">
        <f>基本登録!$B$2</f>
        <v>基本登録シートの学校番号に入力して下さい</v>
      </c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X865" s="205"/>
      <c r="Y865" s="206"/>
      <c r="Z865" s="206"/>
      <c r="AA865" s="207"/>
      <c r="AC865" s="52"/>
      <c r="AF865" s="11"/>
    </row>
    <row r="866" spans="1:32" ht="9.75" customHeight="1">
      <c r="A866" s="214">
        <f>基本登録!$B$1</f>
        <v>0</v>
      </c>
      <c r="B866" s="215"/>
      <c r="C866" s="216"/>
      <c r="D866" s="209"/>
      <c r="E866" s="223" t="s">
        <v>109</v>
      </c>
      <c r="F866" s="211"/>
      <c r="G866" s="226" t="s">
        <v>124</v>
      </c>
      <c r="H866" s="227"/>
      <c r="I866" s="228"/>
      <c r="J866" s="213">
        <f>基本登録!$B$3</f>
        <v>0</v>
      </c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36"/>
      <c r="X866" s="36"/>
      <c r="AC866" s="52"/>
      <c r="AF866" s="11"/>
    </row>
    <row r="867" spans="1:32" ht="16.5" customHeight="1">
      <c r="A867" s="217"/>
      <c r="B867" s="218"/>
      <c r="C867" s="219"/>
      <c r="D867" s="209"/>
      <c r="E867" s="224"/>
      <c r="F867" s="211"/>
      <c r="G867" s="229"/>
      <c r="H867" s="230"/>
      <c r="I867" s="231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X867" s="182" t="s">
        <v>125</v>
      </c>
      <c r="Y867" s="184" t="s">
        <v>126</v>
      </c>
      <c r="Z867" s="185"/>
      <c r="AA867" s="186"/>
      <c r="AC867" s="52"/>
      <c r="AF867" s="11"/>
    </row>
    <row r="868" spans="1:32" ht="27" customHeight="1">
      <c r="A868" s="220"/>
      <c r="B868" s="221"/>
      <c r="C868" s="222"/>
      <c r="D868" s="210"/>
      <c r="E868" s="225"/>
      <c r="F868" s="212"/>
      <c r="G868" s="190" t="s">
        <v>127</v>
      </c>
      <c r="H868" s="191"/>
      <c r="I868" s="192"/>
      <c r="J868" s="28"/>
      <c r="K868" s="29"/>
      <c r="L868" s="29"/>
      <c r="M868" s="29"/>
      <c r="N868" s="29"/>
      <c r="O868" s="29"/>
      <c r="P868" s="22"/>
      <c r="Q868" s="22"/>
      <c r="R868" s="22" t="s">
        <v>128</v>
      </c>
      <c r="S868" s="193" t="str">
        <f t="shared" ref="S868" si="33">AC871</f>
        <v/>
      </c>
      <c r="T868" s="194"/>
      <c r="U868" s="194"/>
      <c r="V868" s="23" t="s">
        <v>129</v>
      </c>
      <c r="X868" s="183"/>
      <c r="Y868" s="187"/>
      <c r="Z868" s="188"/>
      <c r="AA868" s="189"/>
      <c r="AC868" s="52"/>
      <c r="AF868" s="11"/>
    </row>
    <row r="869" spans="1:32" ht="4.5" customHeight="1">
      <c r="AC869" s="52"/>
      <c r="AF869" s="11"/>
    </row>
    <row r="870" spans="1:32" ht="21.75" customHeight="1">
      <c r="A870" s="24" t="s">
        <v>130</v>
      </c>
      <c r="B870" s="174" t="s">
        <v>131</v>
      </c>
      <c r="C870" s="195"/>
      <c r="D870" s="195"/>
      <c r="E870" s="195"/>
      <c r="F870" s="176"/>
      <c r="G870" s="32" t="s">
        <v>102</v>
      </c>
      <c r="H870" s="196" t="str">
        <f ca="1">IFERROR(VLOOKUP(D863,基本登録!$B$8:$I$14,5,FALSE),"")</f>
        <v>個人準決勝</v>
      </c>
      <c r="I870" s="197"/>
      <c r="J870" s="197"/>
      <c r="K870" s="197"/>
      <c r="L870" s="198"/>
      <c r="M870" s="196" t="str">
        <f ca="1">IFERROR(VLOOKUP(D863,基本登録!$B$8:$I$14,6,FALSE),"")</f>
        <v>個人決勝</v>
      </c>
      <c r="N870" s="197"/>
      <c r="O870" s="197"/>
      <c r="P870" s="197"/>
      <c r="Q870" s="198"/>
      <c r="R870" s="196" t="str">
        <f ca="1">IFERROR(IF(VLOOKUP(D863,基本登録!$B$8:$I$14,7,FALSE)="","",VLOOKUP(D863,基本登録!$B$8:$I$14,7,FALSE)),"")</f>
        <v/>
      </c>
      <c r="S870" s="197"/>
      <c r="T870" s="197"/>
      <c r="U870" s="197"/>
      <c r="V870" s="198"/>
      <c r="W870" s="196" t="str">
        <f ca="1">IFERROR(IF(VLOOKUP(D863,基本登録!$B$8:$I$14,8,FALSE)="","",VLOOKUP(D863,基本登録!$B$8:$I$14,8,FALSE)),"")</f>
        <v/>
      </c>
      <c r="X870" s="197"/>
      <c r="Y870" s="197"/>
      <c r="Z870" s="197"/>
      <c r="AA870" s="198"/>
      <c r="AC870" s="52"/>
      <c r="AF870" s="11"/>
    </row>
    <row r="871" spans="1:32" ht="21.75" customHeight="1">
      <c r="A871" s="25" t="str">
        <f>基本登録!$A$17</f>
        <v>１</v>
      </c>
      <c r="B871" s="179" t="str">
        <f>IF(AC871="","",VLOOKUP(AC871,都総体!$J:$O,4,FALSE))</f>
        <v/>
      </c>
      <c r="C871" s="180"/>
      <c r="D871" s="180"/>
      <c r="E871" s="180"/>
      <c r="F871" s="181"/>
      <c r="G871" s="26" t="str">
        <f>IF(AC871="","",VLOOKUP(AC871,都総体!$J:$O,5,FALSE))</f>
        <v/>
      </c>
      <c r="H871" s="31"/>
      <c r="I871" s="31"/>
      <c r="J871" s="31"/>
      <c r="K871" s="21"/>
      <c r="L871" s="34"/>
      <c r="M871" s="31"/>
      <c r="N871" s="31"/>
      <c r="O871" s="31"/>
      <c r="P871" s="21"/>
      <c r="Q871" s="34"/>
      <c r="R871" s="31"/>
      <c r="S871" s="31"/>
      <c r="T871" s="31"/>
      <c r="U871" s="21"/>
      <c r="V871" s="34"/>
      <c r="W871" s="31"/>
      <c r="X871" s="31"/>
      <c r="Y871" s="31"/>
      <c r="Z871" s="21"/>
      <c r="AA871" s="34"/>
      <c r="AC871" s="52" t="str">
        <f>都総体!$J$49</f>
        <v/>
      </c>
      <c r="AF871" s="11"/>
    </row>
    <row r="872" spans="1:32" ht="21.75" customHeight="1">
      <c r="A872" s="24" t="str">
        <f>基本登録!$A$18</f>
        <v>２</v>
      </c>
      <c r="B872" s="179" t="str">
        <f>IF(AC872="","",VLOOKUP(AC872,都総体!$J:$O,4,FALSE))</f>
        <v/>
      </c>
      <c r="C872" s="180"/>
      <c r="D872" s="180"/>
      <c r="E872" s="180"/>
      <c r="F872" s="181"/>
      <c r="G872" s="26" t="str">
        <f>IF(AC872="","",VLOOKUP(AC872,都総体!$J:$O,5,FALSE))</f>
        <v/>
      </c>
      <c r="H872" s="31"/>
      <c r="I872" s="31"/>
      <c r="J872" s="31"/>
      <c r="K872" s="21"/>
      <c r="L872" s="34"/>
      <c r="M872" s="31"/>
      <c r="N872" s="31"/>
      <c r="O872" s="31"/>
      <c r="P872" s="21"/>
      <c r="Q872" s="34"/>
      <c r="R872" s="31"/>
      <c r="S872" s="31"/>
      <c r="T872" s="31"/>
      <c r="U872" s="21"/>
      <c r="V872" s="34"/>
      <c r="W872" s="31"/>
      <c r="X872" s="31"/>
      <c r="Y872" s="31"/>
      <c r="Z872" s="21"/>
      <c r="AA872" s="34"/>
      <c r="AC872" s="52"/>
      <c r="AF872" s="11"/>
    </row>
    <row r="873" spans="1:32" ht="21.75" customHeight="1">
      <c r="A873" s="24" t="str">
        <f>基本登録!$A$19</f>
        <v>３</v>
      </c>
      <c r="B873" s="179" t="str">
        <f>IF(AC873="","",VLOOKUP(AC873,都総体!$J:$O,4,FALSE))</f>
        <v/>
      </c>
      <c r="C873" s="180"/>
      <c r="D873" s="180"/>
      <c r="E873" s="180"/>
      <c r="F873" s="181"/>
      <c r="G873" s="26" t="str">
        <f>IF(AC873="","",VLOOKUP(AC873,都総体!$J:$O,5,FALSE))</f>
        <v/>
      </c>
      <c r="H873" s="31"/>
      <c r="I873" s="31"/>
      <c r="J873" s="31"/>
      <c r="K873" s="21"/>
      <c r="L873" s="34"/>
      <c r="M873" s="31"/>
      <c r="N873" s="31"/>
      <c r="O873" s="31"/>
      <c r="P873" s="21"/>
      <c r="Q873" s="34"/>
      <c r="R873" s="31"/>
      <c r="S873" s="31"/>
      <c r="T873" s="31"/>
      <c r="U873" s="21"/>
      <c r="V873" s="34"/>
      <c r="W873" s="31"/>
      <c r="X873" s="31"/>
      <c r="Y873" s="31"/>
      <c r="Z873" s="21"/>
      <c r="AA873" s="34"/>
      <c r="AC873" s="52"/>
      <c r="AF873" s="11"/>
    </row>
    <row r="874" spans="1:32" ht="21.75" customHeight="1">
      <c r="A874" s="24" t="str">
        <f>基本登録!$A$20</f>
        <v>４</v>
      </c>
      <c r="B874" s="179" t="str">
        <f>IF(AC874="","",VLOOKUP(AC874,都総体!$J:$O,4,FALSE))</f>
        <v/>
      </c>
      <c r="C874" s="180"/>
      <c r="D874" s="180"/>
      <c r="E874" s="180"/>
      <c r="F874" s="181"/>
      <c r="G874" s="26" t="str">
        <f>IF(AC874="","",VLOOKUP(AC874,都総体!$J:$O,5,FALSE))</f>
        <v/>
      </c>
      <c r="H874" s="31"/>
      <c r="I874" s="31"/>
      <c r="J874" s="31"/>
      <c r="K874" s="21"/>
      <c r="L874" s="34"/>
      <c r="M874" s="31"/>
      <c r="N874" s="31"/>
      <c r="O874" s="31"/>
      <c r="P874" s="21"/>
      <c r="Q874" s="34"/>
      <c r="R874" s="31"/>
      <c r="S874" s="31"/>
      <c r="T874" s="31"/>
      <c r="U874" s="21"/>
      <c r="V874" s="34"/>
      <c r="W874" s="31"/>
      <c r="X874" s="31"/>
      <c r="Y874" s="31"/>
      <c r="Z874" s="21"/>
      <c r="AA874" s="34"/>
      <c r="AC874" s="52"/>
      <c r="AF874" s="11"/>
    </row>
    <row r="875" spans="1:32" ht="21.75" customHeight="1">
      <c r="A875" s="24" t="str">
        <f>基本登録!$A$21</f>
        <v>５</v>
      </c>
      <c r="B875" s="179" t="str">
        <f>IF(AC875="","",VLOOKUP(AC875,都総体!$J:$O,4,FALSE))</f>
        <v/>
      </c>
      <c r="C875" s="180"/>
      <c r="D875" s="180"/>
      <c r="E875" s="180"/>
      <c r="F875" s="181"/>
      <c r="G875" s="26" t="str">
        <f>IF(AC875="","",VLOOKUP(AC875,都総体!$J:$O,5,FALSE))</f>
        <v/>
      </c>
      <c r="H875" s="31"/>
      <c r="I875" s="31"/>
      <c r="J875" s="31"/>
      <c r="K875" s="21"/>
      <c r="L875" s="34"/>
      <c r="M875" s="31"/>
      <c r="N875" s="31"/>
      <c r="O875" s="31"/>
      <c r="P875" s="21"/>
      <c r="Q875" s="34"/>
      <c r="R875" s="31"/>
      <c r="S875" s="31"/>
      <c r="T875" s="31"/>
      <c r="U875" s="21"/>
      <c r="V875" s="34"/>
      <c r="W875" s="31"/>
      <c r="X875" s="31"/>
      <c r="Y875" s="31"/>
      <c r="Z875" s="21"/>
      <c r="AA875" s="34"/>
      <c r="AC875" s="52"/>
      <c r="AF875" s="11"/>
    </row>
    <row r="876" spans="1:32" ht="21.75" customHeight="1">
      <c r="A876" s="24" t="str">
        <f>基本登録!$A$22</f>
        <v>補</v>
      </c>
      <c r="B876" s="179" t="str">
        <f>IF(AC876="","",VLOOKUP(AC876,都総体!$J:$O,4,FALSE))</f>
        <v/>
      </c>
      <c r="C876" s="180"/>
      <c r="D876" s="180"/>
      <c r="E876" s="180"/>
      <c r="F876" s="181"/>
      <c r="G876" s="26" t="str">
        <f>IF(AC876="","",VLOOKUP(AC876,都総体!$J:$O,5,FALSE))</f>
        <v/>
      </c>
      <c r="H876" s="24"/>
      <c r="I876" s="24"/>
      <c r="J876" s="24"/>
      <c r="K876" s="33"/>
      <c r="L876" s="34"/>
      <c r="M876" s="24"/>
      <c r="N876" s="24"/>
      <c r="O876" s="24"/>
      <c r="P876" s="33"/>
      <c r="Q876" s="34"/>
      <c r="R876" s="24"/>
      <c r="S876" s="24"/>
      <c r="T876" s="24"/>
      <c r="U876" s="33"/>
      <c r="V876" s="34"/>
      <c r="W876" s="24"/>
      <c r="X876" s="24"/>
      <c r="Y876" s="24"/>
      <c r="Z876" s="33"/>
      <c r="AA876" s="34"/>
      <c r="AC876" s="52"/>
      <c r="AF876" s="11"/>
    </row>
    <row r="877" spans="1:32" ht="19.5" customHeight="1">
      <c r="A877" s="169"/>
      <c r="B877" s="170"/>
      <c r="C877" s="170"/>
      <c r="D877" s="170"/>
      <c r="E877" s="170"/>
      <c r="F877" s="170"/>
      <c r="G877" s="171"/>
      <c r="H877" s="172" t="s">
        <v>132</v>
      </c>
      <c r="I877" s="173"/>
      <c r="J877" s="173"/>
      <c r="K877" s="173"/>
      <c r="L877" s="34"/>
      <c r="M877" s="172" t="s">
        <v>132</v>
      </c>
      <c r="N877" s="173"/>
      <c r="O877" s="173"/>
      <c r="P877" s="173"/>
      <c r="Q877" s="34"/>
      <c r="R877" s="172" t="s">
        <v>132</v>
      </c>
      <c r="S877" s="173"/>
      <c r="T877" s="173"/>
      <c r="U877" s="173"/>
      <c r="V877" s="34"/>
      <c r="W877" s="172" t="s">
        <v>132</v>
      </c>
      <c r="X877" s="173"/>
      <c r="Y877" s="173"/>
      <c r="Z877" s="173"/>
      <c r="AA877" s="34"/>
      <c r="AC877" s="52"/>
      <c r="AF877" s="11"/>
    </row>
    <row r="878" spans="1:32" ht="24.75" customHeight="1">
      <c r="A878" s="174"/>
      <c r="B878" s="175"/>
      <c r="C878" s="175"/>
      <c r="D878" s="175"/>
      <c r="E878" s="175"/>
      <c r="F878" s="175"/>
      <c r="G878" s="176"/>
      <c r="H878" s="169"/>
      <c r="I878" s="177"/>
      <c r="J878" s="177"/>
      <c r="K878" s="177"/>
      <c r="L878" s="178"/>
      <c r="M878" s="169"/>
      <c r="N878" s="177"/>
      <c r="O878" s="177"/>
      <c r="P878" s="177"/>
      <c r="Q878" s="178"/>
      <c r="R878" s="169"/>
      <c r="S878" s="177"/>
      <c r="T878" s="177"/>
      <c r="U878" s="177"/>
      <c r="V878" s="178"/>
      <c r="W878" s="169"/>
      <c r="X878" s="177"/>
      <c r="Y878" s="177"/>
      <c r="Z878" s="177"/>
      <c r="AA878" s="178"/>
      <c r="AC878" s="52"/>
      <c r="AF878" s="11"/>
    </row>
    <row r="879" spans="1:32" ht="4.5" customHeight="1">
      <c r="A879" s="165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AC879" s="52"/>
      <c r="AF879" s="11"/>
    </row>
    <row r="880" spans="1:32">
      <c r="A880" s="167" t="s">
        <v>136</v>
      </c>
      <c r="B880" s="167"/>
      <c r="C880" s="47" t="str">
        <f>基本登録!$A$23</f>
        <v>①（　）内の大会の個人の部は一人１枚使用すること（関東予選・総合体育大会・個人選手権大会）</v>
      </c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4"/>
      <c r="R880" s="45"/>
      <c r="S880" s="44"/>
      <c r="T880" s="44"/>
      <c r="U880" s="40"/>
      <c r="V880" s="40"/>
      <c r="W880" s="40"/>
      <c r="X880" s="40"/>
      <c r="Y880" s="40"/>
      <c r="Z880" s="40"/>
      <c r="AA880" s="40"/>
    </row>
    <row r="881" spans="1:32">
      <c r="A881" s="43"/>
      <c r="B881" s="43"/>
      <c r="C881" s="47" t="str">
        <f>基本登録!$A$24</f>
        <v>②顧問の捺印のないものは無効</v>
      </c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6"/>
      <c r="R881" s="44"/>
      <c r="S881" s="44"/>
      <c r="T881" s="44"/>
      <c r="U881" s="168" t="s">
        <v>139</v>
      </c>
      <c r="V881" s="168"/>
      <c r="W881" s="168"/>
      <c r="X881" s="168"/>
      <c r="Y881" s="168"/>
      <c r="Z881" s="168"/>
      <c r="AA881" s="168"/>
    </row>
    <row r="882" spans="1:32" s="37" customFormat="1">
      <c r="A882" s="41"/>
      <c r="B882" s="41"/>
      <c r="C882" s="42" t="str">
        <f>基本登録!$A$25</f>
        <v>③A4用紙に印刷すること（A4用紙1枚につき立順票は二部出力。切り取って使用すること）</v>
      </c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168"/>
      <c r="V882" s="168"/>
      <c r="W882" s="168"/>
      <c r="X882" s="168"/>
      <c r="Y882" s="168"/>
      <c r="Z882" s="168"/>
      <c r="AA882" s="168"/>
      <c r="AC882" s="53"/>
    </row>
    <row r="883" spans="1:32" ht="34.5" customHeight="1">
      <c r="AC883" s="52"/>
      <c r="AF883" s="11"/>
    </row>
    <row r="884" spans="1:32" ht="24.75" customHeight="1">
      <c r="A884" s="240" t="s">
        <v>119</v>
      </c>
      <c r="B884" s="240"/>
      <c r="C884" s="240"/>
      <c r="D884" s="201" t="str">
        <f ca="1">基本登録!$B$10</f>
        <v>令和8年度　都総体（全国総体都予選）個人 立順票</v>
      </c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190" t="s">
        <v>120</v>
      </c>
      <c r="Y884" s="191"/>
      <c r="Z884" s="191"/>
      <c r="AA884" s="192"/>
      <c r="AC884" s="52"/>
      <c r="AF884" s="11"/>
    </row>
    <row r="885" spans="1:32" ht="26.25" customHeight="1">
      <c r="A885" s="241"/>
      <c r="B885" s="241"/>
      <c r="C885" s="24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2" t="str">
        <f>IF(VLOOKUP(AC892,都総体!$J:$O,2,FALSE)="","",VLOOKUP(AC892,都総体!$J:$O,2,FALSE))</f>
        <v/>
      </c>
      <c r="Y885" s="203"/>
      <c r="Z885" s="203"/>
      <c r="AA885" s="204"/>
      <c r="AC885" s="52"/>
      <c r="AF885" s="11"/>
    </row>
    <row r="886" spans="1:32" ht="27" customHeight="1">
      <c r="A886" s="169" t="s">
        <v>121</v>
      </c>
      <c r="B886" s="177"/>
      <c r="C886" s="178"/>
      <c r="D886" s="208"/>
      <c r="E886" s="30" t="s">
        <v>122</v>
      </c>
      <c r="F886" s="208"/>
      <c r="G886" s="190" t="s">
        <v>123</v>
      </c>
      <c r="H886" s="191"/>
      <c r="I886" s="192"/>
      <c r="J886" s="213" t="str">
        <f>基本登録!$B$2</f>
        <v>基本登録シートの学校番号に入力して下さい</v>
      </c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X886" s="205"/>
      <c r="Y886" s="206"/>
      <c r="Z886" s="206"/>
      <c r="AA886" s="207"/>
      <c r="AC886" s="52"/>
      <c r="AF886" s="11"/>
    </row>
    <row r="887" spans="1:32" ht="9.75" customHeight="1">
      <c r="A887" s="214">
        <f>基本登録!$B$1</f>
        <v>0</v>
      </c>
      <c r="B887" s="215"/>
      <c r="C887" s="216"/>
      <c r="D887" s="209"/>
      <c r="E887" s="223" t="s">
        <v>109</v>
      </c>
      <c r="F887" s="211"/>
      <c r="G887" s="226" t="s">
        <v>124</v>
      </c>
      <c r="H887" s="227"/>
      <c r="I887" s="228"/>
      <c r="J887" s="213">
        <f>基本登録!$B$3</f>
        <v>0</v>
      </c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36"/>
      <c r="X887" s="36"/>
      <c r="AC887" s="52"/>
      <c r="AF887" s="11"/>
    </row>
    <row r="888" spans="1:32" ht="16.5" customHeight="1">
      <c r="A888" s="217"/>
      <c r="B888" s="218"/>
      <c r="C888" s="219"/>
      <c r="D888" s="209"/>
      <c r="E888" s="224"/>
      <c r="F888" s="211"/>
      <c r="G888" s="229"/>
      <c r="H888" s="230"/>
      <c r="I888" s="231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X888" s="182" t="s">
        <v>125</v>
      </c>
      <c r="Y888" s="184" t="s">
        <v>126</v>
      </c>
      <c r="Z888" s="185"/>
      <c r="AA888" s="186"/>
      <c r="AC888" s="52"/>
      <c r="AF888" s="11"/>
    </row>
    <row r="889" spans="1:32" ht="27" customHeight="1">
      <c r="A889" s="220"/>
      <c r="B889" s="221"/>
      <c r="C889" s="222"/>
      <c r="D889" s="210"/>
      <c r="E889" s="225"/>
      <c r="F889" s="212"/>
      <c r="G889" s="190" t="s">
        <v>127</v>
      </c>
      <c r="H889" s="191"/>
      <c r="I889" s="192"/>
      <c r="J889" s="28"/>
      <c r="K889" s="29"/>
      <c r="L889" s="29"/>
      <c r="M889" s="29"/>
      <c r="N889" s="29"/>
      <c r="O889" s="29"/>
      <c r="P889" s="22"/>
      <c r="Q889" s="22"/>
      <c r="R889" s="22" t="s">
        <v>128</v>
      </c>
      <c r="S889" s="193" t="str">
        <f t="shared" ref="S889" si="34">AC892</f>
        <v/>
      </c>
      <c r="T889" s="194"/>
      <c r="U889" s="194"/>
      <c r="V889" s="23" t="s">
        <v>129</v>
      </c>
      <c r="X889" s="183"/>
      <c r="Y889" s="187"/>
      <c r="Z889" s="188"/>
      <c r="AA889" s="189"/>
      <c r="AC889" s="52"/>
      <c r="AF889" s="11"/>
    </row>
    <row r="890" spans="1:32" ht="4.5" customHeight="1">
      <c r="AC890" s="52"/>
      <c r="AF890" s="11"/>
    </row>
    <row r="891" spans="1:32" ht="21.75" customHeight="1">
      <c r="A891" s="24" t="s">
        <v>130</v>
      </c>
      <c r="B891" s="174" t="s">
        <v>131</v>
      </c>
      <c r="C891" s="195"/>
      <c r="D891" s="195"/>
      <c r="E891" s="195"/>
      <c r="F891" s="176"/>
      <c r="G891" s="32" t="s">
        <v>102</v>
      </c>
      <c r="H891" s="196" t="str">
        <f ca="1">IFERROR(VLOOKUP(D884,基本登録!$B$8:$I$14,5,FALSE),"")</f>
        <v>個人準決勝</v>
      </c>
      <c r="I891" s="197"/>
      <c r="J891" s="197"/>
      <c r="K891" s="197"/>
      <c r="L891" s="198"/>
      <c r="M891" s="196" t="str">
        <f ca="1">IFERROR(VLOOKUP(D884,基本登録!$B$8:$I$14,6,FALSE),"")</f>
        <v>個人決勝</v>
      </c>
      <c r="N891" s="197"/>
      <c r="O891" s="197"/>
      <c r="P891" s="197"/>
      <c r="Q891" s="198"/>
      <c r="R891" s="196" t="str">
        <f ca="1">IFERROR(IF(VLOOKUP(D884,基本登録!$B$8:$I$14,7,FALSE)="","",VLOOKUP(D884,基本登録!$B$8:$I$14,7,FALSE)),"")</f>
        <v/>
      </c>
      <c r="S891" s="197"/>
      <c r="T891" s="197"/>
      <c r="U891" s="197"/>
      <c r="V891" s="198"/>
      <c r="W891" s="196" t="str">
        <f ca="1">IFERROR(IF(VLOOKUP(D884,基本登録!$B$8:$I$14,8,FALSE)="","",VLOOKUP(D884,基本登録!$B$8:$I$14,8,FALSE)),"")</f>
        <v/>
      </c>
      <c r="X891" s="197"/>
      <c r="Y891" s="197"/>
      <c r="Z891" s="197"/>
      <c r="AA891" s="198"/>
      <c r="AC891" s="52"/>
      <c r="AF891" s="11"/>
    </row>
    <row r="892" spans="1:32" ht="21.75" customHeight="1">
      <c r="A892" s="25" t="str">
        <f>基本登録!$A$17</f>
        <v>１</v>
      </c>
      <c r="B892" s="179" t="str">
        <f>IF(AC892="","",VLOOKUP(AC892,都総体!$J:$O,4,FALSE))</f>
        <v/>
      </c>
      <c r="C892" s="180"/>
      <c r="D892" s="180"/>
      <c r="E892" s="180"/>
      <c r="F892" s="181"/>
      <c r="G892" s="26" t="str">
        <f>IF(AC892="","",VLOOKUP(AC892,都総体!$J:$O,5,FALSE))</f>
        <v/>
      </c>
      <c r="H892" s="31"/>
      <c r="I892" s="31"/>
      <c r="J892" s="31"/>
      <c r="K892" s="21"/>
      <c r="L892" s="34"/>
      <c r="M892" s="31"/>
      <c r="N892" s="31"/>
      <c r="O892" s="31"/>
      <c r="P892" s="21"/>
      <c r="Q892" s="34"/>
      <c r="R892" s="31"/>
      <c r="S892" s="31"/>
      <c r="T892" s="31"/>
      <c r="U892" s="21"/>
      <c r="V892" s="34"/>
      <c r="W892" s="31"/>
      <c r="X892" s="31"/>
      <c r="Y892" s="31"/>
      <c r="Z892" s="21"/>
      <c r="AA892" s="34"/>
      <c r="AC892" s="52" t="str">
        <f>都総体!$J$50</f>
        <v/>
      </c>
      <c r="AF892" s="11"/>
    </row>
    <row r="893" spans="1:32" ht="21.75" customHeight="1">
      <c r="A893" s="24" t="str">
        <f>基本登録!$A$18</f>
        <v>２</v>
      </c>
      <c r="B893" s="179" t="str">
        <f>IF(AC893="","",VLOOKUP(AC893,都総体!$J:$O,4,FALSE))</f>
        <v/>
      </c>
      <c r="C893" s="180"/>
      <c r="D893" s="180"/>
      <c r="E893" s="180"/>
      <c r="F893" s="181"/>
      <c r="G893" s="26" t="str">
        <f>IF(AC893="","",VLOOKUP(AC893,都総体!$J:$O,5,FALSE))</f>
        <v/>
      </c>
      <c r="H893" s="31"/>
      <c r="I893" s="31"/>
      <c r="J893" s="31"/>
      <c r="K893" s="21"/>
      <c r="L893" s="34"/>
      <c r="M893" s="31"/>
      <c r="N893" s="31"/>
      <c r="O893" s="31"/>
      <c r="P893" s="21"/>
      <c r="Q893" s="34"/>
      <c r="R893" s="31"/>
      <c r="S893" s="31"/>
      <c r="T893" s="31"/>
      <c r="U893" s="21"/>
      <c r="V893" s="34"/>
      <c r="W893" s="31"/>
      <c r="X893" s="31"/>
      <c r="Y893" s="31"/>
      <c r="Z893" s="21"/>
      <c r="AA893" s="34"/>
      <c r="AC893" s="52"/>
      <c r="AF893" s="11"/>
    </row>
    <row r="894" spans="1:32" ht="21.75" customHeight="1">
      <c r="A894" s="24" t="str">
        <f>基本登録!$A$19</f>
        <v>３</v>
      </c>
      <c r="B894" s="179" t="str">
        <f>IF(AC894="","",VLOOKUP(AC894,都総体!$J:$O,4,FALSE))</f>
        <v/>
      </c>
      <c r="C894" s="180"/>
      <c r="D894" s="180"/>
      <c r="E894" s="180"/>
      <c r="F894" s="181"/>
      <c r="G894" s="26" t="str">
        <f>IF(AC894="","",VLOOKUP(AC894,都総体!$J:$O,5,FALSE))</f>
        <v/>
      </c>
      <c r="H894" s="31"/>
      <c r="I894" s="31"/>
      <c r="J894" s="31"/>
      <c r="K894" s="21"/>
      <c r="L894" s="34"/>
      <c r="M894" s="31"/>
      <c r="N894" s="31"/>
      <c r="O894" s="31"/>
      <c r="P894" s="21"/>
      <c r="Q894" s="34"/>
      <c r="R894" s="31"/>
      <c r="S894" s="31"/>
      <c r="T894" s="31"/>
      <c r="U894" s="21"/>
      <c r="V894" s="34"/>
      <c r="W894" s="31"/>
      <c r="X894" s="31"/>
      <c r="Y894" s="31"/>
      <c r="Z894" s="21"/>
      <c r="AA894" s="34"/>
      <c r="AC894" s="52"/>
      <c r="AF894" s="11"/>
    </row>
    <row r="895" spans="1:32" ht="21.75" customHeight="1">
      <c r="A895" s="24" t="str">
        <f>基本登録!$A$20</f>
        <v>４</v>
      </c>
      <c r="B895" s="179" t="str">
        <f>IF(AC895="","",VLOOKUP(AC895,都総体!$J:$O,4,FALSE))</f>
        <v/>
      </c>
      <c r="C895" s="180"/>
      <c r="D895" s="180"/>
      <c r="E895" s="180"/>
      <c r="F895" s="181"/>
      <c r="G895" s="26" t="str">
        <f>IF(AC895="","",VLOOKUP(AC895,都総体!$J:$O,5,FALSE))</f>
        <v/>
      </c>
      <c r="H895" s="31"/>
      <c r="I895" s="31"/>
      <c r="J895" s="31"/>
      <c r="K895" s="21"/>
      <c r="L895" s="34"/>
      <c r="M895" s="31"/>
      <c r="N895" s="31"/>
      <c r="O895" s="31"/>
      <c r="P895" s="21"/>
      <c r="Q895" s="34"/>
      <c r="R895" s="31"/>
      <c r="S895" s="31"/>
      <c r="T895" s="31"/>
      <c r="U895" s="21"/>
      <c r="V895" s="34"/>
      <c r="W895" s="31"/>
      <c r="X895" s="31"/>
      <c r="Y895" s="31"/>
      <c r="Z895" s="21"/>
      <c r="AA895" s="34"/>
      <c r="AC895" s="52"/>
      <c r="AF895" s="11"/>
    </row>
    <row r="896" spans="1:32" ht="21.75" customHeight="1">
      <c r="A896" s="24" t="str">
        <f>基本登録!$A$21</f>
        <v>５</v>
      </c>
      <c r="B896" s="179" t="str">
        <f>IF(AC896="","",VLOOKUP(AC896,都総体!$J:$O,4,FALSE))</f>
        <v/>
      </c>
      <c r="C896" s="180"/>
      <c r="D896" s="180"/>
      <c r="E896" s="180"/>
      <c r="F896" s="181"/>
      <c r="G896" s="26" t="str">
        <f>IF(AC896="","",VLOOKUP(AC896,都総体!$J:$O,5,FALSE))</f>
        <v/>
      </c>
      <c r="H896" s="31"/>
      <c r="I896" s="31"/>
      <c r="J896" s="31"/>
      <c r="K896" s="21"/>
      <c r="L896" s="34"/>
      <c r="M896" s="31"/>
      <c r="N896" s="31"/>
      <c r="O896" s="31"/>
      <c r="P896" s="21"/>
      <c r="Q896" s="34"/>
      <c r="R896" s="31"/>
      <c r="S896" s="31"/>
      <c r="T896" s="31"/>
      <c r="U896" s="21"/>
      <c r="V896" s="34"/>
      <c r="W896" s="31"/>
      <c r="X896" s="31"/>
      <c r="Y896" s="31"/>
      <c r="Z896" s="21"/>
      <c r="AA896" s="34"/>
      <c r="AC896" s="52"/>
      <c r="AF896" s="11"/>
    </row>
    <row r="897" spans="1:32" ht="21.75" customHeight="1">
      <c r="A897" s="24" t="str">
        <f>基本登録!$A$22</f>
        <v>補</v>
      </c>
      <c r="B897" s="179" t="str">
        <f>IF(AC897="","",VLOOKUP(AC897,都総体!$J:$O,4,FALSE))</f>
        <v/>
      </c>
      <c r="C897" s="180"/>
      <c r="D897" s="180"/>
      <c r="E897" s="180"/>
      <c r="F897" s="181"/>
      <c r="G897" s="26" t="str">
        <f>IF(AC897="","",VLOOKUP(AC897,都総体!$J:$O,5,FALSE))</f>
        <v/>
      </c>
      <c r="H897" s="24"/>
      <c r="I897" s="24"/>
      <c r="J897" s="24"/>
      <c r="K897" s="33"/>
      <c r="L897" s="34"/>
      <c r="M897" s="24"/>
      <c r="N897" s="24"/>
      <c r="O897" s="24"/>
      <c r="P897" s="33"/>
      <c r="Q897" s="34"/>
      <c r="R897" s="24"/>
      <c r="S897" s="24"/>
      <c r="T897" s="24"/>
      <c r="U897" s="33"/>
      <c r="V897" s="34"/>
      <c r="W897" s="24"/>
      <c r="X897" s="24"/>
      <c r="Y897" s="24"/>
      <c r="Z897" s="33"/>
      <c r="AA897" s="34"/>
      <c r="AC897" s="52"/>
      <c r="AF897" s="11"/>
    </row>
    <row r="898" spans="1:32" ht="19.5" customHeight="1">
      <c r="A898" s="169"/>
      <c r="B898" s="170"/>
      <c r="C898" s="170"/>
      <c r="D898" s="170"/>
      <c r="E898" s="170"/>
      <c r="F898" s="170"/>
      <c r="G898" s="171"/>
      <c r="H898" s="172" t="s">
        <v>132</v>
      </c>
      <c r="I898" s="173"/>
      <c r="J898" s="173"/>
      <c r="K898" s="173"/>
      <c r="L898" s="34"/>
      <c r="M898" s="172" t="s">
        <v>132</v>
      </c>
      <c r="N898" s="173"/>
      <c r="O898" s="173"/>
      <c r="P898" s="173"/>
      <c r="Q898" s="34"/>
      <c r="R898" s="172" t="s">
        <v>132</v>
      </c>
      <c r="S898" s="173"/>
      <c r="T898" s="173"/>
      <c r="U898" s="173"/>
      <c r="V898" s="34"/>
      <c r="W898" s="172" t="s">
        <v>132</v>
      </c>
      <c r="X898" s="173"/>
      <c r="Y898" s="173"/>
      <c r="Z898" s="173"/>
      <c r="AA898" s="34"/>
      <c r="AC898" s="52"/>
      <c r="AF898" s="11"/>
    </row>
    <row r="899" spans="1:32" ht="24.75" customHeight="1">
      <c r="A899" s="174"/>
      <c r="B899" s="175"/>
      <c r="C899" s="175"/>
      <c r="D899" s="175"/>
      <c r="E899" s="175"/>
      <c r="F899" s="175"/>
      <c r="G899" s="176"/>
      <c r="H899" s="169"/>
      <c r="I899" s="177"/>
      <c r="J899" s="177"/>
      <c r="K899" s="177"/>
      <c r="L899" s="178"/>
      <c r="M899" s="169"/>
      <c r="N899" s="177"/>
      <c r="O899" s="177"/>
      <c r="P899" s="177"/>
      <c r="Q899" s="178"/>
      <c r="R899" s="169"/>
      <c r="S899" s="177"/>
      <c r="T899" s="177"/>
      <c r="U899" s="177"/>
      <c r="V899" s="178"/>
      <c r="W899" s="169"/>
      <c r="X899" s="177"/>
      <c r="Y899" s="177"/>
      <c r="Z899" s="177"/>
      <c r="AA899" s="178"/>
      <c r="AC899" s="52"/>
      <c r="AF899" s="11"/>
    </row>
    <row r="900" spans="1:32" ht="4.5" customHeight="1">
      <c r="A900" s="165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AC900" s="52"/>
      <c r="AF900" s="11"/>
    </row>
    <row r="901" spans="1:32">
      <c r="A901" s="167" t="s">
        <v>136</v>
      </c>
      <c r="B901" s="167"/>
      <c r="C901" s="47" t="str">
        <f>基本登録!$A$23</f>
        <v>①（　）内の大会の個人の部は一人１枚使用すること（関東予選・総合体育大会・個人選手権大会）</v>
      </c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4"/>
      <c r="R901" s="45"/>
      <c r="S901" s="44"/>
      <c r="T901" s="44"/>
      <c r="U901" s="40"/>
      <c r="V901" s="40"/>
      <c r="W901" s="40"/>
      <c r="X901" s="40"/>
      <c r="Y901" s="40"/>
      <c r="Z901" s="40"/>
      <c r="AA901" s="40"/>
    </row>
    <row r="902" spans="1:32">
      <c r="A902" s="43"/>
      <c r="B902" s="43"/>
      <c r="C902" s="47" t="str">
        <f>基本登録!$A$24</f>
        <v>②顧問の捺印のないものは無効</v>
      </c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6"/>
      <c r="R902" s="44"/>
      <c r="S902" s="44"/>
      <c r="T902" s="44"/>
      <c r="U902" s="168" t="s">
        <v>139</v>
      </c>
      <c r="V902" s="168"/>
      <c r="W902" s="168"/>
      <c r="X902" s="168"/>
      <c r="Y902" s="168"/>
      <c r="Z902" s="168"/>
      <c r="AA902" s="168"/>
    </row>
    <row r="903" spans="1:32" s="37" customFormat="1">
      <c r="A903" s="41"/>
      <c r="B903" s="41"/>
      <c r="C903" s="42" t="str">
        <f>基本登録!$A$25</f>
        <v>③A4用紙に印刷すること（A4用紙1枚につき立順票は二部出力。切り取って使用すること）</v>
      </c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168"/>
      <c r="V903" s="168"/>
      <c r="W903" s="168"/>
      <c r="X903" s="168"/>
      <c r="Y903" s="168"/>
      <c r="Z903" s="168"/>
      <c r="AA903" s="168"/>
      <c r="AC903" s="53"/>
    </row>
    <row r="904" spans="1:32" ht="34.5" customHeight="1">
      <c r="AC904" s="52"/>
      <c r="AF904" s="11"/>
    </row>
    <row r="905" spans="1:32" ht="24.75" customHeight="1">
      <c r="A905" s="240" t="s">
        <v>119</v>
      </c>
      <c r="B905" s="240"/>
      <c r="C905" s="240"/>
      <c r="D905" s="201" t="str">
        <f ca="1">基本登録!$B$10</f>
        <v>令和8年度　都総体（全国総体都予選）個人 立順票</v>
      </c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190" t="s">
        <v>120</v>
      </c>
      <c r="Y905" s="191"/>
      <c r="Z905" s="191"/>
      <c r="AA905" s="192"/>
      <c r="AC905" s="52"/>
      <c r="AF905" s="11"/>
    </row>
    <row r="906" spans="1:32" ht="26.25" customHeight="1">
      <c r="A906" s="241"/>
      <c r="B906" s="241"/>
      <c r="C906" s="24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2" t="str">
        <f>IF(VLOOKUP(AC913,都総体!$J:$O,2,FALSE)="","",VLOOKUP(AC913,都総体!$J:$O,2,FALSE))</f>
        <v/>
      </c>
      <c r="Y906" s="203"/>
      <c r="Z906" s="203"/>
      <c r="AA906" s="204"/>
      <c r="AC906" s="52"/>
      <c r="AF906" s="11"/>
    </row>
    <row r="907" spans="1:32" ht="27" customHeight="1">
      <c r="A907" s="169" t="s">
        <v>121</v>
      </c>
      <c r="B907" s="177"/>
      <c r="C907" s="178"/>
      <c r="D907" s="208"/>
      <c r="E907" s="30" t="s">
        <v>122</v>
      </c>
      <c r="F907" s="208"/>
      <c r="G907" s="190" t="s">
        <v>123</v>
      </c>
      <c r="H907" s="191"/>
      <c r="I907" s="192"/>
      <c r="J907" s="213" t="str">
        <f>基本登録!$B$2</f>
        <v>基本登録シートの学校番号に入力して下さい</v>
      </c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X907" s="205"/>
      <c r="Y907" s="206"/>
      <c r="Z907" s="206"/>
      <c r="AA907" s="207"/>
      <c r="AC907" s="52"/>
      <c r="AF907" s="11"/>
    </row>
    <row r="908" spans="1:32" ht="9.75" customHeight="1">
      <c r="A908" s="214">
        <f>基本登録!$B$1</f>
        <v>0</v>
      </c>
      <c r="B908" s="215"/>
      <c r="C908" s="216"/>
      <c r="D908" s="209"/>
      <c r="E908" s="223" t="s">
        <v>109</v>
      </c>
      <c r="F908" s="211"/>
      <c r="G908" s="226" t="s">
        <v>124</v>
      </c>
      <c r="H908" s="227"/>
      <c r="I908" s="228"/>
      <c r="J908" s="213">
        <f>基本登録!$B$3</f>
        <v>0</v>
      </c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36"/>
      <c r="X908" s="36"/>
      <c r="AC908" s="52"/>
      <c r="AF908" s="11"/>
    </row>
    <row r="909" spans="1:32" ht="16.5" customHeight="1">
      <c r="A909" s="217"/>
      <c r="B909" s="218"/>
      <c r="C909" s="219"/>
      <c r="D909" s="209"/>
      <c r="E909" s="224"/>
      <c r="F909" s="211"/>
      <c r="G909" s="229"/>
      <c r="H909" s="230"/>
      <c r="I909" s="231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X909" s="182" t="s">
        <v>125</v>
      </c>
      <c r="Y909" s="184" t="s">
        <v>126</v>
      </c>
      <c r="Z909" s="185"/>
      <c r="AA909" s="186"/>
      <c r="AC909" s="52"/>
      <c r="AF909" s="11"/>
    </row>
    <row r="910" spans="1:32" ht="27" customHeight="1">
      <c r="A910" s="220"/>
      <c r="B910" s="221"/>
      <c r="C910" s="222"/>
      <c r="D910" s="210"/>
      <c r="E910" s="225"/>
      <c r="F910" s="212"/>
      <c r="G910" s="190" t="s">
        <v>127</v>
      </c>
      <c r="H910" s="191"/>
      <c r="I910" s="192"/>
      <c r="J910" s="28"/>
      <c r="K910" s="29"/>
      <c r="L910" s="29"/>
      <c r="M910" s="29"/>
      <c r="N910" s="29"/>
      <c r="O910" s="29"/>
      <c r="P910" s="22"/>
      <c r="Q910" s="22"/>
      <c r="R910" s="22" t="s">
        <v>128</v>
      </c>
      <c r="S910" s="193" t="str">
        <f t="shared" ref="S910" si="35">AC913</f>
        <v/>
      </c>
      <c r="T910" s="194"/>
      <c r="U910" s="194"/>
      <c r="V910" s="23" t="s">
        <v>129</v>
      </c>
      <c r="X910" s="183"/>
      <c r="Y910" s="187"/>
      <c r="Z910" s="188"/>
      <c r="AA910" s="189"/>
      <c r="AC910" s="52"/>
      <c r="AF910" s="11"/>
    </row>
    <row r="911" spans="1:32" ht="4.5" customHeight="1">
      <c r="AC911" s="52"/>
      <c r="AF911" s="11"/>
    </row>
    <row r="912" spans="1:32" ht="21.75" customHeight="1">
      <c r="A912" s="24" t="s">
        <v>130</v>
      </c>
      <c r="B912" s="174" t="s">
        <v>131</v>
      </c>
      <c r="C912" s="195"/>
      <c r="D912" s="195"/>
      <c r="E912" s="195"/>
      <c r="F912" s="176"/>
      <c r="G912" s="32" t="s">
        <v>102</v>
      </c>
      <c r="H912" s="196" t="str">
        <f ca="1">IFERROR(VLOOKUP(D905,基本登録!$B$8:$I$14,5,FALSE),"")</f>
        <v>個人準決勝</v>
      </c>
      <c r="I912" s="197"/>
      <c r="J912" s="197"/>
      <c r="K912" s="197"/>
      <c r="L912" s="198"/>
      <c r="M912" s="196" t="str">
        <f ca="1">IFERROR(VLOOKUP(D905,基本登録!$B$8:$I$14,6,FALSE),"")</f>
        <v>個人決勝</v>
      </c>
      <c r="N912" s="197"/>
      <c r="O912" s="197"/>
      <c r="P912" s="197"/>
      <c r="Q912" s="198"/>
      <c r="R912" s="196" t="str">
        <f ca="1">IFERROR(IF(VLOOKUP(D905,基本登録!$B$8:$I$14,7,FALSE)="","",VLOOKUP(D905,基本登録!$B$8:$I$14,7,FALSE)),"")</f>
        <v/>
      </c>
      <c r="S912" s="197"/>
      <c r="T912" s="197"/>
      <c r="U912" s="197"/>
      <c r="V912" s="198"/>
      <c r="W912" s="196" t="str">
        <f ca="1">IFERROR(IF(VLOOKUP(D905,基本登録!$B$8:$I$14,8,FALSE)="","",VLOOKUP(D905,基本登録!$B$8:$I$14,8,FALSE)),"")</f>
        <v/>
      </c>
      <c r="X912" s="197"/>
      <c r="Y912" s="197"/>
      <c r="Z912" s="197"/>
      <c r="AA912" s="198"/>
      <c r="AC912" s="52"/>
      <c r="AF912" s="11"/>
    </row>
    <row r="913" spans="1:32" ht="21.75" customHeight="1">
      <c r="A913" s="25" t="str">
        <f>基本登録!$A$17</f>
        <v>１</v>
      </c>
      <c r="B913" s="179" t="str">
        <f>IF(AC913="","",VLOOKUP(AC913,都総体!$J:$O,4,FALSE))</f>
        <v/>
      </c>
      <c r="C913" s="180"/>
      <c r="D913" s="180"/>
      <c r="E913" s="180"/>
      <c r="F913" s="181"/>
      <c r="G913" s="26" t="str">
        <f>IF(AC913="","",VLOOKUP(AC913,都総体!$J:$O,5,FALSE))</f>
        <v/>
      </c>
      <c r="H913" s="31"/>
      <c r="I913" s="31"/>
      <c r="J913" s="31"/>
      <c r="K913" s="21"/>
      <c r="L913" s="34"/>
      <c r="M913" s="31"/>
      <c r="N913" s="31"/>
      <c r="O913" s="31"/>
      <c r="P913" s="21"/>
      <c r="Q913" s="34"/>
      <c r="R913" s="31"/>
      <c r="S913" s="31"/>
      <c r="T913" s="31"/>
      <c r="U913" s="21"/>
      <c r="V913" s="34"/>
      <c r="W913" s="31"/>
      <c r="X913" s="31"/>
      <c r="Y913" s="31"/>
      <c r="Z913" s="21"/>
      <c r="AA913" s="34"/>
      <c r="AC913" s="52" t="str">
        <f>都総体!$J$51</f>
        <v/>
      </c>
      <c r="AF913" s="11"/>
    </row>
    <row r="914" spans="1:32" ht="21.75" customHeight="1">
      <c r="A914" s="24" t="str">
        <f>基本登録!$A$18</f>
        <v>２</v>
      </c>
      <c r="B914" s="179" t="str">
        <f>IF(AC914="","",VLOOKUP(AC914,都総体!$J:$O,4,FALSE))</f>
        <v/>
      </c>
      <c r="C914" s="180"/>
      <c r="D914" s="180"/>
      <c r="E914" s="180"/>
      <c r="F914" s="181"/>
      <c r="G914" s="26" t="str">
        <f>IF(AC914="","",VLOOKUP(AC914,都総体!$J:$O,5,FALSE))</f>
        <v/>
      </c>
      <c r="H914" s="31"/>
      <c r="I914" s="31"/>
      <c r="J914" s="31"/>
      <c r="K914" s="21"/>
      <c r="L914" s="34"/>
      <c r="M914" s="31"/>
      <c r="N914" s="31"/>
      <c r="O914" s="31"/>
      <c r="P914" s="21"/>
      <c r="Q914" s="34"/>
      <c r="R914" s="31"/>
      <c r="S914" s="31"/>
      <c r="T914" s="31"/>
      <c r="U914" s="21"/>
      <c r="V914" s="34"/>
      <c r="W914" s="31"/>
      <c r="X914" s="31"/>
      <c r="Y914" s="31"/>
      <c r="Z914" s="21"/>
      <c r="AA914" s="34"/>
      <c r="AC914" s="52"/>
      <c r="AF914" s="11"/>
    </row>
    <row r="915" spans="1:32" ht="21.75" customHeight="1">
      <c r="A915" s="24" t="str">
        <f>基本登録!$A$19</f>
        <v>３</v>
      </c>
      <c r="B915" s="179" t="str">
        <f>IF(AC915="","",VLOOKUP(AC915,都総体!$J:$O,4,FALSE))</f>
        <v/>
      </c>
      <c r="C915" s="180"/>
      <c r="D915" s="180"/>
      <c r="E915" s="180"/>
      <c r="F915" s="181"/>
      <c r="G915" s="26" t="str">
        <f>IF(AC915="","",VLOOKUP(AC915,都総体!$J:$O,5,FALSE))</f>
        <v/>
      </c>
      <c r="H915" s="31"/>
      <c r="I915" s="31"/>
      <c r="J915" s="31"/>
      <c r="K915" s="21"/>
      <c r="L915" s="34"/>
      <c r="M915" s="31"/>
      <c r="N915" s="31"/>
      <c r="O915" s="31"/>
      <c r="P915" s="21"/>
      <c r="Q915" s="34"/>
      <c r="R915" s="31"/>
      <c r="S915" s="31"/>
      <c r="T915" s="31"/>
      <c r="U915" s="21"/>
      <c r="V915" s="34"/>
      <c r="W915" s="31"/>
      <c r="X915" s="31"/>
      <c r="Y915" s="31"/>
      <c r="Z915" s="21"/>
      <c r="AA915" s="34"/>
      <c r="AC915" s="52"/>
      <c r="AF915" s="11"/>
    </row>
    <row r="916" spans="1:32" ht="21.75" customHeight="1">
      <c r="A916" s="24" t="str">
        <f>基本登録!$A$20</f>
        <v>４</v>
      </c>
      <c r="B916" s="179" t="str">
        <f>IF(AC916="","",VLOOKUP(AC916,都総体!$J:$O,4,FALSE))</f>
        <v/>
      </c>
      <c r="C916" s="180"/>
      <c r="D916" s="180"/>
      <c r="E916" s="180"/>
      <c r="F916" s="181"/>
      <c r="G916" s="26" t="str">
        <f>IF(AC916="","",VLOOKUP(AC916,都総体!$J:$O,5,FALSE))</f>
        <v/>
      </c>
      <c r="H916" s="31"/>
      <c r="I916" s="31"/>
      <c r="J916" s="31"/>
      <c r="K916" s="21"/>
      <c r="L916" s="34"/>
      <c r="M916" s="31"/>
      <c r="N916" s="31"/>
      <c r="O916" s="31"/>
      <c r="P916" s="21"/>
      <c r="Q916" s="34"/>
      <c r="R916" s="31"/>
      <c r="S916" s="31"/>
      <c r="T916" s="31"/>
      <c r="U916" s="21"/>
      <c r="V916" s="34"/>
      <c r="W916" s="31"/>
      <c r="X916" s="31"/>
      <c r="Y916" s="31"/>
      <c r="Z916" s="21"/>
      <c r="AA916" s="34"/>
      <c r="AC916" s="52"/>
      <c r="AF916" s="11"/>
    </row>
    <row r="917" spans="1:32" ht="21.75" customHeight="1">
      <c r="A917" s="24" t="str">
        <f>基本登録!$A$21</f>
        <v>５</v>
      </c>
      <c r="B917" s="179" t="str">
        <f>IF(AC917="","",VLOOKUP(AC917,都総体!$J:$O,4,FALSE))</f>
        <v/>
      </c>
      <c r="C917" s="180"/>
      <c r="D917" s="180"/>
      <c r="E917" s="180"/>
      <c r="F917" s="181"/>
      <c r="G917" s="26" t="str">
        <f>IF(AC917="","",VLOOKUP(AC917,都総体!$J:$O,5,FALSE))</f>
        <v/>
      </c>
      <c r="H917" s="31"/>
      <c r="I917" s="31"/>
      <c r="J917" s="31"/>
      <c r="K917" s="21"/>
      <c r="L917" s="34"/>
      <c r="M917" s="31"/>
      <c r="N917" s="31"/>
      <c r="O917" s="31"/>
      <c r="P917" s="21"/>
      <c r="Q917" s="34"/>
      <c r="R917" s="31"/>
      <c r="S917" s="31"/>
      <c r="T917" s="31"/>
      <c r="U917" s="21"/>
      <c r="V917" s="34"/>
      <c r="W917" s="31"/>
      <c r="X917" s="31"/>
      <c r="Y917" s="31"/>
      <c r="Z917" s="21"/>
      <c r="AA917" s="34"/>
      <c r="AC917" s="52"/>
      <c r="AF917" s="11"/>
    </row>
    <row r="918" spans="1:32" ht="21.75" customHeight="1">
      <c r="A918" s="24" t="str">
        <f>基本登録!$A$22</f>
        <v>補</v>
      </c>
      <c r="B918" s="179" t="str">
        <f>IF(AC918="","",VLOOKUP(AC918,都総体!$J:$O,4,FALSE))</f>
        <v/>
      </c>
      <c r="C918" s="180"/>
      <c r="D918" s="180"/>
      <c r="E918" s="180"/>
      <c r="F918" s="181"/>
      <c r="G918" s="26" t="str">
        <f>IF(AC918="","",VLOOKUP(AC918,都総体!$J:$O,5,FALSE))</f>
        <v/>
      </c>
      <c r="H918" s="24"/>
      <c r="I918" s="24"/>
      <c r="J918" s="24"/>
      <c r="K918" s="33"/>
      <c r="L918" s="34"/>
      <c r="M918" s="24"/>
      <c r="N918" s="24"/>
      <c r="O918" s="24"/>
      <c r="P918" s="33"/>
      <c r="Q918" s="34"/>
      <c r="R918" s="24"/>
      <c r="S918" s="24"/>
      <c r="T918" s="24"/>
      <c r="U918" s="33"/>
      <c r="V918" s="34"/>
      <c r="W918" s="24"/>
      <c r="X918" s="24"/>
      <c r="Y918" s="24"/>
      <c r="Z918" s="33"/>
      <c r="AA918" s="34"/>
      <c r="AC918" s="52"/>
      <c r="AF918" s="11"/>
    </row>
    <row r="919" spans="1:32" ht="19.5" customHeight="1">
      <c r="A919" s="169"/>
      <c r="B919" s="170"/>
      <c r="C919" s="170"/>
      <c r="D919" s="170"/>
      <c r="E919" s="170"/>
      <c r="F919" s="170"/>
      <c r="G919" s="171"/>
      <c r="H919" s="172" t="s">
        <v>132</v>
      </c>
      <c r="I919" s="173"/>
      <c r="J919" s="173"/>
      <c r="K919" s="173"/>
      <c r="L919" s="34"/>
      <c r="M919" s="172" t="s">
        <v>132</v>
      </c>
      <c r="N919" s="173"/>
      <c r="O919" s="173"/>
      <c r="P919" s="173"/>
      <c r="Q919" s="34"/>
      <c r="R919" s="172" t="s">
        <v>132</v>
      </c>
      <c r="S919" s="173"/>
      <c r="T919" s="173"/>
      <c r="U919" s="173"/>
      <c r="V919" s="34"/>
      <c r="W919" s="172" t="s">
        <v>132</v>
      </c>
      <c r="X919" s="173"/>
      <c r="Y919" s="173"/>
      <c r="Z919" s="173"/>
      <c r="AA919" s="34"/>
      <c r="AC919" s="52"/>
      <c r="AF919" s="11"/>
    </row>
    <row r="920" spans="1:32" ht="24.75" customHeight="1">
      <c r="A920" s="174"/>
      <c r="B920" s="175"/>
      <c r="C920" s="175"/>
      <c r="D920" s="175"/>
      <c r="E920" s="175"/>
      <c r="F920" s="175"/>
      <c r="G920" s="176"/>
      <c r="H920" s="169"/>
      <c r="I920" s="177"/>
      <c r="J920" s="177"/>
      <c r="K920" s="177"/>
      <c r="L920" s="178"/>
      <c r="M920" s="169"/>
      <c r="N920" s="177"/>
      <c r="O920" s="177"/>
      <c r="P920" s="177"/>
      <c r="Q920" s="178"/>
      <c r="R920" s="169"/>
      <c r="S920" s="177"/>
      <c r="T920" s="177"/>
      <c r="U920" s="177"/>
      <c r="V920" s="178"/>
      <c r="W920" s="169"/>
      <c r="X920" s="177"/>
      <c r="Y920" s="177"/>
      <c r="Z920" s="177"/>
      <c r="AA920" s="178"/>
      <c r="AC920" s="52"/>
      <c r="AF920" s="11"/>
    </row>
    <row r="921" spans="1:32" ht="4.5" customHeight="1">
      <c r="A921" s="165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AC921" s="52"/>
      <c r="AF921" s="11"/>
    </row>
    <row r="922" spans="1:32">
      <c r="A922" s="167" t="s">
        <v>136</v>
      </c>
      <c r="B922" s="167"/>
      <c r="C922" s="47" t="str">
        <f>基本登録!$A$23</f>
        <v>①（　）内の大会の個人の部は一人１枚使用すること（関東予選・総合体育大会・個人選手権大会）</v>
      </c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4"/>
      <c r="R922" s="45"/>
      <c r="S922" s="44"/>
      <c r="T922" s="44"/>
      <c r="U922" s="40"/>
      <c r="V922" s="40"/>
      <c r="W922" s="40"/>
      <c r="X922" s="40"/>
      <c r="Y922" s="40"/>
      <c r="Z922" s="40"/>
      <c r="AA922" s="40"/>
    </row>
    <row r="923" spans="1:32">
      <c r="A923" s="43"/>
      <c r="B923" s="43"/>
      <c r="C923" s="47" t="str">
        <f>基本登録!$A$24</f>
        <v>②顧問の捺印のないものは無効</v>
      </c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6"/>
      <c r="R923" s="44"/>
      <c r="S923" s="44"/>
      <c r="T923" s="44"/>
      <c r="U923" s="168" t="s">
        <v>139</v>
      </c>
      <c r="V923" s="168"/>
      <c r="W923" s="168"/>
      <c r="X923" s="168"/>
      <c r="Y923" s="168"/>
      <c r="Z923" s="168"/>
      <c r="AA923" s="168"/>
    </row>
    <row r="924" spans="1:32" s="37" customFormat="1">
      <c r="A924" s="41"/>
      <c r="B924" s="41"/>
      <c r="C924" s="42" t="str">
        <f>基本登録!$A$25</f>
        <v>③A4用紙に印刷すること（A4用紙1枚につき立順票は二部出力。切り取って使用すること）</v>
      </c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168"/>
      <c r="V924" s="168"/>
      <c r="W924" s="168"/>
      <c r="X924" s="168"/>
      <c r="Y924" s="168"/>
      <c r="Z924" s="168"/>
      <c r="AA924" s="168"/>
      <c r="AC924" s="53"/>
    </row>
    <row r="925" spans="1:32" ht="34.5" customHeight="1">
      <c r="AC925" s="52"/>
      <c r="AF925" s="11"/>
    </row>
    <row r="926" spans="1:32" ht="24.75" customHeight="1">
      <c r="A926" s="240" t="s">
        <v>119</v>
      </c>
      <c r="B926" s="240"/>
      <c r="C926" s="240"/>
      <c r="D926" s="201" t="str">
        <f ca="1">基本登録!$B$10</f>
        <v>令和8年度　都総体（全国総体都予選）個人 立順票</v>
      </c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190" t="s">
        <v>120</v>
      </c>
      <c r="Y926" s="191"/>
      <c r="Z926" s="191"/>
      <c r="AA926" s="192"/>
      <c r="AC926" s="52"/>
      <c r="AF926" s="11"/>
    </row>
    <row r="927" spans="1:32" ht="26.25" customHeight="1">
      <c r="A927" s="241"/>
      <c r="B927" s="241"/>
      <c r="C927" s="24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2" t="str">
        <f>IF(VLOOKUP(AC934,都総体!$J:$O,2,FALSE)="","",VLOOKUP(AC934,都総体!$J:$O,2,FALSE))</f>
        <v/>
      </c>
      <c r="Y927" s="203"/>
      <c r="Z927" s="203"/>
      <c r="AA927" s="204"/>
      <c r="AC927" s="52"/>
      <c r="AF927" s="11"/>
    </row>
    <row r="928" spans="1:32" ht="27" customHeight="1">
      <c r="A928" s="169" t="s">
        <v>121</v>
      </c>
      <c r="B928" s="177"/>
      <c r="C928" s="178"/>
      <c r="D928" s="208"/>
      <c r="E928" s="30" t="s">
        <v>122</v>
      </c>
      <c r="F928" s="208"/>
      <c r="G928" s="190" t="s">
        <v>123</v>
      </c>
      <c r="H928" s="191"/>
      <c r="I928" s="192"/>
      <c r="J928" s="213" t="str">
        <f>基本登録!$B$2</f>
        <v>基本登録シートの学校番号に入力して下さい</v>
      </c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X928" s="205"/>
      <c r="Y928" s="206"/>
      <c r="Z928" s="206"/>
      <c r="AA928" s="207"/>
      <c r="AC928" s="52"/>
      <c r="AF928" s="11"/>
    </row>
    <row r="929" spans="1:32" ht="9.75" customHeight="1">
      <c r="A929" s="214">
        <f>基本登録!$B$1</f>
        <v>0</v>
      </c>
      <c r="B929" s="215"/>
      <c r="C929" s="216"/>
      <c r="D929" s="209"/>
      <c r="E929" s="223" t="s">
        <v>109</v>
      </c>
      <c r="F929" s="211"/>
      <c r="G929" s="226" t="s">
        <v>124</v>
      </c>
      <c r="H929" s="227"/>
      <c r="I929" s="228"/>
      <c r="J929" s="213">
        <f>基本登録!$B$3</f>
        <v>0</v>
      </c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36"/>
      <c r="X929" s="36"/>
      <c r="AC929" s="52"/>
      <c r="AF929" s="11"/>
    </row>
    <row r="930" spans="1:32" ht="16.5" customHeight="1">
      <c r="A930" s="217"/>
      <c r="B930" s="218"/>
      <c r="C930" s="219"/>
      <c r="D930" s="209"/>
      <c r="E930" s="224"/>
      <c r="F930" s="211"/>
      <c r="G930" s="229"/>
      <c r="H930" s="230"/>
      <c r="I930" s="231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X930" s="182" t="s">
        <v>125</v>
      </c>
      <c r="Y930" s="184" t="s">
        <v>126</v>
      </c>
      <c r="Z930" s="185"/>
      <c r="AA930" s="186"/>
      <c r="AC930" s="52"/>
      <c r="AF930" s="11"/>
    </row>
    <row r="931" spans="1:32" ht="27" customHeight="1">
      <c r="A931" s="220"/>
      <c r="B931" s="221"/>
      <c r="C931" s="222"/>
      <c r="D931" s="210"/>
      <c r="E931" s="225"/>
      <c r="F931" s="212"/>
      <c r="G931" s="190" t="s">
        <v>127</v>
      </c>
      <c r="H931" s="191"/>
      <c r="I931" s="192"/>
      <c r="J931" s="28"/>
      <c r="K931" s="29"/>
      <c r="L931" s="29"/>
      <c r="M931" s="29"/>
      <c r="N931" s="29"/>
      <c r="O931" s="29"/>
      <c r="P931" s="22"/>
      <c r="Q931" s="22"/>
      <c r="R931" s="22" t="s">
        <v>128</v>
      </c>
      <c r="S931" s="193" t="str">
        <f t="shared" ref="S931" si="36">AC934</f>
        <v/>
      </c>
      <c r="T931" s="194"/>
      <c r="U931" s="194"/>
      <c r="V931" s="23" t="s">
        <v>129</v>
      </c>
      <c r="X931" s="183"/>
      <c r="Y931" s="187"/>
      <c r="Z931" s="188"/>
      <c r="AA931" s="189"/>
      <c r="AC931" s="52"/>
      <c r="AF931" s="11"/>
    </row>
    <row r="932" spans="1:32" ht="4.5" customHeight="1">
      <c r="AC932" s="52"/>
      <c r="AF932" s="11"/>
    </row>
    <row r="933" spans="1:32" ht="21.75" customHeight="1">
      <c r="A933" s="24" t="s">
        <v>130</v>
      </c>
      <c r="B933" s="174" t="s">
        <v>131</v>
      </c>
      <c r="C933" s="195"/>
      <c r="D933" s="195"/>
      <c r="E933" s="195"/>
      <c r="F933" s="176"/>
      <c r="G933" s="32" t="s">
        <v>102</v>
      </c>
      <c r="H933" s="196" t="str">
        <f ca="1">IFERROR(VLOOKUP(D926,基本登録!$B$8:$I$14,5,FALSE),"")</f>
        <v>個人準決勝</v>
      </c>
      <c r="I933" s="197"/>
      <c r="J933" s="197"/>
      <c r="K933" s="197"/>
      <c r="L933" s="198"/>
      <c r="M933" s="196" t="str">
        <f ca="1">IFERROR(VLOOKUP(D926,基本登録!$B$8:$I$14,6,FALSE),"")</f>
        <v>個人決勝</v>
      </c>
      <c r="N933" s="197"/>
      <c r="O933" s="197"/>
      <c r="P933" s="197"/>
      <c r="Q933" s="198"/>
      <c r="R933" s="196" t="str">
        <f ca="1">IFERROR(IF(VLOOKUP(D926,基本登録!$B$8:$I$14,7,FALSE)="","",VLOOKUP(D926,基本登録!$B$8:$I$14,7,FALSE)),"")</f>
        <v/>
      </c>
      <c r="S933" s="197"/>
      <c r="T933" s="197"/>
      <c r="U933" s="197"/>
      <c r="V933" s="198"/>
      <c r="W933" s="196" t="str">
        <f ca="1">IFERROR(IF(VLOOKUP(D926,基本登録!$B$8:$I$14,8,FALSE)="","",VLOOKUP(D926,基本登録!$B$8:$I$14,8,FALSE)),"")</f>
        <v/>
      </c>
      <c r="X933" s="197"/>
      <c r="Y933" s="197"/>
      <c r="Z933" s="197"/>
      <c r="AA933" s="198"/>
      <c r="AC933" s="52"/>
      <c r="AF933" s="11"/>
    </row>
    <row r="934" spans="1:32" ht="21.75" customHeight="1">
      <c r="A934" s="25" t="str">
        <f>基本登録!$A$17</f>
        <v>１</v>
      </c>
      <c r="B934" s="179" t="str">
        <f>IF(AC934="","",VLOOKUP(AC934,都総体!$J:$O,4,FALSE))</f>
        <v/>
      </c>
      <c r="C934" s="180"/>
      <c r="D934" s="180"/>
      <c r="E934" s="180"/>
      <c r="F934" s="181"/>
      <c r="G934" s="26" t="str">
        <f>IF(AC934="","",VLOOKUP(AC934,都総体!$J:$O,5,FALSE))</f>
        <v/>
      </c>
      <c r="H934" s="31"/>
      <c r="I934" s="31"/>
      <c r="J934" s="31"/>
      <c r="K934" s="21"/>
      <c r="L934" s="34"/>
      <c r="M934" s="31"/>
      <c r="N934" s="31"/>
      <c r="O934" s="31"/>
      <c r="P934" s="21"/>
      <c r="Q934" s="34"/>
      <c r="R934" s="31"/>
      <c r="S934" s="31"/>
      <c r="T934" s="31"/>
      <c r="U934" s="21"/>
      <c r="V934" s="34"/>
      <c r="W934" s="31"/>
      <c r="X934" s="31"/>
      <c r="Y934" s="31"/>
      <c r="Z934" s="21"/>
      <c r="AA934" s="34"/>
      <c r="AC934" s="52" t="str">
        <f>都総体!$J$52</f>
        <v/>
      </c>
      <c r="AF934" s="11"/>
    </row>
    <row r="935" spans="1:32" ht="21.75" customHeight="1">
      <c r="A935" s="24" t="str">
        <f>基本登録!$A$18</f>
        <v>２</v>
      </c>
      <c r="B935" s="179" t="str">
        <f>IF(AC935="","",VLOOKUP(AC935,都総体!$J:$O,4,FALSE))</f>
        <v/>
      </c>
      <c r="C935" s="180"/>
      <c r="D935" s="180"/>
      <c r="E935" s="180"/>
      <c r="F935" s="181"/>
      <c r="G935" s="26" t="str">
        <f>IF(AC935="","",VLOOKUP(AC935,都総体!$J:$O,5,FALSE))</f>
        <v/>
      </c>
      <c r="H935" s="31"/>
      <c r="I935" s="31"/>
      <c r="J935" s="31"/>
      <c r="K935" s="21"/>
      <c r="L935" s="34"/>
      <c r="M935" s="31"/>
      <c r="N935" s="31"/>
      <c r="O935" s="31"/>
      <c r="P935" s="21"/>
      <c r="Q935" s="34"/>
      <c r="R935" s="31"/>
      <c r="S935" s="31"/>
      <c r="T935" s="31"/>
      <c r="U935" s="21"/>
      <c r="V935" s="34"/>
      <c r="W935" s="31"/>
      <c r="X935" s="31"/>
      <c r="Y935" s="31"/>
      <c r="Z935" s="21"/>
      <c r="AA935" s="34"/>
      <c r="AC935" s="52"/>
      <c r="AF935" s="11"/>
    </row>
    <row r="936" spans="1:32" ht="21.75" customHeight="1">
      <c r="A936" s="24" t="str">
        <f>基本登録!$A$19</f>
        <v>３</v>
      </c>
      <c r="B936" s="179" t="str">
        <f>IF(AC936="","",VLOOKUP(AC936,都総体!$J:$O,4,FALSE))</f>
        <v/>
      </c>
      <c r="C936" s="180"/>
      <c r="D936" s="180"/>
      <c r="E936" s="180"/>
      <c r="F936" s="181"/>
      <c r="G936" s="26" t="str">
        <f>IF(AC936="","",VLOOKUP(AC936,都総体!$J:$O,5,FALSE))</f>
        <v/>
      </c>
      <c r="H936" s="31"/>
      <c r="I936" s="31"/>
      <c r="J936" s="31"/>
      <c r="K936" s="21"/>
      <c r="L936" s="34"/>
      <c r="M936" s="31"/>
      <c r="N936" s="31"/>
      <c r="O936" s="31"/>
      <c r="P936" s="21"/>
      <c r="Q936" s="34"/>
      <c r="R936" s="31"/>
      <c r="S936" s="31"/>
      <c r="T936" s="31"/>
      <c r="U936" s="21"/>
      <c r="V936" s="34"/>
      <c r="W936" s="31"/>
      <c r="X936" s="31"/>
      <c r="Y936" s="31"/>
      <c r="Z936" s="21"/>
      <c r="AA936" s="34"/>
      <c r="AC936" s="52"/>
      <c r="AF936" s="11"/>
    </row>
    <row r="937" spans="1:32" ht="21.75" customHeight="1">
      <c r="A937" s="24" t="str">
        <f>基本登録!$A$20</f>
        <v>４</v>
      </c>
      <c r="B937" s="179" t="str">
        <f>IF(AC937="","",VLOOKUP(AC937,都総体!$J:$O,4,FALSE))</f>
        <v/>
      </c>
      <c r="C937" s="180"/>
      <c r="D937" s="180"/>
      <c r="E937" s="180"/>
      <c r="F937" s="181"/>
      <c r="G937" s="26" t="str">
        <f>IF(AC937="","",VLOOKUP(AC937,都総体!$J:$O,5,FALSE))</f>
        <v/>
      </c>
      <c r="H937" s="31"/>
      <c r="I937" s="31"/>
      <c r="J937" s="31"/>
      <c r="K937" s="21"/>
      <c r="L937" s="34"/>
      <c r="M937" s="31"/>
      <c r="N937" s="31"/>
      <c r="O937" s="31"/>
      <c r="P937" s="21"/>
      <c r="Q937" s="34"/>
      <c r="R937" s="31"/>
      <c r="S937" s="31"/>
      <c r="T937" s="31"/>
      <c r="U937" s="21"/>
      <c r="V937" s="34"/>
      <c r="W937" s="31"/>
      <c r="X937" s="31"/>
      <c r="Y937" s="31"/>
      <c r="Z937" s="21"/>
      <c r="AA937" s="34"/>
      <c r="AC937" s="52"/>
      <c r="AF937" s="11"/>
    </row>
    <row r="938" spans="1:32" ht="21.75" customHeight="1">
      <c r="A938" s="24" t="str">
        <f>基本登録!$A$21</f>
        <v>５</v>
      </c>
      <c r="B938" s="179" t="str">
        <f>IF(AC938="","",VLOOKUP(AC938,都総体!$J:$O,4,FALSE))</f>
        <v/>
      </c>
      <c r="C938" s="180"/>
      <c r="D938" s="180"/>
      <c r="E938" s="180"/>
      <c r="F938" s="181"/>
      <c r="G938" s="26" t="str">
        <f>IF(AC938="","",VLOOKUP(AC938,都総体!$J:$O,5,FALSE))</f>
        <v/>
      </c>
      <c r="H938" s="31"/>
      <c r="I938" s="31"/>
      <c r="J938" s="31"/>
      <c r="K938" s="21"/>
      <c r="L938" s="34"/>
      <c r="M938" s="31"/>
      <c r="N938" s="31"/>
      <c r="O938" s="31"/>
      <c r="P938" s="21"/>
      <c r="Q938" s="34"/>
      <c r="R938" s="31"/>
      <c r="S938" s="31"/>
      <c r="T938" s="31"/>
      <c r="U938" s="21"/>
      <c r="V938" s="34"/>
      <c r="W938" s="31"/>
      <c r="X938" s="31"/>
      <c r="Y938" s="31"/>
      <c r="Z938" s="21"/>
      <c r="AA938" s="34"/>
      <c r="AC938" s="52"/>
      <c r="AF938" s="11"/>
    </row>
    <row r="939" spans="1:32" ht="21.75" customHeight="1">
      <c r="A939" s="24" t="str">
        <f>基本登録!$A$22</f>
        <v>補</v>
      </c>
      <c r="B939" s="179" t="str">
        <f>IF(AC939="","",VLOOKUP(AC939,都総体!$J:$O,4,FALSE))</f>
        <v/>
      </c>
      <c r="C939" s="180"/>
      <c r="D939" s="180"/>
      <c r="E939" s="180"/>
      <c r="F939" s="181"/>
      <c r="G939" s="26" t="str">
        <f>IF(AC939="","",VLOOKUP(AC939,都総体!$J:$O,5,FALSE))</f>
        <v/>
      </c>
      <c r="H939" s="24"/>
      <c r="I939" s="24"/>
      <c r="J939" s="24"/>
      <c r="K939" s="33"/>
      <c r="L939" s="34"/>
      <c r="M939" s="24"/>
      <c r="N939" s="24"/>
      <c r="O939" s="24"/>
      <c r="P939" s="33"/>
      <c r="Q939" s="34"/>
      <c r="R939" s="24"/>
      <c r="S939" s="24"/>
      <c r="T939" s="24"/>
      <c r="U939" s="33"/>
      <c r="V939" s="34"/>
      <c r="W939" s="24"/>
      <c r="X939" s="24"/>
      <c r="Y939" s="24"/>
      <c r="Z939" s="33"/>
      <c r="AA939" s="34"/>
      <c r="AC939" s="52"/>
      <c r="AF939" s="11"/>
    </row>
    <row r="940" spans="1:32" ht="19.5" customHeight="1">
      <c r="A940" s="169"/>
      <c r="B940" s="170"/>
      <c r="C940" s="170"/>
      <c r="D940" s="170"/>
      <c r="E940" s="170"/>
      <c r="F940" s="170"/>
      <c r="G940" s="171"/>
      <c r="H940" s="172" t="s">
        <v>132</v>
      </c>
      <c r="I940" s="173"/>
      <c r="J940" s="173"/>
      <c r="K940" s="173"/>
      <c r="L940" s="34"/>
      <c r="M940" s="172" t="s">
        <v>132</v>
      </c>
      <c r="N940" s="173"/>
      <c r="O940" s="173"/>
      <c r="P940" s="173"/>
      <c r="Q940" s="34"/>
      <c r="R940" s="172" t="s">
        <v>132</v>
      </c>
      <c r="S940" s="173"/>
      <c r="T940" s="173"/>
      <c r="U940" s="173"/>
      <c r="V940" s="34"/>
      <c r="W940" s="172" t="s">
        <v>132</v>
      </c>
      <c r="X940" s="173"/>
      <c r="Y940" s="173"/>
      <c r="Z940" s="173"/>
      <c r="AA940" s="34"/>
      <c r="AC940" s="52"/>
      <c r="AF940" s="11"/>
    </row>
    <row r="941" spans="1:32" ht="24.75" customHeight="1">
      <c r="A941" s="174"/>
      <c r="B941" s="175"/>
      <c r="C941" s="175"/>
      <c r="D941" s="175"/>
      <c r="E941" s="175"/>
      <c r="F941" s="175"/>
      <c r="G941" s="176"/>
      <c r="H941" s="169"/>
      <c r="I941" s="177"/>
      <c r="J941" s="177"/>
      <c r="K941" s="177"/>
      <c r="L941" s="178"/>
      <c r="M941" s="169"/>
      <c r="N941" s="177"/>
      <c r="O941" s="177"/>
      <c r="P941" s="177"/>
      <c r="Q941" s="178"/>
      <c r="R941" s="169"/>
      <c r="S941" s="177"/>
      <c r="T941" s="177"/>
      <c r="U941" s="177"/>
      <c r="V941" s="178"/>
      <c r="W941" s="169"/>
      <c r="X941" s="177"/>
      <c r="Y941" s="177"/>
      <c r="Z941" s="177"/>
      <c r="AA941" s="178"/>
      <c r="AC941" s="52"/>
      <c r="AF941" s="11"/>
    </row>
    <row r="942" spans="1:32" ht="4.5" customHeight="1">
      <c r="A942" s="165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AC942" s="52"/>
      <c r="AF942" s="11"/>
    </row>
    <row r="943" spans="1:32">
      <c r="A943" s="167" t="s">
        <v>136</v>
      </c>
      <c r="B943" s="167"/>
      <c r="C943" s="47" t="str">
        <f>基本登録!$A$23</f>
        <v>①（　）内の大会の個人の部は一人１枚使用すること（関東予選・総合体育大会・個人選手権大会）</v>
      </c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4"/>
      <c r="R943" s="45"/>
      <c r="S943" s="44"/>
      <c r="T943" s="44"/>
      <c r="U943" s="40"/>
      <c r="V943" s="40"/>
      <c r="W943" s="40"/>
      <c r="X943" s="40"/>
      <c r="Y943" s="40"/>
      <c r="Z943" s="40"/>
      <c r="AA943" s="40"/>
    </row>
    <row r="944" spans="1:32">
      <c r="A944" s="43"/>
      <c r="B944" s="43"/>
      <c r="C944" s="47" t="str">
        <f>基本登録!$A$24</f>
        <v>②顧問の捺印のないものは無効</v>
      </c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6"/>
      <c r="R944" s="44"/>
      <c r="S944" s="44"/>
      <c r="T944" s="44"/>
      <c r="U944" s="168" t="s">
        <v>139</v>
      </c>
      <c r="V944" s="168"/>
      <c r="W944" s="168"/>
      <c r="X944" s="168"/>
      <c r="Y944" s="168"/>
      <c r="Z944" s="168"/>
      <c r="AA944" s="168"/>
    </row>
    <row r="945" spans="1:32" s="37" customFormat="1">
      <c r="A945" s="41"/>
      <c r="B945" s="41"/>
      <c r="C945" s="42" t="str">
        <f>基本登録!$A$25</f>
        <v>③A4用紙に印刷すること（A4用紙1枚につき立順票は二部出力。切り取って使用すること）</v>
      </c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168"/>
      <c r="V945" s="168"/>
      <c r="W945" s="168"/>
      <c r="X945" s="168"/>
      <c r="Y945" s="168"/>
      <c r="Z945" s="168"/>
      <c r="AA945" s="168"/>
      <c r="AC945" s="53"/>
    </row>
    <row r="946" spans="1:32" ht="34.5" customHeight="1">
      <c r="AC946" s="52"/>
      <c r="AF946" s="11"/>
    </row>
    <row r="947" spans="1:32" ht="24.75" customHeight="1">
      <c r="A947" s="240" t="s">
        <v>119</v>
      </c>
      <c r="B947" s="240"/>
      <c r="C947" s="240"/>
      <c r="D947" s="201" t="str">
        <f ca="1">基本登録!$B$10</f>
        <v>令和8年度　都総体（全国総体都予選）個人 立順票</v>
      </c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190" t="s">
        <v>120</v>
      </c>
      <c r="Y947" s="191"/>
      <c r="Z947" s="191"/>
      <c r="AA947" s="192"/>
      <c r="AC947" s="52"/>
      <c r="AF947" s="11"/>
    </row>
    <row r="948" spans="1:32" ht="26.25" customHeight="1">
      <c r="A948" s="241"/>
      <c r="B948" s="241"/>
      <c r="C948" s="24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2" t="str">
        <f>IF(VLOOKUP(AC955,都総体!$J:$O,2,FALSE)="","",VLOOKUP(AC955,都総体!$J:$O,2,FALSE))</f>
        <v/>
      </c>
      <c r="Y948" s="203"/>
      <c r="Z948" s="203"/>
      <c r="AA948" s="204"/>
      <c r="AC948" s="52"/>
      <c r="AF948" s="11"/>
    </row>
    <row r="949" spans="1:32" ht="27" customHeight="1">
      <c r="A949" s="169" t="s">
        <v>121</v>
      </c>
      <c r="B949" s="177"/>
      <c r="C949" s="178"/>
      <c r="D949" s="208"/>
      <c r="E949" s="30" t="s">
        <v>122</v>
      </c>
      <c r="F949" s="208"/>
      <c r="G949" s="190" t="s">
        <v>123</v>
      </c>
      <c r="H949" s="191"/>
      <c r="I949" s="192"/>
      <c r="J949" s="213" t="str">
        <f>基本登録!$B$2</f>
        <v>基本登録シートの学校番号に入力して下さい</v>
      </c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X949" s="205"/>
      <c r="Y949" s="206"/>
      <c r="Z949" s="206"/>
      <c r="AA949" s="207"/>
      <c r="AC949" s="52"/>
      <c r="AF949" s="11"/>
    </row>
    <row r="950" spans="1:32" ht="9.75" customHeight="1">
      <c r="A950" s="214">
        <f>基本登録!$B$1</f>
        <v>0</v>
      </c>
      <c r="B950" s="215"/>
      <c r="C950" s="216"/>
      <c r="D950" s="209"/>
      <c r="E950" s="223" t="s">
        <v>109</v>
      </c>
      <c r="F950" s="211"/>
      <c r="G950" s="226" t="s">
        <v>124</v>
      </c>
      <c r="H950" s="227"/>
      <c r="I950" s="228"/>
      <c r="J950" s="213">
        <f>基本登録!$B$3</f>
        <v>0</v>
      </c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36"/>
      <c r="X950" s="36"/>
      <c r="AC950" s="52"/>
      <c r="AF950" s="11"/>
    </row>
    <row r="951" spans="1:32" ht="16.5" customHeight="1">
      <c r="A951" s="217"/>
      <c r="B951" s="218"/>
      <c r="C951" s="219"/>
      <c r="D951" s="209"/>
      <c r="E951" s="224"/>
      <c r="F951" s="211"/>
      <c r="G951" s="229"/>
      <c r="H951" s="230"/>
      <c r="I951" s="231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X951" s="182" t="s">
        <v>125</v>
      </c>
      <c r="Y951" s="184" t="s">
        <v>126</v>
      </c>
      <c r="Z951" s="185"/>
      <c r="AA951" s="186"/>
      <c r="AC951" s="52"/>
      <c r="AF951" s="11"/>
    </row>
    <row r="952" spans="1:32" ht="27" customHeight="1">
      <c r="A952" s="220"/>
      <c r="B952" s="221"/>
      <c r="C952" s="222"/>
      <c r="D952" s="210"/>
      <c r="E952" s="225"/>
      <c r="F952" s="212"/>
      <c r="G952" s="190" t="s">
        <v>127</v>
      </c>
      <c r="H952" s="191"/>
      <c r="I952" s="192"/>
      <c r="J952" s="28"/>
      <c r="K952" s="29"/>
      <c r="L952" s="29"/>
      <c r="M952" s="29"/>
      <c r="N952" s="29"/>
      <c r="O952" s="29"/>
      <c r="P952" s="22"/>
      <c r="Q952" s="22"/>
      <c r="R952" s="22" t="s">
        <v>128</v>
      </c>
      <c r="S952" s="193" t="str">
        <f t="shared" ref="S952" si="37">AC955</f>
        <v/>
      </c>
      <c r="T952" s="194"/>
      <c r="U952" s="194"/>
      <c r="V952" s="23" t="s">
        <v>129</v>
      </c>
      <c r="X952" s="183"/>
      <c r="Y952" s="187"/>
      <c r="Z952" s="188"/>
      <c r="AA952" s="189"/>
      <c r="AC952" s="52"/>
      <c r="AF952" s="11"/>
    </row>
    <row r="953" spans="1:32" ht="4.5" customHeight="1">
      <c r="AC953" s="52"/>
      <c r="AF953" s="11"/>
    </row>
    <row r="954" spans="1:32" ht="21.75" customHeight="1">
      <c r="A954" s="24" t="s">
        <v>130</v>
      </c>
      <c r="B954" s="174" t="s">
        <v>131</v>
      </c>
      <c r="C954" s="195"/>
      <c r="D954" s="195"/>
      <c r="E954" s="195"/>
      <c r="F954" s="176"/>
      <c r="G954" s="32" t="s">
        <v>102</v>
      </c>
      <c r="H954" s="196" t="str">
        <f ca="1">IFERROR(VLOOKUP(D947,基本登録!$B$8:$I$14,5,FALSE),"")</f>
        <v>個人準決勝</v>
      </c>
      <c r="I954" s="197"/>
      <c r="J954" s="197"/>
      <c r="K954" s="197"/>
      <c r="L954" s="198"/>
      <c r="M954" s="196" t="str">
        <f ca="1">IFERROR(VLOOKUP(D947,基本登録!$B$8:$I$14,6,FALSE),"")</f>
        <v>個人決勝</v>
      </c>
      <c r="N954" s="197"/>
      <c r="O954" s="197"/>
      <c r="P954" s="197"/>
      <c r="Q954" s="198"/>
      <c r="R954" s="196" t="str">
        <f ca="1">IFERROR(IF(VLOOKUP(D947,基本登録!$B$8:$I$14,7,FALSE)="","",VLOOKUP(D947,基本登録!$B$8:$I$14,7,FALSE)),"")</f>
        <v/>
      </c>
      <c r="S954" s="197"/>
      <c r="T954" s="197"/>
      <c r="U954" s="197"/>
      <c r="V954" s="198"/>
      <c r="W954" s="196" t="str">
        <f ca="1">IFERROR(IF(VLOOKUP(D947,基本登録!$B$8:$I$14,8,FALSE)="","",VLOOKUP(D947,基本登録!$B$8:$I$14,8,FALSE)),"")</f>
        <v/>
      </c>
      <c r="X954" s="197"/>
      <c r="Y954" s="197"/>
      <c r="Z954" s="197"/>
      <c r="AA954" s="198"/>
      <c r="AC954" s="52"/>
      <c r="AF954" s="11"/>
    </row>
    <row r="955" spans="1:32" ht="21.75" customHeight="1">
      <c r="A955" s="25" t="str">
        <f>基本登録!$A$17</f>
        <v>１</v>
      </c>
      <c r="B955" s="179" t="str">
        <f>IF(AC955="","",VLOOKUP(AC955,都総体!$J:$O,4,FALSE))</f>
        <v/>
      </c>
      <c r="C955" s="180"/>
      <c r="D955" s="180"/>
      <c r="E955" s="180"/>
      <c r="F955" s="181"/>
      <c r="G955" s="26" t="str">
        <f>IF(AC955="","",VLOOKUP(AC955,都総体!$J:$O,5,FALSE))</f>
        <v/>
      </c>
      <c r="H955" s="31"/>
      <c r="I955" s="31"/>
      <c r="J955" s="31"/>
      <c r="K955" s="21"/>
      <c r="L955" s="34"/>
      <c r="M955" s="31"/>
      <c r="N955" s="31"/>
      <c r="O955" s="31"/>
      <c r="P955" s="21"/>
      <c r="Q955" s="34"/>
      <c r="R955" s="31"/>
      <c r="S955" s="31"/>
      <c r="T955" s="31"/>
      <c r="U955" s="21"/>
      <c r="V955" s="34"/>
      <c r="W955" s="31"/>
      <c r="X955" s="31"/>
      <c r="Y955" s="31"/>
      <c r="Z955" s="21"/>
      <c r="AA955" s="34"/>
      <c r="AC955" s="52" t="str">
        <f>都総体!$J$53</f>
        <v/>
      </c>
      <c r="AF955" s="11"/>
    </row>
    <row r="956" spans="1:32" ht="21.75" customHeight="1">
      <c r="A956" s="24" t="str">
        <f>基本登録!$A$18</f>
        <v>２</v>
      </c>
      <c r="B956" s="179" t="str">
        <f>IF(AC956="","",VLOOKUP(AC956,都総体!$J:$O,4,FALSE))</f>
        <v/>
      </c>
      <c r="C956" s="180"/>
      <c r="D956" s="180"/>
      <c r="E956" s="180"/>
      <c r="F956" s="181"/>
      <c r="G956" s="26" t="str">
        <f>IF(AC956="","",VLOOKUP(AC956,都総体!$J:$O,5,FALSE))</f>
        <v/>
      </c>
      <c r="H956" s="31"/>
      <c r="I956" s="31"/>
      <c r="J956" s="31"/>
      <c r="K956" s="21"/>
      <c r="L956" s="34"/>
      <c r="M956" s="31"/>
      <c r="N956" s="31"/>
      <c r="O956" s="31"/>
      <c r="P956" s="21"/>
      <c r="Q956" s="34"/>
      <c r="R956" s="31"/>
      <c r="S956" s="31"/>
      <c r="T956" s="31"/>
      <c r="U956" s="21"/>
      <c r="V956" s="34"/>
      <c r="W956" s="31"/>
      <c r="X956" s="31"/>
      <c r="Y956" s="31"/>
      <c r="Z956" s="21"/>
      <c r="AA956" s="34"/>
      <c r="AC956" s="52"/>
      <c r="AF956" s="11"/>
    </row>
    <row r="957" spans="1:32" ht="21.75" customHeight="1">
      <c r="A957" s="24" t="str">
        <f>基本登録!$A$19</f>
        <v>３</v>
      </c>
      <c r="B957" s="179" t="str">
        <f>IF(AC957="","",VLOOKUP(AC957,都総体!$J:$O,4,FALSE))</f>
        <v/>
      </c>
      <c r="C957" s="180"/>
      <c r="D957" s="180"/>
      <c r="E957" s="180"/>
      <c r="F957" s="181"/>
      <c r="G957" s="26" t="str">
        <f>IF(AC957="","",VLOOKUP(AC957,都総体!$J:$O,5,FALSE))</f>
        <v/>
      </c>
      <c r="H957" s="31"/>
      <c r="I957" s="31"/>
      <c r="J957" s="31"/>
      <c r="K957" s="21"/>
      <c r="L957" s="34"/>
      <c r="M957" s="31"/>
      <c r="N957" s="31"/>
      <c r="O957" s="31"/>
      <c r="P957" s="21"/>
      <c r="Q957" s="34"/>
      <c r="R957" s="31"/>
      <c r="S957" s="31"/>
      <c r="T957" s="31"/>
      <c r="U957" s="21"/>
      <c r="V957" s="34"/>
      <c r="W957" s="31"/>
      <c r="X957" s="31"/>
      <c r="Y957" s="31"/>
      <c r="Z957" s="21"/>
      <c r="AA957" s="34"/>
      <c r="AC957" s="52"/>
      <c r="AF957" s="11"/>
    </row>
    <row r="958" spans="1:32" ht="21.75" customHeight="1">
      <c r="A958" s="24" t="str">
        <f>基本登録!$A$20</f>
        <v>４</v>
      </c>
      <c r="B958" s="179" t="str">
        <f>IF(AC958="","",VLOOKUP(AC958,都総体!$J:$O,4,FALSE))</f>
        <v/>
      </c>
      <c r="C958" s="180"/>
      <c r="D958" s="180"/>
      <c r="E958" s="180"/>
      <c r="F958" s="181"/>
      <c r="G958" s="26" t="str">
        <f>IF(AC958="","",VLOOKUP(AC958,都総体!$J:$O,5,FALSE))</f>
        <v/>
      </c>
      <c r="H958" s="31"/>
      <c r="I958" s="31"/>
      <c r="J958" s="31"/>
      <c r="K958" s="21"/>
      <c r="L958" s="34"/>
      <c r="M958" s="31"/>
      <c r="N958" s="31"/>
      <c r="O958" s="31"/>
      <c r="P958" s="21"/>
      <c r="Q958" s="34"/>
      <c r="R958" s="31"/>
      <c r="S958" s="31"/>
      <c r="T958" s="31"/>
      <c r="U958" s="21"/>
      <c r="V958" s="34"/>
      <c r="W958" s="31"/>
      <c r="X958" s="31"/>
      <c r="Y958" s="31"/>
      <c r="Z958" s="21"/>
      <c r="AA958" s="34"/>
      <c r="AC958" s="52"/>
      <c r="AF958" s="11"/>
    </row>
    <row r="959" spans="1:32" ht="21.75" customHeight="1">
      <c r="A959" s="24" t="str">
        <f>基本登録!$A$21</f>
        <v>５</v>
      </c>
      <c r="B959" s="179" t="str">
        <f>IF(AC959="","",VLOOKUP(AC959,都総体!$J:$O,4,FALSE))</f>
        <v/>
      </c>
      <c r="C959" s="180"/>
      <c r="D959" s="180"/>
      <c r="E959" s="180"/>
      <c r="F959" s="181"/>
      <c r="G959" s="26" t="str">
        <f>IF(AC959="","",VLOOKUP(AC959,都総体!$J:$O,5,FALSE))</f>
        <v/>
      </c>
      <c r="H959" s="31"/>
      <c r="I959" s="31"/>
      <c r="J959" s="31"/>
      <c r="K959" s="21"/>
      <c r="L959" s="34"/>
      <c r="M959" s="31"/>
      <c r="N959" s="31"/>
      <c r="O959" s="31"/>
      <c r="P959" s="21"/>
      <c r="Q959" s="34"/>
      <c r="R959" s="31"/>
      <c r="S959" s="31"/>
      <c r="T959" s="31"/>
      <c r="U959" s="21"/>
      <c r="V959" s="34"/>
      <c r="W959" s="31"/>
      <c r="X959" s="31"/>
      <c r="Y959" s="31"/>
      <c r="Z959" s="21"/>
      <c r="AA959" s="34"/>
      <c r="AC959" s="52"/>
      <c r="AF959" s="11"/>
    </row>
    <row r="960" spans="1:32" ht="21.75" customHeight="1">
      <c r="A960" s="24" t="str">
        <f>基本登録!$A$22</f>
        <v>補</v>
      </c>
      <c r="B960" s="179" t="str">
        <f>IF(AC960="","",VLOOKUP(AC960,都総体!$J:$O,4,FALSE))</f>
        <v/>
      </c>
      <c r="C960" s="180"/>
      <c r="D960" s="180"/>
      <c r="E960" s="180"/>
      <c r="F960" s="181"/>
      <c r="G960" s="26" t="str">
        <f>IF(AC960="","",VLOOKUP(AC960,都総体!$J:$O,5,FALSE))</f>
        <v/>
      </c>
      <c r="H960" s="24"/>
      <c r="I960" s="24"/>
      <c r="J960" s="24"/>
      <c r="K960" s="33"/>
      <c r="L960" s="34"/>
      <c r="M960" s="24"/>
      <c r="N960" s="24"/>
      <c r="O960" s="24"/>
      <c r="P960" s="33"/>
      <c r="Q960" s="34"/>
      <c r="R960" s="24"/>
      <c r="S960" s="24"/>
      <c r="T960" s="24"/>
      <c r="U960" s="33"/>
      <c r="V960" s="34"/>
      <c r="W960" s="24"/>
      <c r="X960" s="24"/>
      <c r="Y960" s="24"/>
      <c r="Z960" s="33"/>
      <c r="AA960" s="34"/>
      <c r="AC960" s="52"/>
      <c r="AF960" s="11"/>
    </row>
    <row r="961" spans="1:32" ht="19.5" customHeight="1">
      <c r="A961" s="169"/>
      <c r="B961" s="170"/>
      <c r="C961" s="170"/>
      <c r="D961" s="170"/>
      <c r="E961" s="170"/>
      <c r="F961" s="170"/>
      <c r="G961" s="171"/>
      <c r="H961" s="172" t="s">
        <v>132</v>
      </c>
      <c r="I961" s="173"/>
      <c r="J961" s="173"/>
      <c r="K961" s="173"/>
      <c r="L961" s="34"/>
      <c r="M961" s="172" t="s">
        <v>132</v>
      </c>
      <c r="N961" s="173"/>
      <c r="O961" s="173"/>
      <c r="P961" s="173"/>
      <c r="Q961" s="34"/>
      <c r="R961" s="172" t="s">
        <v>132</v>
      </c>
      <c r="S961" s="173"/>
      <c r="T961" s="173"/>
      <c r="U961" s="173"/>
      <c r="V961" s="34"/>
      <c r="W961" s="172" t="s">
        <v>132</v>
      </c>
      <c r="X961" s="173"/>
      <c r="Y961" s="173"/>
      <c r="Z961" s="173"/>
      <c r="AA961" s="34"/>
      <c r="AC961" s="52"/>
      <c r="AF961" s="11"/>
    </row>
    <row r="962" spans="1:32" ht="24.75" customHeight="1">
      <c r="A962" s="174"/>
      <c r="B962" s="175"/>
      <c r="C962" s="175"/>
      <c r="D962" s="175"/>
      <c r="E962" s="175"/>
      <c r="F962" s="175"/>
      <c r="G962" s="176"/>
      <c r="H962" s="169"/>
      <c r="I962" s="177"/>
      <c r="J962" s="177"/>
      <c r="K962" s="177"/>
      <c r="L962" s="178"/>
      <c r="M962" s="169"/>
      <c r="N962" s="177"/>
      <c r="O962" s="177"/>
      <c r="P962" s="177"/>
      <c r="Q962" s="178"/>
      <c r="R962" s="169"/>
      <c r="S962" s="177"/>
      <c r="T962" s="177"/>
      <c r="U962" s="177"/>
      <c r="V962" s="178"/>
      <c r="W962" s="169"/>
      <c r="X962" s="177"/>
      <c r="Y962" s="177"/>
      <c r="Z962" s="177"/>
      <c r="AA962" s="178"/>
      <c r="AC962" s="52"/>
      <c r="AF962" s="11"/>
    </row>
    <row r="963" spans="1:32" ht="4.5" customHeight="1">
      <c r="A963" s="165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AC963" s="52"/>
      <c r="AF963" s="11"/>
    </row>
    <row r="964" spans="1:32">
      <c r="A964" s="167" t="s">
        <v>136</v>
      </c>
      <c r="B964" s="167"/>
      <c r="C964" s="47" t="str">
        <f>基本登録!$A$23</f>
        <v>①（　）内の大会の個人の部は一人１枚使用すること（関東予選・総合体育大会・個人選手権大会）</v>
      </c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4"/>
      <c r="R964" s="45"/>
      <c r="S964" s="44"/>
      <c r="T964" s="44"/>
      <c r="U964" s="40"/>
      <c r="V964" s="40"/>
      <c r="W964" s="40"/>
      <c r="X964" s="40"/>
      <c r="Y964" s="40"/>
      <c r="Z964" s="40"/>
      <c r="AA964" s="40"/>
    </row>
    <row r="965" spans="1:32">
      <c r="A965" s="43"/>
      <c r="B965" s="43"/>
      <c r="C965" s="47" t="str">
        <f>基本登録!$A$24</f>
        <v>②顧問の捺印のないものは無効</v>
      </c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6"/>
      <c r="R965" s="44"/>
      <c r="S965" s="44"/>
      <c r="T965" s="44"/>
      <c r="U965" s="168" t="s">
        <v>139</v>
      </c>
      <c r="V965" s="168"/>
      <c r="W965" s="168"/>
      <c r="X965" s="168"/>
      <c r="Y965" s="168"/>
      <c r="Z965" s="168"/>
      <c r="AA965" s="168"/>
    </row>
    <row r="966" spans="1:32" s="37" customFormat="1">
      <c r="A966" s="41"/>
      <c r="B966" s="41"/>
      <c r="C966" s="42" t="str">
        <f>基本登録!$A$25</f>
        <v>③A4用紙に印刷すること（A4用紙1枚につき立順票は二部出力。切り取って使用すること）</v>
      </c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168"/>
      <c r="V966" s="168"/>
      <c r="W966" s="168"/>
      <c r="X966" s="168"/>
      <c r="Y966" s="168"/>
      <c r="Z966" s="168"/>
      <c r="AA966" s="168"/>
      <c r="AC966" s="53"/>
    </row>
    <row r="967" spans="1:32" ht="34.5" customHeight="1">
      <c r="AC967" s="52"/>
      <c r="AF967" s="11"/>
    </row>
    <row r="968" spans="1:32" ht="24.75" customHeight="1">
      <c r="A968" s="240" t="s">
        <v>119</v>
      </c>
      <c r="B968" s="240"/>
      <c r="C968" s="240"/>
      <c r="D968" s="201" t="str">
        <f ca="1">基本登録!$B$10</f>
        <v>令和8年度　都総体（全国総体都予選）個人 立順票</v>
      </c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190" t="s">
        <v>120</v>
      </c>
      <c r="Y968" s="191"/>
      <c r="Z968" s="191"/>
      <c r="AA968" s="192"/>
      <c r="AC968" s="52"/>
      <c r="AF968" s="11"/>
    </row>
    <row r="969" spans="1:32" ht="26.25" customHeight="1">
      <c r="A969" s="241"/>
      <c r="B969" s="241"/>
      <c r="C969" s="24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2" t="str">
        <f>IF(VLOOKUP(AC976,都総体!$J:$O,2,FALSE)="","",VLOOKUP(AC976,都総体!$J:$O,2,FALSE))</f>
        <v/>
      </c>
      <c r="Y969" s="203"/>
      <c r="Z969" s="203"/>
      <c r="AA969" s="204"/>
      <c r="AC969" s="52"/>
      <c r="AF969" s="11"/>
    </row>
    <row r="970" spans="1:32" ht="27" customHeight="1">
      <c r="A970" s="169" t="s">
        <v>121</v>
      </c>
      <c r="B970" s="177"/>
      <c r="C970" s="178"/>
      <c r="D970" s="208"/>
      <c r="E970" s="30" t="s">
        <v>122</v>
      </c>
      <c r="F970" s="208"/>
      <c r="G970" s="190" t="s">
        <v>123</v>
      </c>
      <c r="H970" s="191"/>
      <c r="I970" s="192"/>
      <c r="J970" s="213" t="str">
        <f>基本登録!$B$2</f>
        <v>基本登録シートの学校番号に入力して下さい</v>
      </c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X970" s="205"/>
      <c r="Y970" s="206"/>
      <c r="Z970" s="206"/>
      <c r="AA970" s="207"/>
      <c r="AC970" s="52"/>
      <c r="AF970" s="11"/>
    </row>
    <row r="971" spans="1:32" ht="9.75" customHeight="1">
      <c r="A971" s="214">
        <f>基本登録!$B$1</f>
        <v>0</v>
      </c>
      <c r="B971" s="215"/>
      <c r="C971" s="216"/>
      <c r="D971" s="209"/>
      <c r="E971" s="223" t="s">
        <v>109</v>
      </c>
      <c r="F971" s="211"/>
      <c r="G971" s="226" t="s">
        <v>124</v>
      </c>
      <c r="H971" s="227"/>
      <c r="I971" s="228"/>
      <c r="J971" s="213">
        <f>基本登録!$B$3</f>
        <v>0</v>
      </c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36"/>
      <c r="X971" s="36"/>
      <c r="AC971" s="52"/>
      <c r="AF971" s="11"/>
    </row>
    <row r="972" spans="1:32" ht="16.5" customHeight="1">
      <c r="A972" s="217"/>
      <c r="B972" s="218"/>
      <c r="C972" s="219"/>
      <c r="D972" s="209"/>
      <c r="E972" s="224"/>
      <c r="F972" s="211"/>
      <c r="G972" s="229"/>
      <c r="H972" s="230"/>
      <c r="I972" s="231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X972" s="182" t="s">
        <v>125</v>
      </c>
      <c r="Y972" s="184" t="s">
        <v>126</v>
      </c>
      <c r="Z972" s="185"/>
      <c r="AA972" s="186"/>
      <c r="AC972" s="52"/>
      <c r="AF972" s="11"/>
    </row>
    <row r="973" spans="1:32" ht="27" customHeight="1">
      <c r="A973" s="220"/>
      <c r="B973" s="221"/>
      <c r="C973" s="222"/>
      <c r="D973" s="210"/>
      <c r="E973" s="225"/>
      <c r="F973" s="212"/>
      <c r="G973" s="190" t="s">
        <v>127</v>
      </c>
      <c r="H973" s="191"/>
      <c r="I973" s="192"/>
      <c r="J973" s="28"/>
      <c r="K973" s="29"/>
      <c r="L973" s="29"/>
      <c r="M973" s="29"/>
      <c r="N973" s="29"/>
      <c r="O973" s="29"/>
      <c r="P973" s="22"/>
      <c r="Q973" s="22"/>
      <c r="R973" s="22" t="s">
        <v>128</v>
      </c>
      <c r="S973" s="193" t="str">
        <f t="shared" ref="S973" si="38">AC976</f>
        <v/>
      </c>
      <c r="T973" s="194"/>
      <c r="U973" s="194"/>
      <c r="V973" s="23" t="s">
        <v>129</v>
      </c>
      <c r="X973" s="183"/>
      <c r="Y973" s="187"/>
      <c r="Z973" s="188"/>
      <c r="AA973" s="189"/>
      <c r="AC973" s="52"/>
      <c r="AF973" s="11"/>
    </row>
    <row r="974" spans="1:32" ht="4.5" customHeight="1">
      <c r="AC974" s="52"/>
      <c r="AF974" s="11"/>
    </row>
    <row r="975" spans="1:32" ht="21.75" customHeight="1">
      <c r="A975" s="24" t="s">
        <v>130</v>
      </c>
      <c r="B975" s="174" t="s">
        <v>131</v>
      </c>
      <c r="C975" s="195"/>
      <c r="D975" s="195"/>
      <c r="E975" s="195"/>
      <c r="F975" s="176"/>
      <c r="G975" s="32" t="s">
        <v>102</v>
      </c>
      <c r="H975" s="196" t="str">
        <f ca="1">IFERROR(VLOOKUP(D968,基本登録!$B$8:$I$14,5,FALSE),"")</f>
        <v>個人準決勝</v>
      </c>
      <c r="I975" s="197"/>
      <c r="J975" s="197"/>
      <c r="K975" s="197"/>
      <c r="L975" s="198"/>
      <c r="M975" s="196" t="str">
        <f ca="1">IFERROR(VLOOKUP(D968,基本登録!$B$8:$I$14,6,FALSE),"")</f>
        <v>個人決勝</v>
      </c>
      <c r="N975" s="197"/>
      <c r="O975" s="197"/>
      <c r="P975" s="197"/>
      <c r="Q975" s="198"/>
      <c r="R975" s="196" t="str">
        <f ca="1">IFERROR(IF(VLOOKUP(D968,基本登録!$B$8:$I$14,7,FALSE)="","",VLOOKUP(D968,基本登録!$B$8:$I$14,7,FALSE)),"")</f>
        <v/>
      </c>
      <c r="S975" s="197"/>
      <c r="T975" s="197"/>
      <c r="U975" s="197"/>
      <c r="V975" s="198"/>
      <c r="W975" s="196" t="str">
        <f ca="1">IFERROR(IF(VLOOKUP(D968,基本登録!$B$8:$I$14,8,FALSE)="","",VLOOKUP(D968,基本登録!$B$8:$I$14,8,FALSE)),"")</f>
        <v/>
      </c>
      <c r="X975" s="197"/>
      <c r="Y975" s="197"/>
      <c r="Z975" s="197"/>
      <c r="AA975" s="198"/>
      <c r="AC975" s="52"/>
      <c r="AF975" s="11"/>
    </row>
    <row r="976" spans="1:32" ht="21.75" customHeight="1">
      <c r="A976" s="25" t="str">
        <f>基本登録!$A$17</f>
        <v>１</v>
      </c>
      <c r="B976" s="179" t="str">
        <f>IF(AC976="","",VLOOKUP(AC976,都総体!$J:$O,4,FALSE))</f>
        <v/>
      </c>
      <c r="C976" s="180"/>
      <c r="D976" s="180"/>
      <c r="E976" s="180"/>
      <c r="F976" s="181"/>
      <c r="G976" s="26" t="str">
        <f>IF(AC976="","",VLOOKUP(AC976,都総体!$J:$O,5,FALSE))</f>
        <v/>
      </c>
      <c r="H976" s="31"/>
      <c r="I976" s="31"/>
      <c r="J976" s="31"/>
      <c r="K976" s="21"/>
      <c r="L976" s="34"/>
      <c r="M976" s="31"/>
      <c r="N976" s="31"/>
      <c r="O976" s="31"/>
      <c r="P976" s="21"/>
      <c r="Q976" s="34"/>
      <c r="R976" s="31"/>
      <c r="S976" s="31"/>
      <c r="T976" s="31"/>
      <c r="U976" s="21"/>
      <c r="V976" s="34"/>
      <c r="W976" s="31"/>
      <c r="X976" s="31"/>
      <c r="Y976" s="31"/>
      <c r="Z976" s="21"/>
      <c r="AA976" s="34"/>
      <c r="AC976" s="52" t="str">
        <f>都総体!$J$54</f>
        <v/>
      </c>
      <c r="AF976" s="11"/>
    </row>
    <row r="977" spans="1:32" ht="21.75" customHeight="1">
      <c r="A977" s="24" t="str">
        <f>基本登録!$A$18</f>
        <v>２</v>
      </c>
      <c r="B977" s="179" t="str">
        <f>IF(AC977="","",VLOOKUP(AC977,都総体!$J:$O,4,FALSE))</f>
        <v/>
      </c>
      <c r="C977" s="180"/>
      <c r="D977" s="180"/>
      <c r="E977" s="180"/>
      <c r="F977" s="181"/>
      <c r="G977" s="26" t="str">
        <f>IF(AC977="","",VLOOKUP(AC977,都総体!$J:$O,5,FALSE))</f>
        <v/>
      </c>
      <c r="H977" s="31"/>
      <c r="I977" s="31"/>
      <c r="J977" s="31"/>
      <c r="K977" s="21"/>
      <c r="L977" s="34"/>
      <c r="M977" s="31"/>
      <c r="N977" s="31"/>
      <c r="O977" s="31"/>
      <c r="P977" s="21"/>
      <c r="Q977" s="34"/>
      <c r="R977" s="31"/>
      <c r="S977" s="31"/>
      <c r="T977" s="31"/>
      <c r="U977" s="21"/>
      <c r="V977" s="34"/>
      <c r="W977" s="31"/>
      <c r="X977" s="31"/>
      <c r="Y977" s="31"/>
      <c r="Z977" s="21"/>
      <c r="AA977" s="34"/>
      <c r="AC977" s="52"/>
      <c r="AF977" s="11"/>
    </row>
    <row r="978" spans="1:32" ht="21.75" customHeight="1">
      <c r="A978" s="24" t="str">
        <f>基本登録!$A$19</f>
        <v>３</v>
      </c>
      <c r="B978" s="179" t="str">
        <f>IF(AC978="","",VLOOKUP(AC978,都総体!$J:$O,4,FALSE))</f>
        <v/>
      </c>
      <c r="C978" s="180"/>
      <c r="D978" s="180"/>
      <c r="E978" s="180"/>
      <c r="F978" s="181"/>
      <c r="G978" s="26" t="str">
        <f>IF(AC978="","",VLOOKUP(AC978,都総体!$J:$O,5,FALSE))</f>
        <v/>
      </c>
      <c r="H978" s="31"/>
      <c r="I978" s="31"/>
      <c r="J978" s="31"/>
      <c r="K978" s="21"/>
      <c r="L978" s="34"/>
      <c r="M978" s="31"/>
      <c r="N978" s="31"/>
      <c r="O978" s="31"/>
      <c r="P978" s="21"/>
      <c r="Q978" s="34"/>
      <c r="R978" s="31"/>
      <c r="S978" s="31"/>
      <c r="T978" s="31"/>
      <c r="U978" s="21"/>
      <c r="V978" s="34"/>
      <c r="W978" s="31"/>
      <c r="X978" s="31"/>
      <c r="Y978" s="31"/>
      <c r="Z978" s="21"/>
      <c r="AA978" s="34"/>
      <c r="AC978" s="52"/>
      <c r="AF978" s="11"/>
    </row>
    <row r="979" spans="1:32" ht="21.75" customHeight="1">
      <c r="A979" s="24" t="str">
        <f>基本登録!$A$20</f>
        <v>４</v>
      </c>
      <c r="B979" s="179" t="str">
        <f>IF(AC979="","",VLOOKUP(AC979,都総体!$J:$O,4,FALSE))</f>
        <v/>
      </c>
      <c r="C979" s="180"/>
      <c r="D979" s="180"/>
      <c r="E979" s="180"/>
      <c r="F979" s="181"/>
      <c r="G979" s="26" t="str">
        <f>IF(AC979="","",VLOOKUP(AC979,都総体!$J:$O,5,FALSE))</f>
        <v/>
      </c>
      <c r="H979" s="31"/>
      <c r="I979" s="31"/>
      <c r="J979" s="31"/>
      <c r="K979" s="21"/>
      <c r="L979" s="34"/>
      <c r="M979" s="31"/>
      <c r="N979" s="31"/>
      <c r="O979" s="31"/>
      <c r="P979" s="21"/>
      <c r="Q979" s="34"/>
      <c r="R979" s="31"/>
      <c r="S979" s="31"/>
      <c r="T979" s="31"/>
      <c r="U979" s="21"/>
      <c r="V979" s="34"/>
      <c r="W979" s="31"/>
      <c r="X979" s="31"/>
      <c r="Y979" s="31"/>
      <c r="Z979" s="21"/>
      <c r="AA979" s="34"/>
      <c r="AC979" s="52"/>
      <c r="AF979" s="11"/>
    </row>
    <row r="980" spans="1:32" ht="21.75" customHeight="1">
      <c r="A980" s="24" t="str">
        <f>基本登録!$A$21</f>
        <v>５</v>
      </c>
      <c r="B980" s="179" t="str">
        <f>IF(AC980="","",VLOOKUP(AC980,都総体!$J:$O,4,FALSE))</f>
        <v/>
      </c>
      <c r="C980" s="180"/>
      <c r="D980" s="180"/>
      <c r="E980" s="180"/>
      <c r="F980" s="181"/>
      <c r="G980" s="26" t="str">
        <f>IF(AC980="","",VLOOKUP(AC980,都総体!$J:$O,5,FALSE))</f>
        <v/>
      </c>
      <c r="H980" s="31"/>
      <c r="I980" s="31"/>
      <c r="J980" s="31"/>
      <c r="K980" s="21"/>
      <c r="L980" s="34"/>
      <c r="M980" s="31"/>
      <c r="N980" s="31"/>
      <c r="O980" s="31"/>
      <c r="P980" s="21"/>
      <c r="Q980" s="34"/>
      <c r="R980" s="31"/>
      <c r="S980" s="31"/>
      <c r="T980" s="31"/>
      <c r="U980" s="21"/>
      <c r="V980" s="34"/>
      <c r="W980" s="31"/>
      <c r="X980" s="31"/>
      <c r="Y980" s="31"/>
      <c r="Z980" s="21"/>
      <c r="AA980" s="34"/>
      <c r="AC980" s="52"/>
      <c r="AF980" s="11"/>
    </row>
    <row r="981" spans="1:32" ht="21.75" customHeight="1">
      <c r="A981" s="24" t="str">
        <f>基本登録!$A$22</f>
        <v>補</v>
      </c>
      <c r="B981" s="179" t="str">
        <f>IF(AC981="","",VLOOKUP(AC981,都総体!$J:$O,4,FALSE))</f>
        <v/>
      </c>
      <c r="C981" s="180"/>
      <c r="D981" s="180"/>
      <c r="E981" s="180"/>
      <c r="F981" s="181"/>
      <c r="G981" s="26" t="str">
        <f>IF(AC981="","",VLOOKUP(AC981,都総体!$J:$O,5,FALSE))</f>
        <v/>
      </c>
      <c r="H981" s="24"/>
      <c r="I981" s="24"/>
      <c r="J981" s="24"/>
      <c r="K981" s="33"/>
      <c r="L981" s="34"/>
      <c r="M981" s="24"/>
      <c r="N981" s="24"/>
      <c r="O981" s="24"/>
      <c r="P981" s="33"/>
      <c r="Q981" s="34"/>
      <c r="R981" s="24"/>
      <c r="S981" s="24"/>
      <c r="T981" s="24"/>
      <c r="U981" s="33"/>
      <c r="V981" s="34"/>
      <c r="W981" s="24"/>
      <c r="X981" s="24"/>
      <c r="Y981" s="24"/>
      <c r="Z981" s="33"/>
      <c r="AA981" s="34"/>
      <c r="AC981" s="52"/>
      <c r="AF981" s="11"/>
    </row>
    <row r="982" spans="1:32" ht="19.5" customHeight="1">
      <c r="A982" s="169"/>
      <c r="B982" s="170"/>
      <c r="C982" s="170"/>
      <c r="D982" s="170"/>
      <c r="E982" s="170"/>
      <c r="F982" s="170"/>
      <c r="G982" s="171"/>
      <c r="H982" s="172" t="s">
        <v>132</v>
      </c>
      <c r="I982" s="173"/>
      <c r="J982" s="173"/>
      <c r="K982" s="173"/>
      <c r="L982" s="34"/>
      <c r="M982" s="172" t="s">
        <v>132</v>
      </c>
      <c r="N982" s="173"/>
      <c r="O982" s="173"/>
      <c r="P982" s="173"/>
      <c r="Q982" s="34"/>
      <c r="R982" s="172" t="s">
        <v>132</v>
      </c>
      <c r="S982" s="173"/>
      <c r="T982" s="173"/>
      <c r="U982" s="173"/>
      <c r="V982" s="34"/>
      <c r="W982" s="172" t="s">
        <v>132</v>
      </c>
      <c r="X982" s="173"/>
      <c r="Y982" s="173"/>
      <c r="Z982" s="173"/>
      <c r="AA982" s="34"/>
      <c r="AC982" s="52"/>
      <c r="AF982" s="11"/>
    </row>
    <row r="983" spans="1:32" ht="24.75" customHeight="1">
      <c r="A983" s="174"/>
      <c r="B983" s="175"/>
      <c r="C983" s="175"/>
      <c r="D983" s="175"/>
      <c r="E983" s="175"/>
      <c r="F983" s="175"/>
      <c r="G983" s="176"/>
      <c r="H983" s="169"/>
      <c r="I983" s="177"/>
      <c r="J983" s="177"/>
      <c r="K983" s="177"/>
      <c r="L983" s="178"/>
      <c r="M983" s="169"/>
      <c r="N983" s="177"/>
      <c r="O983" s="177"/>
      <c r="P983" s="177"/>
      <c r="Q983" s="178"/>
      <c r="R983" s="169"/>
      <c r="S983" s="177"/>
      <c r="T983" s="177"/>
      <c r="U983" s="177"/>
      <c r="V983" s="178"/>
      <c r="W983" s="169"/>
      <c r="X983" s="177"/>
      <c r="Y983" s="177"/>
      <c r="Z983" s="177"/>
      <c r="AA983" s="178"/>
      <c r="AC983" s="52"/>
      <c r="AF983" s="11"/>
    </row>
    <row r="984" spans="1:32" ht="4.5" customHeight="1">
      <c r="A984" s="165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AC984" s="52"/>
      <c r="AF984" s="11"/>
    </row>
    <row r="985" spans="1:32">
      <c r="A985" s="167" t="s">
        <v>136</v>
      </c>
      <c r="B985" s="167"/>
      <c r="C985" s="47" t="str">
        <f>基本登録!$A$23</f>
        <v>①（　）内の大会の個人の部は一人１枚使用すること（関東予選・総合体育大会・個人選手権大会）</v>
      </c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4"/>
      <c r="R985" s="45"/>
      <c r="S985" s="44"/>
      <c r="T985" s="44"/>
      <c r="U985" s="40"/>
      <c r="V985" s="40"/>
      <c r="W985" s="40"/>
      <c r="X985" s="40"/>
      <c r="Y985" s="40"/>
      <c r="Z985" s="40"/>
      <c r="AA985" s="40"/>
    </row>
    <row r="986" spans="1:32">
      <c r="A986" s="43"/>
      <c r="B986" s="43"/>
      <c r="C986" s="47" t="str">
        <f>基本登録!$A$24</f>
        <v>②顧問の捺印のないものは無効</v>
      </c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6"/>
      <c r="R986" s="44"/>
      <c r="S986" s="44"/>
      <c r="T986" s="44"/>
      <c r="U986" s="168" t="s">
        <v>139</v>
      </c>
      <c r="V986" s="168"/>
      <c r="W986" s="168"/>
      <c r="X986" s="168"/>
      <c r="Y986" s="168"/>
      <c r="Z986" s="168"/>
      <c r="AA986" s="168"/>
    </row>
    <row r="987" spans="1:32" s="37" customFormat="1">
      <c r="A987" s="41"/>
      <c r="B987" s="41"/>
      <c r="C987" s="42" t="str">
        <f>基本登録!$A$25</f>
        <v>③A4用紙に印刷すること（A4用紙1枚につき立順票は二部出力。切り取って使用すること）</v>
      </c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168"/>
      <c r="V987" s="168"/>
      <c r="W987" s="168"/>
      <c r="X987" s="168"/>
      <c r="Y987" s="168"/>
      <c r="Z987" s="168"/>
      <c r="AA987" s="168"/>
      <c r="AC987" s="53"/>
    </row>
    <row r="988" spans="1:32" ht="34.5" customHeight="1">
      <c r="AC988" s="52"/>
      <c r="AF988" s="11"/>
    </row>
    <row r="989" spans="1:32" ht="24.75" customHeight="1">
      <c r="A989" s="240" t="s">
        <v>119</v>
      </c>
      <c r="B989" s="240"/>
      <c r="C989" s="240"/>
      <c r="D989" s="201" t="str">
        <f ca="1">基本登録!$B$10</f>
        <v>令和8年度　都総体（全国総体都予選）個人 立順票</v>
      </c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190" t="s">
        <v>120</v>
      </c>
      <c r="Y989" s="191"/>
      <c r="Z989" s="191"/>
      <c r="AA989" s="192"/>
      <c r="AC989" s="52"/>
      <c r="AF989" s="11"/>
    </row>
    <row r="990" spans="1:32" ht="26.25" customHeight="1">
      <c r="A990" s="241"/>
      <c r="B990" s="241"/>
      <c r="C990" s="24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2" t="str">
        <f>IF(VLOOKUP(AC997,都総体!$J:$O,2,FALSE)="","",VLOOKUP(AC997,都総体!$J:$O,2,FALSE))</f>
        <v/>
      </c>
      <c r="Y990" s="203"/>
      <c r="Z990" s="203"/>
      <c r="AA990" s="204"/>
      <c r="AC990" s="52"/>
      <c r="AF990" s="11"/>
    </row>
    <row r="991" spans="1:32" ht="27" customHeight="1">
      <c r="A991" s="169" t="s">
        <v>121</v>
      </c>
      <c r="B991" s="177"/>
      <c r="C991" s="178"/>
      <c r="D991" s="208"/>
      <c r="E991" s="30" t="s">
        <v>122</v>
      </c>
      <c r="F991" s="208"/>
      <c r="G991" s="190" t="s">
        <v>123</v>
      </c>
      <c r="H991" s="191"/>
      <c r="I991" s="192"/>
      <c r="J991" s="213" t="str">
        <f>基本登録!$B$2</f>
        <v>基本登録シートの学校番号に入力して下さい</v>
      </c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X991" s="205"/>
      <c r="Y991" s="206"/>
      <c r="Z991" s="206"/>
      <c r="AA991" s="207"/>
      <c r="AC991" s="52"/>
      <c r="AF991" s="11"/>
    </row>
    <row r="992" spans="1:32" ht="9.75" customHeight="1">
      <c r="A992" s="214">
        <f>基本登録!$B$1</f>
        <v>0</v>
      </c>
      <c r="B992" s="215"/>
      <c r="C992" s="216"/>
      <c r="D992" s="209"/>
      <c r="E992" s="223" t="s">
        <v>109</v>
      </c>
      <c r="F992" s="211"/>
      <c r="G992" s="226" t="s">
        <v>124</v>
      </c>
      <c r="H992" s="227"/>
      <c r="I992" s="228"/>
      <c r="J992" s="213">
        <f>基本登録!$B$3</f>
        <v>0</v>
      </c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36"/>
      <c r="X992" s="36"/>
      <c r="AC992" s="52"/>
      <c r="AF992" s="11"/>
    </row>
    <row r="993" spans="1:32" ht="16.5" customHeight="1">
      <c r="A993" s="217"/>
      <c r="B993" s="218"/>
      <c r="C993" s="219"/>
      <c r="D993" s="209"/>
      <c r="E993" s="224"/>
      <c r="F993" s="211"/>
      <c r="G993" s="229"/>
      <c r="H993" s="230"/>
      <c r="I993" s="231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X993" s="182" t="s">
        <v>125</v>
      </c>
      <c r="Y993" s="184" t="s">
        <v>126</v>
      </c>
      <c r="Z993" s="185"/>
      <c r="AA993" s="186"/>
      <c r="AC993" s="52"/>
      <c r="AF993" s="11"/>
    </row>
    <row r="994" spans="1:32" ht="27" customHeight="1">
      <c r="A994" s="220"/>
      <c r="B994" s="221"/>
      <c r="C994" s="222"/>
      <c r="D994" s="210"/>
      <c r="E994" s="225"/>
      <c r="F994" s="212"/>
      <c r="G994" s="190" t="s">
        <v>127</v>
      </c>
      <c r="H994" s="191"/>
      <c r="I994" s="192"/>
      <c r="J994" s="28"/>
      <c r="K994" s="29"/>
      <c r="L994" s="29"/>
      <c r="M994" s="29"/>
      <c r="N994" s="29"/>
      <c r="O994" s="29"/>
      <c r="P994" s="22"/>
      <c r="Q994" s="22"/>
      <c r="R994" s="22" t="s">
        <v>128</v>
      </c>
      <c r="S994" s="193" t="str">
        <f t="shared" ref="S994" si="39">AC997</f>
        <v/>
      </c>
      <c r="T994" s="194"/>
      <c r="U994" s="194"/>
      <c r="V994" s="23" t="s">
        <v>129</v>
      </c>
      <c r="X994" s="183"/>
      <c r="Y994" s="187"/>
      <c r="Z994" s="188"/>
      <c r="AA994" s="189"/>
      <c r="AC994" s="52"/>
      <c r="AF994" s="11"/>
    </row>
    <row r="995" spans="1:32" ht="4.5" customHeight="1">
      <c r="AC995" s="52"/>
      <c r="AF995" s="11"/>
    </row>
    <row r="996" spans="1:32" ht="21.75" customHeight="1">
      <c r="A996" s="24" t="s">
        <v>130</v>
      </c>
      <c r="B996" s="174" t="s">
        <v>131</v>
      </c>
      <c r="C996" s="195"/>
      <c r="D996" s="195"/>
      <c r="E996" s="195"/>
      <c r="F996" s="176"/>
      <c r="G996" s="32" t="s">
        <v>102</v>
      </c>
      <c r="H996" s="196" t="str">
        <f ca="1">IFERROR(VLOOKUP(D989,基本登録!$B$8:$I$14,5,FALSE),"")</f>
        <v>個人準決勝</v>
      </c>
      <c r="I996" s="197"/>
      <c r="J996" s="197"/>
      <c r="K996" s="197"/>
      <c r="L996" s="198"/>
      <c r="M996" s="196" t="str">
        <f ca="1">IFERROR(VLOOKUP(D989,基本登録!$B$8:$I$14,6,FALSE),"")</f>
        <v>個人決勝</v>
      </c>
      <c r="N996" s="197"/>
      <c r="O996" s="197"/>
      <c r="P996" s="197"/>
      <c r="Q996" s="198"/>
      <c r="R996" s="196" t="str">
        <f ca="1">IFERROR(IF(VLOOKUP(D989,基本登録!$B$8:$I$14,7,FALSE)="","",VLOOKUP(D989,基本登録!$B$8:$I$14,7,FALSE)),"")</f>
        <v/>
      </c>
      <c r="S996" s="197"/>
      <c r="T996" s="197"/>
      <c r="U996" s="197"/>
      <c r="V996" s="198"/>
      <c r="W996" s="196" t="str">
        <f ca="1">IFERROR(IF(VLOOKUP(D989,基本登録!$B$8:$I$14,8,FALSE)="","",VLOOKUP(D989,基本登録!$B$8:$I$14,8,FALSE)),"")</f>
        <v/>
      </c>
      <c r="X996" s="197"/>
      <c r="Y996" s="197"/>
      <c r="Z996" s="197"/>
      <c r="AA996" s="198"/>
      <c r="AC996" s="52"/>
      <c r="AF996" s="11"/>
    </row>
    <row r="997" spans="1:32" ht="21.75" customHeight="1">
      <c r="A997" s="25" t="str">
        <f>基本登録!$A$17</f>
        <v>１</v>
      </c>
      <c r="B997" s="179" t="str">
        <f>IF(AC997="","",VLOOKUP(AC997,都総体!$J:$O,4,FALSE))</f>
        <v/>
      </c>
      <c r="C997" s="180"/>
      <c r="D997" s="180"/>
      <c r="E997" s="180"/>
      <c r="F997" s="181"/>
      <c r="G997" s="26" t="str">
        <f>IF(AC997="","",VLOOKUP(AC997,都総体!$J:$O,5,FALSE))</f>
        <v/>
      </c>
      <c r="H997" s="31"/>
      <c r="I997" s="31"/>
      <c r="J997" s="31"/>
      <c r="K997" s="21"/>
      <c r="L997" s="34"/>
      <c r="M997" s="31"/>
      <c r="N997" s="31"/>
      <c r="O997" s="31"/>
      <c r="P997" s="21"/>
      <c r="Q997" s="34"/>
      <c r="R997" s="31"/>
      <c r="S997" s="31"/>
      <c r="T997" s="31"/>
      <c r="U997" s="21"/>
      <c r="V997" s="34"/>
      <c r="W997" s="31"/>
      <c r="X997" s="31"/>
      <c r="Y997" s="31"/>
      <c r="Z997" s="21"/>
      <c r="AA997" s="34"/>
      <c r="AC997" s="52" t="str">
        <f>都総体!$J$55</f>
        <v/>
      </c>
      <c r="AF997" s="11"/>
    </row>
    <row r="998" spans="1:32" ht="21.75" customHeight="1">
      <c r="A998" s="24" t="str">
        <f>基本登録!$A$18</f>
        <v>２</v>
      </c>
      <c r="B998" s="179" t="str">
        <f>IF(AC998="","",VLOOKUP(AC998,都総体!$J:$O,4,FALSE))</f>
        <v/>
      </c>
      <c r="C998" s="180"/>
      <c r="D998" s="180"/>
      <c r="E998" s="180"/>
      <c r="F998" s="181"/>
      <c r="G998" s="26" t="str">
        <f>IF(AC998="","",VLOOKUP(AC998,都総体!$J:$O,5,FALSE))</f>
        <v/>
      </c>
      <c r="H998" s="31"/>
      <c r="I998" s="31"/>
      <c r="J998" s="31"/>
      <c r="K998" s="21"/>
      <c r="L998" s="34"/>
      <c r="M998" s="31"/>
      <c r="N998" s="31"/>
      <c r="O998" s="31"/>
      <c r="P998" s="21"/>
      <c r="Q998" s="34"/>
      <c r="R998" s="31"/>
      <c r="S998" s="31"/>
      <c r="T998" s="31"/>
      <c r="U998" s="21"/>
      <c r="V998" s="34"/>
      <c r="W998" s="31"/>
      <c r="X998" s="31"/>
      <c r="Y998" s="31"/>
      <c r="Z998" s="21"/>
      <c r="AA998" s="34"/>
      <c r="AC998" s="52"/>
      <c r="AF998" s="11"/>
    </row>
    <row r="999" spans="1:32" ht="21.75" customHeight="1">
      <c r="A999" s="24" t="str">
        <f>基本登録!$A$19</f>
        <v>３</v>
      </c>
      <c r="B999" s="179" t="str">
        <f>IF(AC999="","",VLOOKUP(AC999,都総体!$J:$O,4,FALSE))</f>
        <v/>
      </c>
      <c r="C999" s="180"/>
      <c r="D999" s="180"/>
      <c r="E999" s="180"/>
      <c r="F999" s="181"/>
      <c r="G999" s="26" t="str">
        <f>IF(AC999="","",VLOOKUP(AC999,都総体!$J:$O,5,FALSE))</f>
        <v/>
      </c>
      <c r="H999" s="31"/>
      <c r="I999" s="31"/>
      <c r="J999" s="31"/>
      <c r="K999" s="21"/>
      <c r="L999" s="34"/>
      <c r="M999" s="31"/>
      <c r="N999" s="31"/>
      <c r="O999" s="31"/>
      <c r="P999" s="21"/>
      <c r="Q999" s="34"/>
      <c r="R999" s="31"/>
      <c r="S999" s="31"/>
      <c r="T999" s="31"/>
      <c r="U999" s="21"/>
      <c r="V999" s="34"/>
      <c r="W999" s="31"/>
      <c r="X999" s="31"/>
      <c r="Y999" s="31"/>
      <c r="Z999" s="21"/>
      <c r="AA999" s="34"/>
      <c r="AC999" s="52"/>
      <c r="AF999" s="11"/>
    </row>
    <row r="1000" spans="1:32" ht="21.75" customHeight="1">
      <c r="A1000" s="24" t="str">
        <f>基本登録!$A$20</f>
        <v>４</v>
      </c>
      <c r="B1000" s="179" t="str">
        <f>IF(AC1000="","",VLOOKUP(AC1000,都総体!$J:$O,4,FALSE))</f>
        <v/>
      </c>
      <c r="C1000" s="180"/>
      <c r="D1000" s="180"/>
      <c r="E1000" s="180"/>
      <c r="F1000" s="181"/>
      <c r="G1000" s="26" t="str">
        <f>IF(AC1000="","",VLOOKUP(AC1000,都総体!$J:$O,5,FALSE))</f>
        <v/>
      </c>
      <c r="H1000" s="31"/>
      <c r="I1000" s="31"/>
      <c r="J1000" s="31"/>
      <c r="K1000" s="21"/>
      <c r="L1000" s="34"/>
      <c r="M1000" s="31"/>
      <c r="N1000" s="31"/>
      <c r="O1000" s="31"/>
      <c r="P1000" s="21"/>
      <c r="Q1000" s="34"/>
      <c r="R1000" s="31"/>
      <c r="S1000" s="31"/>
      <c r="T1000" s="31"/>
      <c r="U1000" s="21"/>
      <c r="V1000" s="34"/>
      <c r="W1000" s="31"/>
      <c r="X1000" s="31"/>
      <c r="Y1000" s="31"/>
      <c r="Z1000" s="21"/>
      <c r="AA1000" s="34"/>
      <c r="AC1000" s="52"/>
      <c r="AF1000" s="11"/>
    </row>
    <row r="1001" spans="1:32" ht="21.75" customHeight="1">
      <c r="A1001" s="24" t="str">
        <f>基本登録!$A$21</f>
        <v>５</v>
      </c>
      <c r="B1001" s="179" t="str">
        <f>IF(AC1001="","",VLOOKUP(AC1001,都総体!$J:$O,4,FALSE))</f>
        <v/>
      </c>
      <c r="C1001" s="180"/>
      <c r="D1001" s="180"/>
      <c r="E1001" s="180"/>
      <c r="F1001" s="181"/>
      <c r="G1001" s="26" t="str">
        <f>IF(AC1001="","",VLOOKUP(AC1001,都総体!$J:$O,5,FALSE))</f>
        <v/>
      </c>
      <c r="H1001" s="31"/>
      <c r="I1001" s="31"/>
      <c r="J1001" s="31"/>
      <c r="K1001" s="21"/>
      <c r="L1001" s="34"/>
      <c r="M1001" s="31"/>
      <c r="N1001" s="31"/>
      <c r="O1001" s="31"/>
      <c r="P1001" s="21"/>
      <c r="Q1001" s="34"/>
      <c r="R1001" s="31"/>
      <c r="S1001" s="31"/>
      <c r="T1001" s="31"/>
      <c r="U1001" s="21"/>
      <c r="V1001" s="34"/>
      <c r="W1001" s="31"/>
      <c r="X1001" s="31"/>
      <c r="Y1001" s="31"/>
      <c r="Z1001" s="21"/>
      <c r="AA1001" s="34"/>
      <c r="AC1001" s="52"/>
      <c r="AF1001" s="11"/>
    </row>
    <row r="1002" spans="1:32" ht="21.75" customHeight="1">
      <c r="A1002" s="24" t="str">
        <f>基本登録!$A$22</f>
        <v>補</v>
      </c>
      <c r="B1002" s="179" t="str">
        <f>IF(AC1002="","",VLOOKUP(AC1002,都総体!$J:$O,4,FALSE))</f>
        <v/>
      </c>
      <c r="C1002" s="180"/>
      <c r="D1002" s="180"/>
      <c r="E1002" s="180"/>
      <c r="F1002" s="181"/>
      <c r="G1002" s="26" t="str">
        <f>IF(AC1002="","",VLOOKUP(AC1002,都総体!$J:$O,5,FALSE))</f>
        <v/>
      </c>
      <c r="H1002" s="24"/>
      <c r="I1002" s="24"/>
      <c r="J1002" s="24"/>
      <c r="K1002" s="33"/>
      <c r="L1002" s="34"/>
      <c r="M1002" s="24"/>
      <c r="N1002" s="24"/>
      <c r="O1002" s="24"/>
      <c r="P1002" s="33"/>
      <c r="Q1002" s="34"/>
      <c r="R1002" s="24"/>
      <c r="S1002" s="24"/>
      <c r="T1002" s="24"/>
      <c r="U1002" s="33"/>
      <c r="V1002" s="34"/>
      <c r="W1002" s="24"/>
      <c r="X1002" s="24"/>
      <c r="Y1002" s="24"/>
      <c r="Z1002" s="33"/>
      <c r="AA1002" s="34"/>
      <c r="AC1002" s="52"/>
      <c r="AF1002" s="11"/>
    </row>
    <row r="1003" spans="1:32" ht="19.5" customHeight="1">
      <c r="A1003" s="169"/>
      <c r="B1003" s="170"/>
      <c r="C1003" s="170"/>
      <c r="D1003" s="170"/>
      <c r="E1003" s="170"/>
      <c r="F1003" s="170"/>
      <c r="G1003" s="171"/>
      <c r="H1003" s="172" t="s">
        <v>132</v>
      </c>
      <c r="I1003" s="173"/>
      <c r="J1003" s="173"/>
      <c r="K1003" s="173"/>
      <c r="L1003" s="34"/>
      <c r="M1003" s="172" t="s">
        <v>132</v>
      </c>
      <c r="N1003" s="173"/>
      <c r="O1003" s="173"/>
      <c r="P1003" s="173"/>
      <c r="Q1003" s="34"/>
      <c r="R1003" s="172" t="s">
        <v>132</v>
      </c>
      <c r="S1003" s="173"/>
      <c r="T1003" s="173"/>
      <c r="U1003" s="173"/>
      <c r="V1003" s="34"/>
      <c r="W1003" s="172" t="s">
        <v>132</v>
      </c>
      <c r="X1003" s="173"/>
      <c r="Y1003" s="173"/>
      <c r="Z1003" s="173"/>
      <c r="AA1003" s="34"/>
      <c r="AC1003" s="52"/>
      <c r="AF1003" s="11"/>
    </row>
    <row r="1004" spans="1:32" ht="24.75" customHeight="1">
      <c r="A1004" s="174"/>
      <c r="B1004" s="175"/>
      <c r="C1004" s="175"/>
      <c r="D1004" s="175"/>
      <c r="E1004" s="175"/>
      <c r="F1004" s="175"/>
      <c r="G1004" s="176"/>
      <c r="H1004" s="169"/>
      <c r="I1004" s="177"/>
      <c r="J1004" s="177"/>
      <c r="K1004" s="177"/>
      <c r="L1004" s="178"/>
      <c r="M1004" s="169"/>
      <c r="N1004" s="177"/>
      <c r="O1004" s="177"/>
      <c r="P1004" s="177"/>
      <c r="Q1004" s="178"/>
      <c r="R1004" s="169"/>
      <c r="S1004" s="177"/>
      <c r="T1004" s="177"/>
      <c r="U1004" s="177"/>
      <c r="V1004" s="178"/>
      <c r="W1004" s="169"/>
      <c r="X1004" s="177"/>
      <c r="Y1004" s="177"/>
      <c r="Z1004" s="177"/>
      <c r="AA1004" s="178"/>
      <c r="AC1004" s="52"/>
      <c r="AF1004" s="11"/>
    </row>
    <row r="1005" spans="1:32" ht="4.5" customHeight="1">
      <c r="A1005" s="165"/>
      <c r="B1005" s="166"/>
      <c r="C1005" s="166"/>
      <c r="D1005" s="166"/>
      <c r="E1005" s="166"/>
      <c r="F1005" s="166"/>
      <c r="G1005" s="166"/>
      <c r="H1005" s="166"/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AC1005" s="52"/>
      <c r="AF1005" s="11"/>
    </row>
    <row r="1006" spans="1:32">
      <c r="A1006" s="167" t="s">
        <v>136</v>
      </c>
      <c r="B1006" s="167"/>
      <c r="C1006" s="47" t="str">
        <f>基本登録!$A$23</f>
        <v>①（　）内の大会の個人の部は一人１枚使用すること（関東予選・総合体育大会・個人選手権大会）</v>
      </c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4"/>
      <c r="R1006" s="45"/>
      <c r="S1006" s="44"/>
      <c r="T1006" s="44"/>
      <c r="U1006" s="40"/>
      <c r="V1006" s="40"/>
      <c r="W1006" s="40"/>
      <c r="X1006" s="40"/>
      <c r="Y1006" s="40"/>
      <c r="Z1006" s="40"/>
      <c r="AA1006" s="40"/>
    </row>
    <row r="1007" spans="1:32">
      <c r="A1007" s="43"/>
      <c r="B1007" s="43"/>
      <c r="C1007" s="47" t="str">
        <f>基本登録!$A$24</f>
        <v>②顧問の捺印のないものは無効</v>
      </c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6"/>
      <c r="R1007" s="44"/>
      <c r="S1007" s="44"/>
      <c r="T1007" s="44"/>
      <c r="U1007" s="168" t="s">
        <v>139</v>
      </c>
      <c r="V1007" s="168"/>
      <c r="W1007" s="168"/>
      <c r="X1007" s="168"/>
      <c r="Y1007" s="168"/>
      <c r="Z1007" s="168"/>
      <c r="AA1007" s="168"/>
    </row>
    <row r="1008" spans="1:32" s="37" customFormat="1">
      <c r="A1008" s="41"/>
      <c r="B1008" s="41"/>
      <c r="C1008" s="42" t="str">
        <f>基本登録!$A$25</f>
        <v>③A4用紙に印刷すること（A4用紙1枚につき立順票は二部出力。切り取って使用すること）</v>
      </c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168"/>
      <c r="V1008" s="168"/>
      <c r="W1008" s="168"/>
      <c r="X1008" s="168"/>
      <c r="Y1008" s="168"/>
      <c r="Z1008" s="168"/>
      <c r="AA1008" s="168"/>
      <c r="AC1008" s="53"/>
    </row>
    <row r="1009" spans="1:32" ht="34.5" customHeight="1">
      <c r="AC1009" s="52"/>
      <c r="AF1009" s="11"/>
    </row>
    <row r="1010" spans="1:32" ht="24.75" customHeight="1">
      <c r="A1010" s="240" t="s">
        <v>119</v>
      </c>
      <c r="B1010" s="240"/>
      <c r="C1010" s="240"/>
      <c r="D1010" s="201" t="str">
        <f ca="1">基本登録!$B$10</f>
        <v>令和8年度　都総体（全国総体都予選）個人 立順票</v>
      </c>
      <c r="E1010" s="201"/>
      <c r="F1010" s="201"/>
      <c r="G1010" s="201"/>
      <c r="H1010" s="201"/>
      <c r="I1010" s="201"/>
      <c r="J1010" s="201"/>
      <c r="K1010" s="201"/>
      <c r="L1010" s="201"/>
      <c r="M1010" s="201"/>
      <c r="N1010" s="201"/>
      <c r="O1010" s="201"/>
      <c r="P1010" s="201"/>
      <c r="Q1010" s="201"/>
      <c r="R1010" s="201"/>
      <c r="S1010" s="201"/>
      <c r="T1010" s="201"/>
      <c r="U1010" s="201"/>
      <c r="V1010" s="201"/>
      <c r="W1010" s="201"/>
      <c r="X1010" s="190" t="s">
        <v>120</v>
      </c>
      <c r="Y1010" s="191"/>
      <c r="Z1010" s="191"/>
      <c r="AA1010" s="192"/>
      <c r="AC1010" s="52"/>
      <c r="AF1010" s="11"/>
    </row>
    <row r="1011" spans="1:32" ht="26.25" customHeight="1">
      <c r="A1011" s="241"/>
      <c r="B1011" s="241"/>
      <c r="C1011" s="241"/>
      <c r="D1011" s="201"/>
      <c r="E1011" s="201"/>
      <c r="F1011" s="201"/>
      <c r="G1011" s="201"/>
      <c r="H1011" s="201"/>
      <c r="I1011" s="201"/>
      <c r="J1011" s="201"/>
      <c r="K1011" s="201"/>
      <c r="L1011" s="201"/>
      <c r="M1011" s="201"/>
      <c r="N1011" s="201"/>
      <c r="O1011" s="201"/>
      <c r="P1011" s="201"/>
      <c r="Q1011" s="201"/>
      <c r="R1011" s="201"/>
      <c r="S1011" s="201"/>
      <c r="T1011" s="201"/>
      <c r="U1011" s="201"/>
      <c r="V1011" s="201"/>
      <c r="W1011" s="201"/>
      <c r="X1011" s="202" t="str">
        <f>IF(VLOOKUP(AC1018,都総体!$J:$O,2,FALSE)="","",VLOOKUP(AC1018,都総体!$J:$O,2,FALSE))</f>
        <v/>
      </c>
      <c r="Y1011" s="203"/>
      <c r="Z1011" s="203"/>
      <c r="AA1011" s="204"/>
      <c r="AC1011" s="52"/>
      <c r="AF1011" s="11"/>
    </row>
    <row r="1012" spans="1:32" ht="27" customHeight="1">
      <c r="A1012" s="169" t="s">
        <v>121</v>
      </c>
      <c r="B1012" s="177"/>
      <c r="C1012" s="178"/>
      <c r="D1012" s="208"/>
      <c r="E1012" s="30" t="s">
        <v>122</v>
      </c>
      <c r="F1012" s="208"/>
      <c r="G1012" s="190" t="s">
        <v>123</v>
      </c>
      <c r="H1012" s="191"/>
      <c r="I1012" s="192"/>
      <c r="J1012" s="213" t="str">
        <f>基本登録!$B$2</f>
        <v>基本登録シートの学校番号に入力して下さい</v>
      </c>
      <c r="K1012" s="213"/>
      <c r="L1012" s="213"/>
      <c r="M1012" s="213"/>
      <c r="N1012" s="213"/>
      <c r="O1012" s="213"/>
      <c r="P1012" s="213"/>
      <c r="Q1012" s="213"/>
      <c r="R1012" s="213"/>
      <c r="S1012" s="213"/>
      <c r="T1012" s="213"/>
      <c r="U1012" s="213"/>
      <c r="V1012" s="213"/>
      <c r="X1012" s="205"/>
      <c r="Y1012" s="206"/>
      <c r="Z1012" s="206"/>
      <c r="AA1012" s="207"/>
      <c r="AC1012" s="52"/>
      <c r="AF1012" s="11"/>
    </row>
    <row r="1013" spans="1:32" ht="9.75" customHeight="1">
      <c r="A1013" s="214">
        <f>基本登録!$B$1</f>
        <v>0</v>
      </c>
      <c r="B1013" s="215"/>
      <c r="C1013" s="216"/>
      <c r="D1013" s="209"/>
      <c r="E1013" s="223" t="s">
        <v>109</v>
      </c>
      <c r="F1013" s="211"/>
      <c r="G1013" s="226" t="s">
        <v>124</v>
      </c>
      <c r="H1013" s="227"/>
      <c r="I1013" s="228"/>
      <c r="J1013" s="213">
        <f>基本登録!$B$3</f>
        <v>0</v>
      </c>
      <c r="K1013" s="213"/>
      <c r="L1013" s="213"/>
      <c r="M1013" s="213"/>
      <c r="N1013" s="213"/>
      <c r="O1013" s="213"/>
      <c r="P1013" s="213"/>
      <c r="Q1013" s="213"/>
      <c r="R1013" s="213"/>
      <c r="S1013" s="213"/>
      <c r="T1013" s="213"/>
      <c r="U1013" s="213"/>
      <c r="V1013" s="213"/>
      <c r="W1013" s="36"/>
      <c r="X1013" s="36"/>
      <c r="AC1013" s="52"/>
      <c r="AF1013" s="11"/>
    </row>
    <row r="1014" spans="1:32" ht="16.5" customHeight="1">
      <c r="A1014" s="217"/>
      <c r="B1014" s="218"/>
      <c r="C1014" s="219"/>
      <c r="D1014" s="209"/>
      <c r="E1014" s="224"/>
      <c r="F1014" s="211"/>
      <c r="G1014" s="229"/>
      <c r="H1014" s="230"/>
      <c r="I1014" s="231"/>
      <c r="J1014" s="213"/>
      <c r="K1014" s="213"/>
      <c r="L1014" s="213"/>
      <c r="M1014" s="213"/>
      <c r="N1014" s="213"/>
      <c r="O1014" s="213"/>
      <c r="P1014" s="213"/>
      <c r="Q1014" s="213"/>
      <c r="R1014" s="213"/>
      <c r="S1014" s="213"/>
      <c r="T1014" s="213"/>
      <c r="U1014" s="213"/>
      <c r="V1014" s="213"/>
      <c r="X1014" s="182" t="s">
        <v>125</v>
      </c>
      <c r="Y1014" s="184" t="s">
        <v>126</v>
      </c>
      <c r="Z1014" s="185"/>
      <c r="AA1014" s="186"/>
      <c r="AC1014" s="52"/>
      <c r="AF1014" s="11"/>
    </row>
    <row r="1015" spans="1:32" ht="27" customHeight="1">
      <c r="A1015" s="220"/>
      <c r="B1015" s="221"/>
      <c r="C1015" s="222"/>
      <c r="D1015" s="210"/>
      <c r="E1015" s="225"/>
      <c r="F1015" s="212"/>
      <c r="G1015" s="190" t="s">
        <v>127</v>
      </c>
      <c r="H1015" s="191"/>
      <c r="I1015" s="192"/>
      <c r="J1015" s="28"/>
      <c r="K1015" s="29"/>
      <c r="L1015" s="29"/>
      <c r="M1015" s="29"/>
      <c r="N1015" s="29"/>
      <c r="O1015" s="29"/>
      <c r="P1015" s="22"/>
      <c r="Q1015" s="22"/>
      <c r="R1015" s="22" t="s">
        <v>128</v>
      </c>
      <c r="S1015" s="193" t="str">
        <f t="shared" ref="S1015" si="40">AC1018</f>
        <v/>
      </c>
      <c r="T1015" s="194"/>
      <c r="U1015" s="194"/>
      <c r="V1015" s="23" t="s">
        <v>129</v>
      </c>
      <c r="X1015" s="183"/>
      <c r="Y1015" s="187"/>
      <c r="Z1015" s="188"/>
      <c r="AA1015" s="189"/>
      <c r="AC1015" s="52"/>
      <c r="AF1015" s="11"/>
    </row>
    <row r="1016" spans="1:32" ht="4.5" customHeight="1">
      <c r="AC1016" s="52"/>
      <c r="AF1016" s="11"/>
    </row>
    <row r="1017" spans="1:32" ht="21.75" customHeight="1">
      <c r="A1017" s="24" t="s">
        <v>130</v>
      </c>
      <c r="B1017" s="174" t="s">
        <v>131</v>
      </c>
      <c r="C1017" s="195"/>
      <c r="D1017" s="195"/>
      <c r="E1017" s="195"/>
      <c r="F1017" s="176"/>
      <c r="G1017" s="32" t="s">
        <v>102</v>
      </c>
      <c r="H1017" s="196" t="str">
        <f ca="1">IFERROR(VLOOKUP(D1010,基本登録!$B$8:$I$14,5,FALSE),"")</f>
        <v>個人準決勝</v>
      </c>
      <c r="I1017" s="197"/>
      <c r="J1017" s="197"/>
      <c r="K1017" s="197"/>
      <c r="L1017" s="198"/>
      <c r="M1017" s="196" t="str">
        <f ca="1">IFERROR(VLOOKUP(D1010,基本登録!$B$8:$I$14,6,FALSE),"")</f>
        <v>個人決勝</v>
      </c>
      <c r="N1017" s="197"/>
      <c r="O1017" s="197"/>
      <c r="P1017" s="197"/>
      <c r="Q1017" s="198"/>
      <c r="R1017" s="196" t="str">
        <f ca="1">IFERROR(IF(VLOOKUP(D1010,基本登録!$B$8:$I$14,7,FALSE)="","",VLOOKUP(D1010,基本登録!$B$8:$I$14,7,FALSE)),"")</f>
        <v/>
      </c>
      <c r="S1017" s="197"/>
      <c r="T1017" s="197"/>
      <c r="U1017" s="197"/>
      <c r="V1017" s="198"/>
      <c r="W1017" s="196" t="str">
        <f ca="1">IFERROR(IF(VLOOKUP(D1010,基本登録!$B$8:$I$14,8,FALSE)="","",VLOOKUP(D1010,基本登録!$B$8:$I$14,8,FALSE)),"")</f>
        <v/>
      </c>
      <c r="X1017" s="197"/>
      <c r="Y1017" s="197"/>
      <c r="Z1017" s="197"/>
      <c r="AA1017" s="198"/>
      <c r="AC1017" s="52"/>
      <c r="AF1017" s="11"/>
    </row>
    <row r="1018" spans="1:32" ht="21.75" customHeight="1">
      <c r="A1018" s="25" t="str">
        <f>基本登録!$A$17</f>
        <v>１</v>
      </c>
      <c r="B1018" s="179" t="str">
        <f>IF(AC1018="","",VLOOKUP(AC1018,都総体!$J:$O,4,FALSE))</f>
        <v/>
      </c>
      <c r="C1018" s="180"/>
      <c r="D1018" s="180"/>
      <c r="E1018" s="180"/>
      <c r="F1018" s="181"/>
      <c r="G1018" s="26" t="str">
        <f>IF(AC1018="","",VLOOKUP(AC1018,都総体!$J:$O,5,FALSE))</f>
        <v/>
      </c>
      <c r="H1018" s="31"/>
      <c r="I1018" s="31"/>
      <c r="J1018" s="31"/>
      <c r="K1018" s="21"/>
      <c r="L1018" s="34"/>
      <c r="M1018" s="31"/>
      <c r="N1018" s="31"/>
      <c r="O1018" s="31"/>
      <c r="P1018" s="21"/>
      <c r="Q1018" s="34"/>
      <c r="R1018" s="31"/>
      <c r="S1018" s="31"/>
      <c r="T1018" s="31"/>
      <c r="U1018" s="21"/>
      <c r="V1018" s="34"/>
      <c r="W1018" s="31"/>
      <c r="X1018" s="31"/>
      <c r="Y1018" s="31"/>
      <c r="Z1018" s="21"/>
      <c r="AA1018" s="34"/>
      <c r="AC1018" s="52" t="str">
        <f>都総体!$J$56</f>
        <v/>
      </c>
      <c r="AF1018" s="11"/>
    </row>
    <row r="1019" spans="1:32" ht="21.75" customHeight="1">
      <c r="A1019" s="24" t="str">
        <f>基本登録!$A$18</f>
        <v>２</v>
      </c>
      <c r="B1019" s="179" t="str">
        <f>IF(AC1019="","",VLOOKUP(AC1019,都総体!$J:$O,4,FALSE))</f>
        <v/>
      </c>
      <c r="C1019" s="180"/>
      <c r="D1019" s="180"/>
      <c r="E1019" s="180"/>
      <c r="F1019" s="181"/>
      <c r="G1019" s="26" t="str">
        <f>IF(AC1019="","",VLOOKUP(AC1019,都総体!$J:$O,5,FALSE))</f>
        <v/>
      </c>
      <c r="H1019" s="31"/>
      <c r="I1019" s="31"/>
      <c r="J1019" s="31"/>
      <c r="K1019" s="21"/>
      <c r="L1019" s="34"/>
      <c r="M1019" s="31"/>
      <c r="N1019" s="31"/>
      <c r="O1019" s="31"/>
      <c r="P1019" s="21"/>
      <c r="Q1019" s="34"/>
      <c r="R1019" s="31"/>
      <c r="S1019" s="31"/>
      <c r="T1019" s="31"/>
      <c r="U1019" s="21"/>
      <c r="V1019" s="34"/>
      <c r="W1019" s="31"/>
      <c r="X1019" s="31"/>
      <c r="Y1019" s="31"/>
      <c r="Z1019" s="21"/>
      <c r="AA1019" s="34"/>
      <c r="AC1019" s="52"/>
      <c r="AF1019" s="11"/>
    </row>
    <row r="1020" spans="1:32" ht="21.75" customHeight="1">
      <c r="A1020" s="24" t="str">
        <f>基本登録!$A$19</f>
        <v>３</v>
      </c>
      <c r="B1020" s="179" t="str">
        <f>IF(AC1020="","",VLOOKUP(AC1020,都総体!$J:$O,4,FALSE))</f>
        <v/>
      </c>
      <c r="C1020" s="180"/>
      <c r="D1020" s="180"/>
      <c r="E1020" s="180"/>
      <c r="F1020" s="181"/>
      <c r="G1020" s="26" t="str">
        <f>IF(AC1020="","",VLOOKUP(AC1020,都総体!$J:$O,5,FALSE))</f>
        <v/>
      </c>
      <c r="H1020" s="31"/>
      <c r="I1020" s="31"/>
      <c r="J1020" s="31"/>
      <c r="K1020" s="21"/>
      <c r="L1020" s="34"/>
      <c r="M1020" s="31"/>
      <c r="N1020" s="31"/>
      <c r="O1020" s="31"/>
      <c r="P1020" s="21"/>
      <c r="Q1020" s="34"/>
      <c r="R1020" s="31"/>
      <c r="S1020" s="31"/>
      <c r="T1020" s="31"/>
      <c r="U1020" s="21"/>
      <c r="V1020" s="34"/>
      <c r="W1020" s="31"/>
      <c r="X1020" s="31"/>
      <c r="Y1020" s="31"/>
      <c r="Z1020" s="21"/>
      <c r="AA1020" s="34"/>
      <c r="AC1020" s="52"/>
      <c r="AF1020" s="11"/>
    </row>
    <row r="1021" spans="1:32" ht="21.75" customHeight="1">
      <c r="A1021" s="24" t="str">
        <f>基本登録!$A$20</f>
        <v>４</v>
      </c>
      <c r="B1021" s="179" t="str">
        <f>IF(AC1021="","",VLOOKUP(AC1021,都総体!$J:$O,4,FALSE))</f>
        <v/>
      </c>
      <c r="C1021" s="180"/>
      <c r="D1021" s="180"/>
      <c r="E1021" s="180"/>
      <c r="F1021" s="181"/>
      <c r="G1021" s="26" t="str">
        <f>IF(AC1021="","",VLOOKUP(AC1021,都総体!$J:$O,5,FALSE))</f>
        <v/>
      </c>
      <c r="H1021" s="31"/>
      <c r="I1021" s="31"/>
      <c r="J1021" s="31"/>
      <c r="K1021" s="21"/>
      <c r="L1021" s="34"/>
      <c r="M1021" s="31"/>
      <c r="N1021" s="31"/>
      <c r="O1021" s="31"/>
      <c r="P1021" s="21"/>
      <c r="Q1021" s="34"/>
      <c r="R1021" s="31"/>
      <c r="S1021" s="31"/>
      <c r="T1021" s="31"/>
      <c r="U1021" s="21"/>
      <c r="V1021" s="34"/>
      <c r="W1021" s="31"/>
      <c r="X1021" s="31"/>
      <c r="Y1021" s="31"/>
      <c r="Z1021" s="21"/>
      <c r="AA1021" s="34"/>
      <c r="AC1021" s="52"/>
      <c r="AF1021" s="11"/>
    </row>
    <row r="1022" spans="1:32" ht="21.75" customHeight="1">
      <c r="A1022" s="24" t="str">
        <f>基本登録!$A$21</f>
        <v>５</v>
      </c>
      <c r="B1022" s="179" t="str">
        <f>IF(AC1022="","",VLOOKUP(AC1022,都総体!$J:$O,4,FALSE))</f>
        <v/>
      </c>
      <c r="C1022" s="180"/>
      <c r="D1022" s="180"/>
      <c r="E1022" s="180"/>
      <c r="F1022" s="181"/>
      <c r="G1022" s="26" t="str">
        <f>IF(AC1022="","",VLOOKUP(AC1022,都総体!$J:$O,5,FALSE))</f>
        <v/>
      </c>
      <c r="H1022" s="31"/>
      <c r="I1022" s="31"/>
      <c r="J1022" s="31"/>
      <c r="K1022" s="21"/>
      <c r="L1022" s="34"/>
      <c r="M1022" s="31"/>
      <c r="N1022" s="31"/>
      <c r="O1022" s="31"/>
      <c r="P1022" s="21"/>
      <c r="Q1022" s="34"/>
      <c r="R1022" s="31"/>
      <c r="S1022" s="31"/>
      <c r="T1022" s="31"/>
      <c r="U1022" s="21"/>
      <c r="V1022" s="34"/>
      <c r="W1022" s="31"/>
      <c r="X1022" s="31"/>
      <c r="Y1022" s="31"/>
      <c r="Z1022" s="21"/>
      <c r="AA1022" s="34"/>
      <c r="AC1022" s="52"/>
      <c r="AF1022" s="11"/>
    </row>
    <row r="1023" spans="1:32" ht="21.75" customHeight="1">
      <c r="A1023" s="24" t="str">
        <f>基本登録!$A$22</f>
        <v>補</v>
      </c>
      <c r="B1023" s="179" t="str">
        <f>IF(AC1023="","",VLOOKUP(AC1023,都総体!$J:$O,4,FALSE))</f>
        <v/>
      </c>
      <c r="C1023" s="180"/>
      <c r="D1023" s="180"/>
      <c r="E1023" s="180"/>
      <c r="F1023" s="181"/>
      <c r="G1023" s="26" t="str">
        <f>IF(AC1023="","",VLOOKUP(AC1023,都総体!$J:$O,5,FALSE))</f>
        <v/>
      </c>
      <c r="H1023" s="24"/>
      <c r="I1023" s="24"/>
      <c r="J1023" s="24"/>
      <c r="K1023" s="33"/>
      <c r="L1023" s="34"/>
      <c r="M1023" s="24"/>
      <c r="N1023" s="24"/>
      <c r="O1023" s="24"/>
      <c r="P1023" s="33"/>
      <c r="Q1023" s="34"/>
      <c r="R1023" s="24"/>
      <c r="S1023" s="24"/>
      <c r="T1023" s="24"/>
      <c r="U1023" s="33"/>
      <c r="V1023" s="34"/>
      <c r="W1023" s="24"/>
      <c r="X1023" s="24"/>
      <c r="Y1023" s="24"/>
      <c r="Z1023" s="33"/>
      <c r="AA1023" s="34"/>
      <c r="AC1023" s="52"/>
      <c r="AF1023" s="11"/>
    </row>
    <row r="1024" spans="1:32" ht="19.5" customHeight="1">
      <c r="A1024" s="169"/>
      <c r="B1024" s="170"/>
      <c r="C1024" s="170"/>
      <c r="D1024" s="170"/>
      <c r="E1024" s="170"/>
      <c r="F1024" s="170"/>
      <c r="G1024" s="171"/>
      <c r="H1024" s="172" t="s">
        <v>132</v>
      </c>
      <c r="I1024" s="173"/>
      <c r="J1024" s="173"/>
      <c r="K1024" s="173"/>
      <c r="L1024" s="34"/>
      <c r="M1024" s="172" t="s">
        <v>132</v>
      </c>
      <c r="N1024" s="173"/>
      <c r="O1024" s="173"/>
      <c r="P1024" s="173"/>
      <c r="Q1024" s="34"/>
      <c r="R1024" s="172" t="s">
        <v>132</v>
      </c>
      <c r="S1024" s="173"/>
      <c r="T1024" s="173"/>
      <c r="U1024" s="173"/>
      <c r="V1024" s="34"/>
      <c r="W1024" s="172" t="s">
        <v>132</v>
      </c>
      <c r="X1024" s="173"/>
      <c r="Y1024" s="173"/>
      <c r="Z1024" s="173"/>
      <c r="AA1024" s="34"/>
      <c r="AC1024" s="52"/>
      <c r="AF1024" s="11"/>
    </row>
    <row r="1025" spans="1:32" ht="24.75" customHeight="1">
      <c r="A1025" s="174"/>
      <c r="B1025" s="175"/>
      <c r="C1025" s="175"/>
      <c r="D1025" s="175"/>
      <c r="E1025" s="175"/>
      <c r="F1025" s="175"/>
      <c r="G1025" s="176"/>
      <c r="H1025" s="169"/>
      <c r="I1025" s="177"/>
      <c r="J1025" s="177"/>
      <c r="K1025" s="177"/>
      <c r="L1025" s="178"/>
      <c r="M1025" s="169"/>
      <c r="N1025" s="177"/>
      <c r="O1025" s="177"/>
      <c r="P1025" s="177"/>
      <c r="Q1025" s="178"/>
      <c r="R1025" s="169"/>
      <c r="S1025" s="177"/>
      <c r="T1025" s="177"/>
      <c r="U1025" s="177"/>
      <c r="V1025" s="178"/>
      <c r="W1025" s="169"/>
      <c r="X1025" s="177"/>
      <c r="Y1025" s="177"/>
      <c r="Z1025" s="177"/>
      <c r="AA1025" s="178"/>
      <c r="AC1025" s="52"/>
      <c r="AF1025" s="11"/>
    </row>
    <row r="1026" spans="1:32" ht="4.5" customHeight="1">
      <c r="A1026" s="165"/>
      <c r="B1026" s="166"/>
      <c r="C1026" s="166"/>
      <c r="D1026" s="166"/>
      <c r="E1026" s="166"/>
      <c r="F1026" s="166"/>
      <c r="G1026" s="166"/>
      <c r="H1026" s="166"/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AC1026" s="52"/>
      <c r="AF1026" s="11"/>
    </row>
    <row r="1027" spans="1:32">
      <c r="A1027" s="167" t="s">
        <v>136</v>
      </c>
      <c r="B1027" s="167"/>
      <c r="C1027" s="47" t="str">
        <f>基本登録!$A$23</f>
        <v>①（　）内の大会の個人の部は一人１枚使用すること（関東予選・総合体育大会・個人選手権大会）</v>
      </c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4"/>
      <c r="R1027" s="45"/>
      <c r="S1027" s="44"/>
      <c r="T1027" s="44"/>
      <c r="U1027" s="40"/>
      <c r="V1027" s="40"/>
      <c r="W1027" s="40"/>
      <c r="X1027" s="40"/>
      <c r="Y1027" s="40"/>
      <c r="Z1027" s="40"/>
      <c r="AA1027" s="40"/>
    </row>
    <row r="1028" spans="1:32">
      <c r="A1028" s="43"/>
      <c r="B1028" s="43"/>
      <c r="C1028" s="47" t="str">
        <f>基本登録!$A$24</f>
        <v>②顧問の捺印のないものは無効</v>
      </c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6"/>
      <c r="R1028" s="44"/>
      <c r="S1028" s="44"/>
      <c r="T1028" s="44"/>
      <c r="U1028" s="168" t="s">
        <v>139</v>
      </c>
      <c r="V1028" s="168"/>
      <c r="W1028" s="168"/>
      <c r="X1028" s="168"/>
      <c r="Y1028" s="168"/>
      <c r="Z1028" s="168"/>
      <c r="AA1028" s="168"/>
    </row>
    <row r="1029" spans="1:32" s="37" customFormat="1">
      <c r="A1029" s="41"/>
      <c r="B1029" s="41"/>
      <c r="C1029" s="42" t="str">
        <f>基本登録!$A$25</f>
        <v>③A4用紙に印刷すること（A4用紙1枚につき立順票は二部出力。切り取って使用すること）</v>
      </c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168"/>
      <c r="V1029" s="168"/>
      <c r="W1029" s="168"/>
      <c r="X1029" s="168"/>
      <c r="Y1029" s="168"/>
      <c r="Z1029" s="168"/>
      <c r="AA1029" s="168"/>
      <c r="AC1029" s="53"/>
    </row>
    <row r="1030" spans="1:32" ht="34.5" customHeight="1">
      <c r="AC1030" s="52"/>
      <c r="AF1030" s="11"/>
    </row>
    <row r="1031" spans="1:32" ht="24.75" customHeight="1">
      <c r="A1031" s="240" t="s">
        <v>119</v>
      </c>
      <c r="B1031" s="240"/>
      <c r="C1031" s="240"/>
      <c r="D1031" s="201" t="str">
        <f ca="1">基本登録!$B$10</f>
        <v>令和8年度　都総体（全国総体都予選）個人 立順票</v>
      </c>
      <c r="E1031" s="201"/>
      <c r="F1031" s="201"/>
      <c r="G1031" s="201"/>
      <c r="H1031" s="201"/>
      <c r="I1031" s="201"/>
      <c r="J1031" s="201"/>
      <c r="K1031" s="201"/>
      <c r="L1031" s="201"/>
      <c r="M1031" s="201"/>
      <c r="N1031" s="201"/>
      <c r="O1031" s="201"/>
      <c r="P1031" s="201"/>
      <c r="Q1031" s="201"/>
      <c r="R1031" s="201"/>
      <c r="S1031" s="201"/>
      <c r="T1031" s="201"/>
      <c r="U1031" s="201"/>
      <c r="V1031" s="201"/>
      <c r="W1031" s="201"/>
      <c r="X1031" s="190" t="s">
        <v>120</v>
      </c>
      <c r="Y1031" s="191"/>
      <c r="Z1031" s="191"/>
      <c r="AA1031" s="192"/>
      <c r="AC1031" s="52"/>
      <c r="AF1031" s="11"/>
    </row>
    <row r="1032" spans="1:32" ht="26.25" customHeight="1">
      <c r="A1032" s="241"/>
      <c r="B1032" s="241"/>
      <c r="C1032" s="241"/>
      <c r="D1032" s="201"/>
      <c r="E1032" s="201"/>
      <c r="F1032" s="201"/>
      <c r="G1032" s="201"/>
      <c r="H1032" s="201"/>
      <c r="I1032" s="201"/>
      <c r="J1032" s="201"/>
      <c r="K1032" s="201"/>
      <c r="L1032" s="201"/>
      <c r="M1032" s="201"/>
      <c r="N1032" s="201"/>
      <c r="O1032" s="201"/>
      <c r="P1032" s="201"/>
      <c r="Q1032" s="201"/>
      <c r="R1032" s="201"/>
      <c r="S1032" s="201"/>
      <c r="T1032" s="201"/>
      <c r="U1032" s="201"/>
      <c r="V1032" s="201"/>
      <c r="W1032" s="201"/>
      <c r="X1032" s="202" t="str">
        <f>IF(VLOOKUP(AC1039,都総体!$J:$O,2,FALSE)="","",VLOOKUP(AC1039,都総体!$J:$O,2,FALSE))</f>
        <v/>
      </c>
      <c r="Y1032" s="203"/>
      <c r="Z1032" s="203"/>
      <c r="AA1032" s="204"/>
      <c r="AC1032" s="52"/>
      <c r="AF1032" s="11"/>
    </row>
    <row r="1033" spans="1:32" ht="27" customHeight="1">
      <c r="A1033" s="169" t="s">
        <v>121</v>
      </c>
      <c r="B1033" s="177"/>
      <c r="C1033" s="178"/>
      <c r="D1033" s="208"/>
      <c r="E1033" s="30" t="s">
        <v>122</v>
      </c>
      <c r="F1033" s="208"/>
      <c r="G1033" s="190" t="s">
        <v>123</v>
      </c>
      <c r="H1033" s="191"/>
      <c r="I1033" s="192"/>
      <c r="J1033" s="213" t="str">
        <f>基本登録!$B$2</f>
        <v>基本登録シートの学校番号に入力して下さい</v>
      </c>
      <c r="K1033" s="213"/>
      <c r="L1033" s="213"/>
      <c r="M1033" s="213"/>
      <c r="N1033" s="213"/>
      <c r="O1033" s="213"/>
      <c r="P1033" s="213"/>
      <c r="Q1033" s="213"/>
      <c r="R1033" s="213"/>
      <c r="S1033" s="213"/>
      <c r="T1033" s="213"/>
      <c r="U1033" s="213"/>
      <c r="V1033" s="213"/>
      <c r="X1033" s="205"/>
      <c r="Y1033" s="206"/>
      <c r="Z1033" s="206"/>
      <c r="AA1033" s="207"/>
      <c r="AC1033" s="52"/>
      <c r="AF1033" s="11"/>
    </row>
    <row r="1034" spans="1:32" ht="9.75" customHeight="1">
      <c r="A1034" s="214">
        <f>基本登録!$B$1</f>
        <v>0</v>
      </c>
      <c r="B1034" s="215"/>
      <c r="C1034" s="216"/>
      <c r="D1034" s="209"/>
      <c r="E1034" s="223" t="s">
        <v>109</v>
      </c>
      <c r="F1034" s="211"/>
      <c r="G1034" s="226" t="s">
        <v>124</v>
      </c>
      <c r="H1034" s="227"/>
      <c r="I1034" s="228"/>
      <c r="J1034" s="213">
        <f>基本登録!$B$3</f>
        <v>0</v>
      </c>
      <c r="K1034" s="213"/>
      <c r="L1034" s="213"/>
      <c r="M1034" s="213"/>
      <c r="N1034" s="213"/>
      <c r="O1034" s="213"/>
      <c r="P1034" s="213"/>
      <c r="Q1034" s="213"/>
      <c r="R1034" s="213"/>
      <c r="S1034" s="213"/>
      <c r="T1034" s="213"/>
      <c r="U1034" s="213"/>
      <c r="V1034" s="213"/>
      <c r="W1034" s="36"/>
      <c r="X1034" s="36"/>
      <c r="AC1034" s="52"/>
      <c r="AF1034" s="11"/>
    </row>
    <row r="1035" spans="1:32" ht="16.5" customHeight="1">
      <c r="A1035" s="217"/>
      <c r="B1035" s="218"/>
      <c r="C1035" s="219"/>
      <c r="D1035" s="209"/>
      <c r="E1035" s="224"/>
      <c r="F1035" s="211"/>
      <c r="G1035" s="229"/>
      <c r="H1035" s="230"/>
      <c r="I1035" s="231"/>
      <c r="J1035" s="213"/>
      <c r="K1035" s="213"/>
      <c r="L1035" s="213"/>
      <c r="M1035" s="213"/>
      <c r="N1035" s="213"/>
      <c r="O1035" s="213"/>
      <c r="P1035" s="213"/>
      <c r="Q1035" s="213"/>
      <c r="R1035" s="213"/>
      <c r="S1035" s="213"/>
      <c r="T1035" s="213"/>
      <c r="U1035" s="213"/>
      <c r="V1035" s="213"/>
      <c r="X1035" s="182" t="s">
        <v>125</v>
      </c>
      <c r="Y1035" s="184" t="s">
        <v>126</v>
      </c>
      <c r="Z1035" s="185"/>
      <c r="AA1035" s="186"/>
      <c r="AC1035" s="52"/>
      <c r="AF1035" s="11"/>
    </row>
    <row r="1036" spans="1:32" ht="27" customHeight="1">
      <c r="A1036" s="220"/>
      <c r="B1036" s="221"/>
      <c r="C1036" s="222"/>
      <c r="D1036" s="210"/>
      <c r="E1036" s="225"/>
      <c r="F1036" s="212"/>
      <c r="G1036" s="190" t="s">
        <v>127</v>
      </c>
      <c r="H1036" s="191"/>
      <c r="I1036" s="192"/>
      <c r="J1036" s="28"/>
      <c r="K1036" s="29"/>
      <c r="L1036" s="29"/>
      <c r="M1036" s="29"/>
      <c r="N1036" s="29"/>
      <c r="O1036" s="29"/>
      <c r="P1036" s="22"/>
      <c r="Q1036" s="22"/>
      <c r="R1036" s="22" t="s">
        <v>128</v>
      </c>
      <c r="S1036" s="193" t="str">
        <f t="shared" ref="S1036" si="41">AC1039</f>
        <v/>
      </c>
      <c r="T1036" s="194"/>
      <c r="U1036" s="194"/>
      <c r="V1036" s="23" t="s">
        <v>129</v>
      </c>
      <c r="X1036" s="183"/>
      <c r="Y1036" s="187"/>
      <c r="Z1036" s="188"/>
      <c r="AA1036" s="189"/>
      <c r="AC1036" s="52"/>
      <c r="AF1036" s="11"/>
    </row>
    <row r="1037" spans="1:32" ht="4.5" customHeight="1">
      <c r="AC1037" s="52"/>
      <c r="AF1037" s="11"/>
    </row>
    <row r="1038" spans="1:32" ht="21.75" customHeight="1">
      <c r="A1038" s="24" t="s">
        <v>130</v>
      </c>
      <c r="B1038" s="174" t="s">
        <v>131</v>
      </c>
      <c r="C1038" s="195"/>
      <c r="D1038" s="195"/>
      <c r="E1038" s="195"/>
      <c r="F1038" s="176"/>
      <c r="G1038" s="32" t="s">
        <v>102</v>
      </c>
      <c r="H1038" s="196" t="str">
        <f ca="1">IFERROR(VLOOKUP(D1031,基本登録!$B$8:$I$14,5,FALSE),"")</f>
        <v>個人準決勝</v>
      </c>
      <c r="I1038" s="197"/>
      <c r="J1038" s="197"/>
      <c r="K1038" s="197"/>
      <c r="L1038" s="198"/>
      <c r="M1038" s="196" t="str">
        <f ca="1">IFERROR(VLOOKUP(D1031,基本登録!$B$8:$I$14,6,FALSE),"")</f>
        <v>個人決勝</v>
      </c>
      <c r="N1038" s="197"/>
      <c r="O1038" s="197"/>
      <c r="P1038" s="197"/>
      <c r="Q1038" s="198"/>
      <c r="R1038" s="196" t="str">
        <f ca="1">IFERROR(IF(VLOOKUP(D1031,基本登録!$B$8:$I$14,7,FALSE)="","",VLOOKUP(D1031,基本登録!$B$8:$I$14,7,FALSE)),"")</f>
        <v/>
      </c>
      <c r="S1038" s="197"/>
      <c r="T1038" s="197"/>
      <c r="U1038" s="197"/>
      <c r="V1038" s="198"/>
      <c r="W1038" s="196" t="str">
        <f ca="1">IFERROR(IF(VLOOKUP(D1031,基本登録!$B$8:$I$14,8,FALSE)="","",VLOOKUP(D1031,基本登録!$B$8:$I$14,8,FALSE)),"")</f>
        <v/>
      </c>
      <c r="X1038" s="197"/>
      <c r="Y1038" s="197"/>
      <c r="Z1038" s="197"/>
      <c r="AA1038" s="198"/>
      <c r="AC1038" s="52"/>
      <c r="AF1038" s="11"/>
    </row>
    <row r="1039" spans="1:32" ht="21.75" customHeight="1">
      <c r="A1039" s="25" t="str">
        <f>基本登録!$A$17</f>
        <v>１</v>
      </c>
      <c r="B1039" s="179" t="str">
        <f>IF(AC1039="","",VLOOKUP(AC1039,都総体!$J:$O,4,FALSE))</f>
        <v/>
      </c>
      <c r="C1039" s="180"/>
      <c r="D1039" s="180"/>
      <c r="E1039" s="180"/>
      <c r="F1039" s="181"/>
      <c r="G1039" s="26" t="str">
        <f>IF(AC1039="","",VLOOKUP(AC1039,都総体!$J:$O,5,FALSE))</f>
        <v/>
      </c>
      <c r="H1039" s="31"/>
      <c r="I1039" s="31"/>
      <c r="J1039" s="31"/>
      <c r="K1039" s="21"/>
      <c r="L1039" s="34"/>
      <c r="M1039" s="31"/>
      <c r="N1039" s="31"/>
      <c r="O1039" s="31"/>
      <c r="P1039" s="21"/>
      <c r="Q1039" s="34"/>
      <c r="R1039" s="31"/>
      <c r="S1039" s="31"/>
      <c r="T1039" s="31"/>
      <c r="U1039" s="21"/>
      <c r="V1039" s="34"/>
      <c r="W1039" s="31"/>
      <c r="X1039" s="31"/>
      <c r="Y1039" s="31"/>
      <c r="Z1039" s="21"/>
      <c r="AA1039" s="34"/>
      <c r="AC1039" s="52" t="str">
        <f>都総体!$J$57</f>
        <v/>
      </c>
      <c r="AF1039" s="11"/>
    </row>
    <row r="1040" spans="1:32" ht="21.75" customHeight="1">
      <c r="A1040" s="24" t="str">
        <f>基本登録!$A$18</f>
        <v>２</v>
      </c>
      <c r="B1040" s="179" t="str">
        <f>IF(AC1040="","",VLOOKUP(AC1040,都総体!$J:$O,4,FALSE))</f>
        <v/>
      </c>
      <c r="C1040" s="180"/>
      <c r="D1040" s="180"/>
      <c r="E1040" s="180"/>
      <c r="F1040" s="181"/>
      <c r="G1040" s="26" t="str">
        <f>IF(AC1040="","",VLOOKUP(AC1040,都総体!$J:$O,5,FALSE))</f>
        <v/>
      </c>
      <c r="H1040" s="31"/>
      <c r="I1040" s="31"/>
      <c r="J1040" s="31"/>
      <c r="K1040" s="21"/>
      <c r="L1040" s="34"/>
      <c r="M1040" s="31"/>
      <c r="N1040" s="31"/>
      <c r="O1040" s="31"/>
      <c r="P1040" s="21"/>
      <c r="Q1040" s="34"/>
      <c r="R1040" s="31"/>
      <c r="S1040" s="31"/>
      <c r="T1040" s="31"/>
      <c r="U1040" s="21"/>
      <c r="V1040" s="34"/>
      <c r="W1040" s="31"/>
      <c r="X1040" s="31"/>
      <c r="Y1040" s="31"/>
      <c r="Z1040" s="21"/>
      <c r="AA1040" s="34"/>
      <c r="AC1040" s="52"/>
      <c r="AF1040" s="11"/>
    </row>
    <row r="1041" spans="1:32" ht="21.75" customHeight="1">
      <c r="A1041" s="24" t="str">
        <f>基本登録!$A$19</f>
        <v>３</v>
      </c>
      <c r="B1041" s="179" t="str">
        <f>IF(AC1041="","",VLOOKUP(AC1041,都総体!$J:$O,4,FALSE))</f>
        <v/>
      </c>
      <c r="C1041" s="180"/>
      <c r="D1041" s="180"/>
      <c r="E1041" s="180"/>
      <c r="F1041" s="181"/>
      <c r="G1041" s="26" t="str">
        <f>IF(AC1041="","",VLOOKUP(AC1041,都総体!$J:$O,5,FALSE))</f>
        <v/>
      </c>
      <c r="H1041" s="31"/>
      <c r="I1041" s="31"/>
      <c r="J1041" s="31"/>
      <c r="K1041" s="21"/>
      <c r="L1041" s="34"/>
      <c r="M1041" s="31"/>
      <c r="N1041" s="31"/>
      <c r="O1041" s="31"/>
      <c r="P1041" s="21"/>
      <c r="Q1041" s="34"/>
      <c r="R1041" s="31"/>
      <c r="S1041" s="31"/>
      <c r="T1041" s="31"/>
      <c r="U1041" s="21"/>
      <c r="V1041" s="34"/>
      <c r="W1041" s="31"/>
      <c r="X1041" s="31"/>
      <c r="Y1041" s="31"/>
      <c r="Z1041" s="21"/>
      <c r="AA1041" s="34"/>
      <c r="AC1041" s="52"/>
      <c r="AF1041" s="11"/>
    </row>
    <row r="1042" spans="1:32" ht="21.75" customHeight="1">
      <c r="A1042" s="24" t="str">
        <f>基本登録!$A$20</f>
        <v>４</v>
      </c>
      <c r="B1042" s="179" t="str">
        <f>IF(AC1042="","",VLOOKUP(AC1042,都総体!$J:$O,4,FALSE))</f>
        <v/>
      </c>
      <c r="C1042" s="180"/>
      <c r="D1042" s="180"/>
      <c r="E1042" s="180"/>
      <c r="F1042" s="181"/>
      <c r="G1042" s="26" t="str">
        <f>IF(AC1042="","",VLOOKUP(AC1042,都総体!$J:$O,5,FALSE))</f>
        <v/>
      </c>
      <c r="H1042" s="31"/>
      <c r="I1042" s="31"/>
      <c r="J1042" s="31"/>
      <c r="K1042" s="21"/>
      <c r="L1042" s="34"/>
      <c r="M1042" s="31"/>
      <c r="N1042" s="31"/>
      <c r="O1042" s="31"/>
      <c r="P1042" s="21"/>
      <c r="Q1042" s="34"/>
      <c r="R1042" s="31"/>
      <c r="S1042" s="31"/>
      <c r="T1042" s="31"/>
      <c r="U1042" s="21"/>
      <c r="V1042" s="34"/>
      <c r="W1042" s="31"/>
      <c r="X1042" s="31"/>
      <c r="Y1042" s="31"/>
      <c r="Z1042" s="21"/>
      <c r="AA1042" s="34"/>
      <c r="AC1042" s="52"/>
      <c r="AF1042" s="11"/>
    </row>
    <row r="1043" spans="1:32" ht="21.75" customHeight="1">
      <c r="A1043" s="24" t="str">
        <f>基本登録!$A$21</f>
        <v>５</v>
      </c>
      <c r="B1043" s="179" t="str">
        <f>IF(AC1043="","",VLOOKUP(AC1043,都総体!$J:$O,4,FALSE))</f>
        <v/>
      </c>
      <c r="C1043" s="180"/>
      <c r="D1043" s="180"/>
      <c r="E1043" s="180"/>
      <c r="F1043" s="181"/>
      <c r="G1043" s="26" t="str">
        <f>IF(AC1043="","",VLOOKUP(AC1043,都総体!$J:$O,5,FALSE))</f>
        <v/>
      </c>
      <c r="H1043" s="31"/>
      <c r="I1043" s="31"/>
      <c r="J1043" s="31"/>
      <c r="K1043" s="21"/>
      <c r="L1043" s="34"/>
      <c r="M1043" s="31"/>
      <c r="N1043" s="31"/>
      <c r="O1043" s="31"/>
      <c r="P1043" s="21"/>
      <c r="Q1043" s="34"/>
      <c r="R1043" s="31"/>
      <c r="S1043" s="31"/>
      <c r="T1043" s="31"/>
      <c r="U1043" s="21"/>
      <c r="V1043" s="34"/>
      <c r="W1043" s="31"/>
      <c r="X1043" s="31"/>
      <c r="Y1043" s="31"/>
      <c r="Z1043" s="21"/>
      <c r="AA1043" s="34"/>
      <c r="AC1043" s="52"/>
      <c r="AF1043" s="11"/>
    </row>
    <row r="1044" spans="1:32" ht="21.75" customHeight="1">
      <c r="A1044" s="24" t="str">
        <f>基本登録!$A$22</f>
        <v>補</v>
      </c>
      <c r="B1044" s="179" t="str">
        <f>IF(AC1044="","",VLOOKUP(AC1044,都総体!$J:$O,4,FALSE))</f>
        <v/>
      </c>
      <c r="C1044" s="180"/>
      <c r="D1044" s="180"/>
      <c r="E1044" s="180"/>
      <c r="F1044" s="181"/>
      <c r="G1044" s="26" t="str">
        <f>IF(AC1044="","",VLOOKUP(AC1044,都総体!$J:$O,5,FALSE))</f>
        <v/>
      </c>
      <c r="H1044" s="24"/>
      <c r="I1044" s="24"/>
      <c r="J1044" s="24"/>
      <c r="K1044" s="33"/>
      <c r="L1044" s="34"/>
      <c r="M1044" s="24"/>
      <c r="N1044" s="24"/>
      <c r="O1044" s="24"/>
      <c r="P1044" s="33"/>
      <c r="Q1044" s="34"/>
      <c r="R1044" s="24"/>
      <c r="S1044" s="24"/>
      <c r="T1044" s="24"/>
      <c r="U1044" s="33"/>
      <c r="V1044" s="34"/>
      <c r="W1044" s="24"/>
      <c r="X1044" s="24"/>
      <c r="Y1044" s="24"/>
      <c r="Z1044" s="33"/>
      <c r="AA1044" s="34"/>
      <c r="AC1044" s="52"/>
      <c r="AF1044" s="11"/>
    </row>
    <row r="1045" spans="1:32" ht="19.5" customHeight="1">
      <c r="A1045" s="169"/>
      <c r="B1045" s="170"/>
      <c r="C1045" s="170"/>
      <c r="D1045" s="170"/>
      <c r="E1045" s="170"/>
      <c r="F1045" s="170"/>
      <c r="G1045" s="171"/>
      <c r="H1045" s="172" t="s">
        <v>132</v>
      </c>
      <c r="I1045" s="173"/>
      <c r="J1045" s="173"/>
      <c r="K1045" s="173"/>
      <c r="L1045" s="34"/>
      <c r="M1045" s="172" t="s">
        <v>132</v>
      </c>
      <c r="N1045" s="173"/>
      <c r="O1045" s="173"/>
      <c r="P1045" s="173"/>
      <c r="Q1045" s="34"/>
      <c r="R1045" s="172" t="s">
        <v>132</v>
      </c>
      <c r="S1045" s="173"/>
      <c r="T1045" s="173"/>
      <c r="U1045" s="173"/>
      <c r="V1045" s="34"/>
      <c r="W1045" s="172" t="s">
        <v>132</v>
      </c>
      <c r="X1045" s="173"/>
      <c r="Y1045" s="173"/>
      <c r="Z1045" s="173"/>
      <c r="AA1045" s="34"/>
      <c r="AC1045" s="52"/>
      <c r="AF1045" s="11"/>
    </row>
    <row r="1046" spans="1:32" ht="24.75" customHeight="1">
      <c r="A1046" s="174"/>
      <c r="B1046" s="175"/>
      <c r="C1046" s="175"/>
      <c r="D1046" s="175"/>
      <c r="E1046" s="175"/>
      <c r="F1046" s="175"/>
      <c r="G1046" s="176"/>
      <c r="H1046" s="169"/>
      <c r="I1046" s="177"/>
      <c r="J1046" s="177"/>
      <c r="K1046" s="177"/>
      <c r="L1046" s="178"/>
      <c r="M1046" s="169"/>
      <c r="N1046" s="177"/>
      <c r="O1046" s="177"/>
      <c r="P1046" s="177"/>
      <c r="Q1046" s="178"/>
      <c r="R1046" s="169"/>
      <c r="S1046" s="177"/>
      <c r="T1046" s="177"/>
      <c r="U1046" s="177"/>
      <c r="V1046" s="178"/>
      <c r="W1046" s="169"/>
      <c r="X1046" s="177"/>
      <c r="Y1046" s="177"/>
      <c r="Z1046" s="177"/>
      <c r="AA1046" s="178"/>
      <c r="AC1046" s="52"/>
      <c r="AF1046" s="11"/>
    </row>
    <row r="1047" spans="1:32" ht="4.5" customHeight="1">
      <c r="A1047" s="165"/>
      <c r="B1047" s="166"/>
      <c r="C1047" s="166"/>
      <c r="D1047" s="166"/>
      <c r="E1047" s="166"/>
      <c r="F1047" s="166"/>
      <c r="G1047" s="166"/>
      <c r="H1047" s="166"/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AC1047" s="52"/>
      <c r="AF1047" s="11"/>
    </row>
    <row r="1048" spans="1:32">
      <c r="A1048" s="167" t="s">
        <v>136</v>
      </c>
      <c r="B1048" s="167"/>
      <c r="C1048" s="47" t="str">
        <f>基本登録!$A$23</f>
        <v>①（　）内の大会の個人の部は一人１枚使用すること（関東予選・総合体育大会・個人選手権大会）</v>
      </c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4"/>
      <c r="R1048" s="45"/>
      <c r="S1048" s="44"/>
      <c r="T1048" s="44"/>
      <c r="U1048" s="40"/>
      <c r="V1048" s="40"/>
      <c r="W1048" s="40"/>
      <c r="X1048" s="40"/>
      <c r="Y1048" s="40"/>
      <c r="Z1048" s="40"/>
      <c r="AA1048" s="40"/>
    </row>
    <row r="1049" spans="1:32">
      <c r="A1049" s="43"/>
      <c r="B1049" s="43"/>
      <c r="C1049" s="47" t="str">
        <f>基本登録!$A$24</f>
        <v>②顧問の捺印のないものは無効</v>
      </c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6"/>
      <c r="R1049" s="44"/>
      <c r="S1049" s="44"/>
      <c r="T1049" s="44"/>
      <c r="U1049" s="168" t="s">
        <v>139</v>
      </c>
      <c r="V1049" s="168"/>
      <c r="W1049" s="168"/>
      <c r="X1049" s="168"/>
      <c r="Y1049" s="168"/>
      <c r="Z1049" s="168"/>
      <c r="AA1049" s="168"/>
    </row>
    <row r="1050" spans="1:32" s="37" customFormat="1">
      <c r="A1050" s="41"/>
      <c r="B1050" s="41"/>
      <c r="C1050" s="42" t="str">
        <f>基本登録!$A$25</f>
        <v>③A4用紙に印刷すること（A4用紙1枚につき立順票は二部出力。切り取って使用すること）</v>
      </c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168"/>
      <c r="V1050" s="168"/>
      <c r="W1050" s="168"/>
      <c r="X1050" s="168"/>
      <c r="Y1050" s="168"/>
      <c r="Z1050" s="168"/>
      <c r="AA1050" s="168"/>
      <c r="AC1050" s="53"/>
    </row>
    <row r="1051" spans="1:32" ht="34.5" customHeight="1">
      <c r="AC1051" s="52"/>
      <c r="AF1051" s="11"/>
    </row>
    <row r="1052" spans="1:32" ht="24.75" customHeight="1">
      <c r="A1052" s="240" t="s">
        <v>119</v>
      </c>
      <c r="B1052" s="240"/>
      <c r="C1052" s="240"/>
      <c r="D1052" s="201" t="str">
        <f ca="1">基本登録!$B$10</f>
        <v>令和8年度　都総体（全国総体都予選）個人 立順票</v>
      </c>
      <c r="E1052" s="201"/>
      <c r="F1052" s="201"/>
      <c r="G1052" s="201"/>
      <c r="H1052" s="201"/>
      <c r="I1052" s="201"/>
      <c r="J1052" s="201"/>
      <c r="K1052" s="201"/>
      <c r="L1052" s="201"/>
      <c r="M1052" s="201"/>
      <c r="N1052" s="201"/>
      <c r="O1052" s="201"/>
      <c r="P1052" s="201"/>
      <c r="Q1052" s="201"/>
      <c r="R1052" s="201"/>
      <c r="S1052" s="201"/>
      <c r="T1052" s="201"/>
      <c r="U1052" s="201"/>
      <c r="V1052" s="201"/>
      <c r="W1052" s="201"/>
      <c r="X1052" s="190" t="s">
        <v>120</v>
      </c>
      <c r="Y1052" s="191"/>
      <c r="Z1052" s="191"/>
      <c r="AA1052" s="192"/>
      <c r="AC1052" s="52"/>
      <c r="AF1052" s="11"/>
    </row>
    <row r="1053" spans="1:32" ht="26.25" customHeight="1">
      <c r="A1053" s="241"/>
      <c r="B1053" s="241"/>
      <c r="C1053" s="241"/>
      <c r="D1053" s="201"/>
      <c r="E1053" s="201"/>
      <c r="F1053" s="201"/>
      <c r="G1053" s="201"/>
      <c r="H1053" s="201"/>
      <c r="I1053" s="201"/>
      <c r="J1053" s="201"/>
      <c r="K1053" s="201"/>
      <c r="L1053" s="201"/>
      <c r="M1053" s="201"/>
      <c r="N1053" s="201"/>
      <c r="O1053" s="201"/>
      <c r="P1053" s="201"/>
      <c r="Q1053" s="201"/>
      <c r="R1053" s="201"/>
      <c r="S1053" s="201"/>
      <c r="T1053" s="201"/>
      <c r="U1053" s="201"/>
      <c r="V1053" s="201"/>
      <c r="W1053" s="201"/>
      <c r="X1053" s="202" t="str">
        <f>IF(VLOOKUP(AC1060,都総体!$J:$O,2,FALSE)="","",VLOOKUP(AC1060,都総体!$J:$O,2,FALSE))</f>
        <v/>
      </c>
      <c r="Y1053" s="203"/>
      <c r="Z1053" s="203"/>
      <c r="AA1053" s="204"/>
      <c r="AC1053" s="52"/>
      <c r="AF1053" s="11"/>
    </row>
    <row r="1054" spans="1:32" ht="27" customHeight="1">
      <c r="A1054" s="169" t="s">
        <v>121</v>
      </c>
      <c r="B1054" s="177"/>
      <c r="C1054" s="178"/>
      <c r="D1054" s="208"/>
      <c r="E1054" s="30" t="s">
        <v>122</v>
      </c>
      <c r="F1054" s="208"/>
      <c r="G1054" s="190" t="s">
        <v>123</v>
      </c>
      <c r="H1054" s="191"/>
      <c r="I1054" s="192"/>
      <c r="J1054" s="213" t="str">
        <f>基本登録!$B$2</f>
        <v>基本登録シートの学校番号に入力して下さい</v>
      </c>
      <c r="K1054" s="213"/>
      <c r="L1054" s="213"/>
      <c r="M1054" s="213"/>
      <c r="N1054" s="213"/>
      <c r="O1054" s="213"/>
      <c r="P1054" s="213"/>
      <c r="Q1054" s="213"/>
      <c r="R1054" s="213"/>
      <c r="S1054" s="213"/>
      <c r="T1054" s="213"/>
      <c r="U1054" s="213"/>
      <c r="V1054" s="213"/>
      <c r="X1054" s="205"/>
      <c r="Y1054" s="206"/>
      <c r="Z1054" s="206"/>
      <c r="AA1054" s="207"/>
      <c r="AC1054" s="52"/>
      <c r="AF1054" s="11"/>
    </row>
    <row r="1055" spans="1:32" ht="9.75" customHeight="1">
      <c r="A1055" s="214">
        <f>基本登録!$B$1</f>
        <v>0</v>
      </c>
      <c r="B1055" s="215"/>
      <c r="C1055" s="216"/>
      <c r="D1055" s="209"/>
      <c r="E1055" s="223" t="s">
        <v>109</v>
      </c>
      <c r="F1055" s="211"/>
      <c r="G1055" s="226" t="s">
        <v>124</v>
      </c>
      <c r="H1055" s="227"/>
      <c r="I1055" s="228"/>
      <c r="J1055" s="213">
        <f>基本登録!$B$3</f>
        <v>0</v>
      </c>
      <c r="K1055" s="213"/>
      <c r="L1055" s="213"/>
      <c r="M1055" s="213"/>
      <c r="N1055" s="213"/>
      <c r="O1055" s="213"/>
      <c r="P1055" s="213"/>
      <c r="Q1055" s="213"/>
      <c r="R1055" s="213"/>
      <c r="S1055" s="213"/>
      <c r="T1055" s="213"/>
      <c r="U1055" s="213"/>
      <c r="V1055" s="213"/>
      <c r="W1055" s="36"/>
      <c r="X1055" s="36"/>
      <c r="AC1055" s="52"/>
      <c r="AF1055" s="11"/>
    </row>
    <row r="1056" spans="1:32" ht="16.5" customHeight="1">
      <c r="A1056" s="217"/>
      <c r="B1056" s="218"/>
      <c r="C1056" s="219"/>
      <c r="D1056" s="209"/>
      <c r="E1056" s="224"/>
      <c r="F1056" s="211"/>
      <c r="G1056" s="229"/>
      <c r="H1056" s="230"/>
      <c r="I1056" s="231"/>
      <c r="J1056" s="213"/>
      <c r="K1056" s="213"/>
      <c r="L1056" s="213"/>
      <c r="M1056" s="213"/>
      <c r="N1056" s="213"/>
      <c r="O1056" s="213"/>
      <c r="P1056" s="213"/>
      <c r="Q1056" s="213"/>
      <c r="R1056" s="213"/>
      <c r="S1056" s="213"/>
      <c r="T1056" s="213"/>
      <c r="U1056" s="213"/>
      <c r="V1056" s="213"/>
      <c r="X1056" s="182" t="s">
        <v>125</v>
      </c>
      <c r="Y1056" s="184" t="s">
        <v>126</v>
      </c>
      <c r="Z1056" s="185"/>
      <c r="AA1056" s="186"/>
      <c r="AC1056" s="52"/>
      <c r="AF1056" s="11"/>
    </row>
    <row r="1057" spans="1:32" ht="27" customHeight="1">
      <c r="A1057" s="220"/>
      <c r="B1057" s="221"/>
      <c r="C1057" s="222"/>
      <c r="D1057" s="210"/>
      <c r="E1057" s="225"/>
      <c r="F1057" s="212"/>
      <c r="G1057" s="190" t="s">
        <v>127</v>
      </c>
      <c r="H1057" s="191"/>
      <c r="I1057" s="192"/>
      <c r="J1057" s="28"/>
      <c r="K1057" s="29"/>
      <c r="L1057" s="29"/>
      <c r="M1057" s="29"/>
      <c r="N1057" s="29"/>
      <c r="O1057" s="29"/>
      <c r="P1057" s="22"/>
      <c r="Q1057" s="22"/>
      <c r="R1057" s="22" t="s">
        <v>128</v>
      </c>
      <c r="S1057" s="193" t="str">
        <f t="shared" ref="S1057" si="42">AC1060</f>
        <v/>
      </c>
      <c r="T1057" s="194"/>
      <c r="U1057" s="194"/>
      <c r="V1057" s="23" t="s">
        <v>129</v>
      </c>
      <c r="X1057" s="183"/>
      <c r="Y1057" s="187"/>
      <c r="Z1057" s="188"/>
      <c r="AA1057" s="189"/>
      <c r="AC1057" s="52"/>
      <c r="AF1057" s="11"/>
    </row>
    <row r="1058" spans="1:32" ht="4.5" customHeight="1">
      <c r="AC1058" s="52"/>
      <c r="AF1058" s="11"/>
    </row>
    <row r="1059" spans="1:32" ht="21.75" customHeight="1">
      <c r="A1059" s="24" t="s">
        <v>130</v>
      </c>
      <c r="B1059" s="174" t="s">
        <v>131</v>
      </c>
      <c r="C1059" s="195"/>
      <c r="D1059" s="195"/>
      <c r="E1059" s="195"/>
      <c r="F1059" s="176"/>
      <c r="G1059" s="32" t="s">
        <v>102</v>
      </c>
      <c r="H1059" s="196" t="str">
        <f ca="1">IFERROR(VLOOKUP(D1052,基本登録!$B$8:$I$14,5,FALSE),"")</f>
        <v>個人準決勝</v>
      </c>
      <c r="I1059" s="197"/>
      <c r="J1059" s="197"/>
      <c r="K1059" s="197"/>
      <c r="L1059" s="198"/>
      <c r="M1059" s="196" t="str">
        <f ca="1">IFERROR(VLOOKUP(D1052,基本登録!$B$8:$I$14,6,FALSE),"")</f>
        <v>個人決勝</v>
      </c>
      <c r="N1059" s="197"/>
      <c r="O1059" s="197"/>
      <c r="P1059" s="197"/>
      <c r="Q1059" s="198"/>
      <c r="R1059" s="196" t="str">
        <f ca="1">IFERROR(IF(VLOOKUP(D1052,基本登録!$B$8:$I$14,7,FALSE)="","",VLOOKUP(D1052,基本登録!$B$8:$I$14,7,FALSE)),"")</f>
        <v/>
      </c>
      <c r="S1059" s="197"/>
      <c r="T1059" s="197"/>
      <c r="U1059" s="197"/>
      <c r="V1059" s="198"/>
      <c r="W1059" s="196" t="str">
        <f ca="1">IFERROR(IF(VLOOKUP(D1052,基本登録!$B$8:$I$14,8,FALSE)="","",VLOOKUP(D1052,基本登録!$B$8:$I$14,8,FALSE)),"")</f>
        <v/>
      </c>
      <c r="X1059" s="197"/>
      <c r="Y1059" s="197"/>
      <c r="Z1059" s="197"/>
      <c r="AA1059" s="198"/>
      <c r="AC1059" s="52"/>
      <c r="AF1059" s="11"/>
    </row>
    <row r="1060" spans="1:32" ht="21.75" customHeight="1">
      <c r="A1060" s="25" t="str">
        <f>基本登録!$A$17</f>
        <v>１</v>
      </c>
      <c r="B1060" s="179" t="str">
        <f>IF(AC1060="","",VLOOKUP(AC1060,都総体!$J:$O,4,FALSE))</f>
        <v/>
      </c>
      <c r="C1060" s="180"/>
      <c r="D1060" s="180"/>
      <c r="E1060" s="180"/>
      <c r="F1060" s="181"/>
      <c r="G1060" s="26" t="str">
        <f>IF(AC1060="","",VLOOKUP(AC1060,都総体!$J:$O,5,FALSE))</f>
        <v/>
      </c>
      <c r="H1060" s="31"/>
      <c r="I1060" s="31"/>
      <c r="J1060" s="31"/>
      <c r="K1060" s="21"/>
      <c r="L1060" s="34"/>
      <c r="M1060" s="31"/>
      <c r="N1060" s="31"/>
      <c r="O1060" s="31"/>
      <c r="P1060" s="21"/>
      <c r="Q1060" s="34"/>
      <c r="R1060" s="31"/>
      <c r="S1060" s="31"/>
      <c r="T1060" s="31"/>
      <c r="U1060" s="21"/>
      <c r="V1060" s="34"/>
      <c r="W1060" s="31"/>
      <c r="X1060" s="31"/>
      <c r="Y1060" s="31"/>
      <c r="Z1060" s="21"/>
      <c r="AA1060" s="34"/>
      <c r="AC1060" s="52" t="str">
        <f>都総体!$J$58</f>
        <v/>
      </c>
      <c r="AF1060" s="11"/>
    </row>
    <row r="1061" spans="1:32" ht="21.75" customHeight="1">
      <c r="A1061" s="24" t="str">
        <f>基本登録!$A$18</f>
        <v>２</v>
      </c>
      <c r="B1061" s="179" t="str">
        <f>IF(AC1061="","",VLOOKUP(AC1061,都総体!$J:$O,4,FALSE))</f>
        <v/>
      </c>
      <c r="C1061" s="180"/>
      <c r="D1061" s="180"/>
      <c r="E1061" s="180"/>
      <c r="F1061" s="181"/>
      <c r="G1061" s="26" t="str">
        <f>IF(AC1061="","",VLOOKUP(AC1061,都総体!$J:$O,5,FALSE))</f>
        <v/>
      </c>
      <c r="H1061" s="31"/>
      <c r="I1061" s="31"/>
      <c r="J1061" s="31"/>
      <c r="K1061" s="21"/>
      <c r="L1061" s="34"/>
      <c r="M1061" s="31"/>
      <c r="N1061" s="31"/>
      <c r="O1061" s="31"/>
      <c r="P1061" s="21"/>
      <c r="Q1061" s="34"/>
      <c r="R1061" s="31"/>
      <c r="S1061" s="31"/>
      <c r="T1061" s="31"/>
      <c r="U1061" s="21"/>
      <c r="V1061" s="34"/>
      <c r="W1061" s="31"/>
      <c r="X1061" s="31"/>
      <c r="Y1061" s="31"/>
      <c r="Z1061" s="21"/>
      <c r="AA1061" s="34"/>
      <c r="AC1061" s="52"/>
      <c r="AF1061" s="11"/>
    </row>
    <row r="1062" spans="1:32" ht="21.75" customHeight="1">
      <c r="A1062" s="24" t="str">
        <f>基本登録!$A$19</f>
        <v>３</v>
      </c>
      <c r="B1062" s="179" t="str">
        <f>IF(AC1062="","",VLOOKUP(AC1062,都総体!$J:$O,4,FALSE))</f>
        <v/>
      </c>
      <c r="C1062" s="180"/>
      <c r="D1062" s="180"/>
      <c r="E1062" s="180"/>
      <c r="F1062" s="181"/>
      <c r="G1062" s="26" t="str">
        <f>IF(AC1062="","",VLOOKUP(AC1062,都総体!$J:$O,5,FALSE))</f>
        <v/>
      </c>
      <c r="H1062" s="31"/>
      <c r="I1062" s="31"/>
      <c r="J1062" s="31"/>
      <c r="K1062" s="21"/>
      <c r="L1062" s="34"/>
      <c r="M1062" s="31"/>
      <c r="N1062" s="31"/>
      <c r="O1062" s="31"/>
      <c r="P1062" s="21"/>
      <c r="Q1062" s="34"/>
      <c r="R1062" s="31"/>
      <c r="S1062" s="31"/>
      <c r="T1062" s="31"/>
      <c r="U1062" s="21"/>
      <c r="V1062" s="34"/>
      <c r="W1062" s="31"/>
      <c r="X1062" s="31"/>
      <c r="Y1062" s="31"/>
      <c r="Z1062" s="21"/>
      <c r="AA1062" s="34"/>
      <c r="AC1062" s="52"/>
      <c r="AF1062" s="11"/>
    </row>
    <row r="1063" spans="1:32" ht="21.75" customHeight="1">
      <c r="A1063" s="24" t="str">
        <f>基本登録!$A$20</f>
        <v>４</v>
      </c>
      <c r="B1063" s="179" t="str">
        <f>IF(AC1063="","",VLOOKUP(AC1063,都総体!$J:$O,4,FALSE))</f>
        <v/>
      </c>
      <c r="C1063" s="180"/>
      <c r="D1063" s="180"/>
      <c r="E1063" s="180"/>
      <c r="F1063" s="181"/>
      <c r="G1063" s="26" t="str">
        <f>IF(AC1063="","",VLOOKUP(AC1063,都総体!$J:$O,5,FALSE))</f>
        <v/>
      </c>
      <c r="H1063" s="31"/>
      <c r="I1063" s="31"/>
      <c r="J1063" s="31"/>
      <c r="K1063" s="21"/>
      <c r="L1063" s="34"/>
      <c r="M1063" s="31"/>
      <c r="N1063" s="31"/>
      <c r="O1063" s="31"/>
      <c r="P1063" s="21"/>
      <c r="Q1063" s="34"/>
      <c r="R1063" s="31"/>
      <c r="S1063" s="31"/>
      <c r="T1063" s="31"/>
      <c r="U1063" s="21"/>
      <c r="V1063" s="34"/>
      <c r="W1063" s="31"/>
      <c r="X1063" s="31"/>
      <c r="Y1063" s="31"/>
      <c r="Z1063" s="21"/>
      <c r="AA1063" s="34"/>
      <c r="AC1063" s="52"/>
      <c r="AF1063" s="11"/>
    </row>
    <row r="1064" spans="1:32" ht="21.75" customHeight="1">
      <c r="A1064" s="24" t="str">
        <f>基本登録!$A$21</f>
        <v>５</v>
      </c>
      <c r="B1064" s="179" t="str">
        <f>IF(AC1064="","",VLOOKUP(AC1064,都総体!$J:$O,4,FALSE))</f>
        <v/>
      </c>
      <c r="C1064" s="180"/>
      <c r="D1064" s="180"/>
      <c r="E1064" s="180"/>
      <c r="F1064" s="181"/>
      <c r="G1064" s="26" t="str">
        <f>IF(AC1064="","",VLOOKUP(AC1064,都総体!$J:$O,5,FALSE))</f>
        <v/>
      </c>
      <c r="H1064" s="31"/>
      <c r="I1064" s="31"/>
      <c r="J1064" s="31"/>
      <c r="K1064" s="21"/>
      <c r="L1064" s="34"/>
      <c r="M1064" s="31"/>
      <c r="N1064" s="31"/>
      <c r="O1064" s="31"/>
      <c r="P1064" s="21"/>
      <c r="Q1064" s="34"/>
      <c r="R1064" s="31"/>
      <c r="S1064" s="31"/>
      <c r="T1064" s="31"/>
      <c r="U1064" s="21"/>
      <c r="V1064" s="34"/>
      <c r="W1064" s="31"/>
      <c r="X1064" s="31"/>
      <c r="Y1064" s="31"/>
      <c r="Z1064" s="21"/>
      <c r="AA1064" s="34"/>
      <c r="AC1064" s="52"/>
      <c r="AF1064" s="11"/>
    </row>
    <row r="1065" spans="1:32" ht="21.75" customHeight="1">
      <c r="A1065" s="24" t="str">
        <f>基本登録!$A$22</f>
        <v>補</v>
      </c>
      <c r="B1065" s="179" t="str">
        <f>IF(AC1065="","",VLOOKUP(AC1065,都総体!$J:$O,4,FALSE))</f>
        <v/>
      </c>
      <c r="C1065" s="180"/>
      <c r="D1065" s="180"/>
      <c r="E1065" s="180"/>
      <c r="F1065" s="181"/>
      <c r="G1065" s="26" t="str">
        <f>IF(AC1065="","",VLOOKUP(AC1065,都総体!$J:$O,5,FALSE))</f>
        <v/>
      </c>
      <c r="H1065" s="24"/>
      <c r="I1065" s="24"/>
      <c r="J1065" s="24"/>
      <c r="K1065" s="33"/>
      <c r="L1065" s="34"/>
      <c r="M1065" s="24"/>
      <c r="N1065" s="24"/>
      <c r="O1065" s="24"/>
      <c r="P1065" s="33"/>
      <c r="Q1065" s="34"/>
      <c r="R1065" s="24"/>
      <c r="S1065" s="24"/>
      <c r="T1065" s="24"/>
      <c r="U1065" s="33"/>
      <c r="V1065" s="34"/>
      <c r="W1065" s="24"/>
      <c r="X1065" s="24"/>
      <c r="Y1065" s="24"/>
      <c r="Z1065" s="33"/>
      <c r="AA1065" s="34"/>
      <c r="AC1065" s="52"/>
      <c r="AF1065" s="11"/>
    </row>
    <row r="1066" spans="1:32" ht="19.5" customHeight="1">
      <c r="A1066" s="169"/>
      <c r="B1066" s="170"/>
      <c r="C1066" s="170"/>
      <c r="D1066" s="170"/>
      <c r="E1066" s="170"/>
      <c r="F1066" s="170"/>
      <c r="G1066" s="171"/>
      <c r="H1066" s="172" t="s">
        <v>132</v>
      </c>
      <c r="I1066" s="173"/>
      <c r="J1066" s="173"/>
      <c r="K1066" s="173"/>
      <c r="L1066" s="34"/>
      <c r="M1066" s="172" t="s">
        <v>132</v>
      </c>
      <c r="N1066" s="173"/>
      <c r="O1066" s="173"/>
      <c r="P1066" s="173"/>
      <c r="Q1066" s="34"/>
      <c r="R1066" s="172" t="s">
        <v>132</v>
      </c>
      <c r="S1066" s="173"/>
      <c r="T1066" s="173"/>
      <c r="U1066" s="173"/>
      <c r="V1066" s="34"/>
      <c r="W1066" s="172" t="s">
        <v>132</v>
      </c>
      <c r="X1066" s="173"/>
      <c r="Y1066" s="173"/>
      <c r="Z1066" s="173"/>
      <c r="AA1066" s="34"/>
      <c r="AC1066" s="52"/>
      <c r="AF1066" s="11"/>
    </row>
    <row r="1067" spans="1:32" ht="24.75" customHeight="1">
      <c r="A1067" s="174"/>
      <c r="B1067" s="175"/>
      <c r="C1067" s="175"/>
      <c r="D1067" s="175"/>
      <c r="E1067" s="175"/>
      <c r="F1067" s="175"/>
      <c r="G1067" s="176"/>
      <c r="H1067" s="169"/>
      <c r="I1067" s="177"/>
      <c r="J1067" s="177"/>
      <c r="K1067" s="177"/>
      <c r="L1067" s="178"/>
      <c r="M1067" s="169"/>
      <c r="N1067" s="177"/>
      <c r="O1067" s="177"/>
      <c r="P1067" s="177"/>
      <c r="Q1067" s="178"/>
      <c r="R1067" s="169"/>
      <c r="S1067" s="177"/>
      <c r="T1067" s="177"/>
      <c r="U1067" s="177"/>
      <c r="V1067" s="178"/>
      <c r="W1067" s="169"/>
      <c r="X1067" s="177"/>
      <c r="Y1067" s="177"/>
      <c r="Z1067" s="177"/>
      <c r="AA1067" s="178"/>
      <c r="AC1067" s="52"/>
      <c r="AF1067" s="11"/>
    </row>
    <row r="1068" spans="1:32" ht="4.5" customHeight="1">
      <c r="A1068" s="165"/>
      <c r="B1068" s="166"/>
      <c r="C1068" s="166"/>
      <c r="D1068" s="166"/>
      <c r="E1068" s="166"/>
      <c r="F1068" s="166"/>
      <c r="G1068" s="166"/>
      <c r="H1068" s="166"/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AC1068" s="52"/>
      <c r="AF1068" s="11"/>
    </row>
    <row r="1069" spans="1:32">
      <c r="A1069" s="167" t="s">
        <v>136</v>
      </c>
      <c r="B1069" s="167"/>
      <c r="C1069" s="47" t="str">
        <f>基本登録!$A$23</f>
        <v>①（　）内の大会の個人の部は一人１枚使用すること（関東予選・総合体育大会・個人選手権大会）</v>
      </c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4"/>
      <c r="R1069" s="45"/>
      <c r="S1069" s="44"/>
      <c r="T1069" s="44"/>
      <c r="U1069" s="40"/>
      <c r="V1069" s="40"/>
      <c r="W1069" s="40"/>
      <c r="X1069" s="40"/>
      <c r="Y1069" s="40"/>
      <c r="Z1069" s="40"/>
      <c r="AA1069" s="40"/>
    </row>
    <row r="1070" spans="1:32">
      <c r="A1070" s="43"/>
      <c r="B1070" s="43"/>
      <c r="C1070" s="47" t="str">
        <f>基本登録!$A$24</f>
        <v>②顧問の捺印のないものは無効</v>
      </c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6"/>
      <c r="R1070" s="44"/>
      <c r="S1070" s="44"/>
      <c r="T1070" s="44"/>
      <c r="U1070" s="168" t="s">
        <v>139</v>
      </c>
      <c r="V1070" s="168"/>
      <c r="W1070" s="168"/>
      <c r="X1070" s="168"/>
      <c r="Y1070" s="168"/>
      <c r="Z1070" s="168"/>
      <c r="AA1070" s="168"/>
    </row>
    <row r="1071" spans="1:32" s="37" customFormat="1">
      <c r="A1071" s="41"/>
      <c r="B1071" s="41"/>
      <c r="C1071" s="42" t="str">
        <f>基本登録!$A$25</f>
        <v>③A4用紙に印刷すること（A4用紙1枚につき立順票は二部出力。切り取って使用すること）</v>
      </c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168"/>
      <c r="V1071" s="168"/>
      <c r="W1071" s="168"/>
      <c r="X1071" s="168"/>
      <c r="Y1071" s="168"/>
      <c r="Z1071" s="168"/>
      <c r="AA1071" s="168"/>
      <c r="AC1071" s="53"/>
    </row>
    <row r="1072" spans="1:32" ht="34.5" customHeight="1">
      <c r="AC1072" s="52"/>
      <c r="AF1072" s="11"/>
    </row>
    <row r="1073" spans="1:32" ht="24.75" customHeight="1">
      <c r="A1073" s="240" t="s">
        <v>119</v>
      </c>
      <c r="B1073" s="240"/>
      <c r="C1073" s="240"/>
      <c r="D1073" s="201" t="str">
        <f ca="1">基本登録!$B$10</f>
        <v>令和8年度　都総体（全国総体都予選）個人 立順票</v>
      </c>
      <c r="E1073" s="201"/>
      <c r="F1073" s="201"/>
      <c r="G1073" s="201"/>
      <c r="H1073" s="201"/>
      <c r="I1073" s="201"/>
      <c r="J1073" s="201"/>
      <c r="K1073" s="201"/>
      <c r="L1073" s="201"/>
      <c r="M1073" s="201"/>
      <c r="N1073" s="201"/>
      <c r="O1073" s="201"/>
      <c r="P1073" s="201"/>
      <c r="Q1073" s="201"/>
      <c r="R1073" s="201"/>
      <c r="S1073" s="201"/>
      <c r="T1073" s="201"/>
      <c r="U1073" s="201"/>
      <c r="V1073" s="201"/>
      <c r="W1073" s="201"/>
      <c r="X1073" s="190" t="s">
        <v>120</v>
      </c>
      <c r="Y1073" s="191"/>
      <c r="Z1073" s="191"/>
      <c r="AA1073" s="192"/>
      <c r="AC1073" s="52"/>
      <c r="AF1073" s="11"/>
    </row>
    <row r="1074" spans="1:32" ht="26.25" customHeight="1">
      <c r="A1074" s="241"/>
      <c r="B1074" s="241"/>
      <c r="C1074" s="241"/>
      <c r="D1074" s="201"/>
      <c r="E1074" s="201"/>
      <c r="F1074" s="201"/>
      <c r="G1074" s="201"/>
      <c r="H1074" s="201"/>
      <c r="I1074" s="201"/>
      <c r="J1074" s="201"/>
      <c r="K1074" s="201"/>
      <c r="L1074" s="201"/>
      <c r="M1074" s="201"/>
      <c r="N1074" s="201"/>
      <c r="O1074" s="201"/>
      <c r="P1074" s="201"/>
      <c r="Q1074" s="201"/>
      <c r="R1074" s="201"/>
      <c r="S1074" s="201"/>
      <c r="T1074" s="201"/>
      <c r="U1074" s="201"/>
      <c r="V1074" s="201"/>
      <c r="W1074" s="201"/>
      <c r="X1074" s="202"/>
      <c r="Y1074" s="203"/>
      <c r="Z1074" s="203"/>
      <c r="AA1074" s="204"/>
      <c r="AC1074" s="52"/>
      <c r="AF1074" s="11"/>
    </row>
    <row r="1075" spans="1:32" ht="27" customHeight="1">
      <c r="A1075" s="169" t="s">
        <v>121</v>
      </c>
      <c r="B1075" s="177"/>
      <c r="C1075" s="178"/>
      <c r="D1075" s="208"/>
      <c r="E1075" s="30" t="s">
        <v>122</v>
      </c>
      <c r="F1075" s="208"/>
      <c r="G1075" s="190" t="s">
        <v>123</v>
      </c>
      <c r="H1075" s="191"/>
      <c r="I1075" s="192"/>
      <c r="J1075" s="213" t="str">
        <f>基本登録!$B$2</f>
        <v>基本登録シートの学校番号に入力して下さい</v>
      </c>
      <c r="K1075" s="213"/>
      <c r="L1075" s="213"/>
      <c r="M1075" s="213"/>
      <c r="N1075" s="213"/>
      <c r="O1075" s="213"/>
      <c r="P1075" s="213"/>
      <c r="Q1075" s="213"/>
      <c r="R1075" s="213"/>
      <c r="S1075" s="213"/>
      <c r="T1075" s="213"/>
      <c r="U1075" s="213"/>
      <c r="V1075" s="213"/>
      <c r="X1075" s="205"/>
      <c r="Y1075" s="206"/>
      <c r="Z1075" s="206"/>
      <c r="AA1075" s="207"/>
      <c r="AC1075" s="52"/>
      <c r="AF1075" s="11"/>
    </row>
    <row r="1076" spans="1:32" ht="9.75" customHeight="1">
      <c r="A1076" s="214">
        <f>基本登録!$B$1</f>
        <v>0</v>
      </c>
      <c r="B1076" s="215"/>
      <c r="C1076" s="216"/>
      <c r="D1076" s="209"/>
      <c r="E1076" s="223" t="s">
        <v>109</v>
      </c>
      <c r="F1076" s="211"/>
      <c r="G1076" s="226" t="s">
        <v>124</v>
      </c>
      <c r="H1076" s="227"/>
      <c r="I1076" s="228"/>
      <c r="J1076" s="213">
        <f>基本登録!$B$3</f>
        <v>0</v>
      </c>
      <c r="K1076" s="213"/>
      <c r="L1076" s="213"/>
      <c r="M1076" s="213"/>
      <c r="N1076" s="213"/>
      <c r="O1076" s="213"/>
      <c r="P1076" s="213"/>
      <c r="Q1076" s="213"/>
      <c r="R1076" s="213"/>
      <c r="S1076" s="213"/>
      <c r="T1076" s="213"/>
      <c r="U1076" s="213"/>
      <c r="V1076" s="213"/>
      <c r="W1076" s="36"/>
      <c r="X1076" s="36"/>
      <c r="AC1076" s="52"/>
      <c r="AF1076" s="11"/>
    </row>
    <row r="1077" spans="1:32" ht="16.5" customHeight="1">
      <c r="A1077" s="217"/>
      <c r="B1077" s="218"/>
      <c r="C1077" s="219"/>
      <c r="D1077" s="209"/>
      <c r="E1077" s="224"/>
      <c r="F1077" s="211"/>
      <c r="G1077" s="229"/>
      <c r="H1077" s="230"/>
      <c r="I1077" s="231"/>
      <c r="J1077" s="213"/>
      <c r="K1077" s="213"/>
      <c r="L1077" s="213"/>
      <c r="M1077" s="213"/>
      <c r="N1077" s="213"/>
      <c r="O1077" s="213"/>
      <c r="P1077" s="213"/>
      <c r="Q1077" s="213"/>
      <c r="R1077" s="213"/>
      <c r="S1077" s="213"/>
      <c r="T1077" s="213"/>
      <c r="U1077" s="213"/>
      <c r="V1077" s="213"/>
      <c r="X1077" s="182" t="s">
        <v>125</v>
      </c>
      <c r="Y1077" s="184" t="s">
        <v>126</v>
      </c>
      <c r="Z1077" s="185"/>
      <c r="AA1077" s="186"/>
      <c r="AC1077" s="52"/>
      <c r="AF1077" s="11"/>
    </row>
    <row r="1078" spans="1:32" ht="27" customHeight="1">
      <c r="A1078" s="220"/>
      <c r="B1078" s="221"/>
      <c r="C1078" s="222"/>
      <c r="D1078" s="210"/>
      <c r="E1078" s="225"/>
      <c r="F1078" s="212"/>
      <c r="G1078" s="190" t="s">
        <v>127</v>
      </c>
      <c r="H1078" s="191"/>
      <c r="I1078" s="192"/>
      <c r="J1078" s="28"/>
      <c r="K1078" s="29"/>
      <c r="L1078" s="29"/>
      <c r="M1078" s="29"/>
      <c r="N1078" s="29"/>
      <c r="O1078" s="29"/>
      <c r="P1078" s="22"/>
      <c r="Q1078" s="22"/>
      <c r="R1078" s="22" t="s">
        <v>128</v>
      </c>
      <c r="S1078" s="193"/>
      <c r="T1078" s="194"/>
      <c r="U1078" s="194"/>
      <c r="V1078" s="23" t="s">
        <v>129</v>
      </c>
      <c r="X1078" s="183"/>
      <c r="Y1078" s="187"/>
      <c r="Z1078" s="188"/>
      <c r="AA1078" s="189"/>
      <c r="AC1078" s="52"/>
      <c r="AF1078" s="11"/>
    </row>
    <row r="1079" spans="1:32" ht="4.5" customHeight="1">
      <c r="AC1079" s="52"/>
      <c r="AF1079" s="11"/>
    </row>
    <row r="1080" spans="1:32" ht="21.75" customHeight="1">
      <c r="A1080" s="24" t="s">
        <v>130</v>
      </c>
      <c r="B1080" s="174" t="s">
        <v>131</v>
      </c>
      <c r="C1080" s="195"/>
      <c r="D1080" s="195"/>
      <c r="E1080" s="195"/>
      <c r="F1080" s="176"/>
      <c r="G1080" s="32" t="s">
        <v>102</v>
      </c>
      <c r="H1080" s="196" t="str">
        <f ca="1">IFERROR(VLOOKUP(D1073,基本登録!$B$8:$I$14,5,FALSE),"")</f>
        <v>個人準決勝</v>
      </c>
      <c r="I1080" s="197"/>
      <c r="J1080" s="197"/>
      <c r="K1080" s="197"/>
      <c r="L1080" s="198"/>
      <c r="M1080" s="196" t="str">
        <f ca="1">IFERROR(VLOOKUP(D1073,基本登録!$B$8:$I$14,6,FALSE),"")</f>
        <v>個人決勝</v>
      </c>
      <c r="N1080" s="197"/>
      <c r="O1080" s="197"/>
      <c r="P1080" s="197"/>
      <c r="Q1080" s="198"/>
      <c r="R1080" s="196" t="str">
        <f ca="1">IFERROR(IF(VLOOKUP(D1073,基本登録!$B$8:$I$14,7,FALSE)="","",VLOOKUP(D1073,基本登録!$B$8:$I$14,7,FALSE)),"")</f>
        <v/>
      </c>
      <c r="S1080" s="197"/>
      <c r="T1080" s="197"/>
      <c r="U1080" s="197"/>
      <c r="V1080" s="198"/>
      <c r="W1080" s="196" t="str">
        <f ca="1">IFERROR(IF(VLOOKUP(D1073,基本登録!$B$8:$I$14,8,FALSE)="","",VLOOKUP(D1073,基本登録!$B$8:$I$14,8,FALSE)),"")</f>
        <v/>
      </c>
      <c r="X1080" s="197"/>
      <c r="Y1080" s="197"/>
      <c r="Z1080" s="197"/>
      <c r="AA1080" s="198"/>
      <c r="AC1080" s="52"/>
      <c r="AF1080" s="11"/>
    </row>
    <row r="1081" spans="1:32" ht="21.75" customHeight="1">
      <c r="A1081" s="25" t="str">
        <f>基本登録!$A$17</f>
        <v>１</v>
      </c>
      <c r="B1081" s="179" t="str">
        <f>IF(AC1081="","",VLOOKUP(AC1081,都総体!$J:$O,4,FALSE))</f>
        <v/>
      </c>
      <c r="C1081" s="180"/>
      <c r="D1081" s="180"/>
      <c r="E1081" s="180"/>
      <c r="F1081" s="181"/>
      <c r="G1081" s="26" t="str">
        <f>IF(AC1081="","",VLOOKUP(AC1081,都総体!$J:$O,5,FALSE))</f>
        <v/>
      </c>
      <c r="H1081" s="31"/>
      <c r="I1081" s="31"/>
      <c r="J1081" s="31"/>
      <c r="K1081" s="21"/>
      <c r="L1081" s="34"/>
      <c r="M1081" s="31"/>
      <c r="N1081" s="31"/>
      <c r="O1081" s="31"/>
      <c r="P1081" s="21"/>
      <c r="Q1081" s="34"/>
      <c r="R1081" s="31"/>
      <c r="S1081" s="31"/>
      <c r="T1081" s="31"/>
      <c r="U1081" s="21"/>
      <c r="V1081" s="34"/>
      <c r="W1081" s="31"/>
      <c r="X1081" s="31"/>
      <c r="Y1081" s="31"/>
      <c r="Z1081" s="21"/>
      <c r="AA1081" s="34"/>
      <c r="AC1081" s="52"/>
      <c r="AF1081" s="11"/>
    </row>
    <row r="1082" spans="1:32" ht="21.75" customHeight="1">
      <c r="A1082" s="24" t="str">
        <f>基本登録!$A$18</f>
        <v>２</v>
      </c>
      <c r="B1082" s="179" t="str">
        <f>IF(AC1082="","",VLOOKUP(AC1082,都総体!$J:$O,4,FALSE))</f>
        <v/>
      </c>
      <c r="C1082" s="180"/>
      <c r="D1082" s="180"/>
      <c r="E1082" s="180"/>
      <c r="F1082" s="181"/>
      <c r="G1082" s="26" t="str">
        <f>IF(AC1082="","",VLOOKUP(AC1082,都総体!$J:$O,5,FALSE))</f>
        <v/>
      </c>
      <c r="H1082" s="31"/>
      <c r="I1082" s="31"/>
      <c r="J1082" s="31"/>
      <c r="K1082" s="21"/>
      <c r="L1082" s="34"/>
      <c r="M1082" s="31"/>
      <c r="N1082" s="31"/>
      <c r="O1082" s="31"/>
      <c r="P1082" s="21"/>
      <c r="Q1082" s="34"/>
      <c r="R1082" s="31"/>
      <c r="S1082" s="31"/>
      <c r="T1082" s="31"/>
      <c r="U1082" s="21"/>
      <c r="V1082" s="34"/>
      <c r="W1082" s="31"/>
      <c r="X1082" s="31"/>
      <c r="Y1082" s="31"/>
      <c r="Z1082" s="21"/>
      <c r="AA1082" s="34"/>
      <c r="AC1082" s="52"/>
      <c r="AF1082" s="11"/>
    </row>
    <row r="1083" spans="1:32" ht="21.75" customHeight="1">
      <c r="A1083" s="24" t="str">
        <f>基本登録!$A$19</f>
        <v>３</v>
      </c>
      <c r="B1083" s="179" t="str">
        <f>IF(AC1083="","",VLOOKUP(AC1083,都総体!$J:$O,4,FALSE))</f>
        <v/>
      </c>
      <c r="C1083" s="180"/>
      <c r="D1083" s="180"/>
      <c r="E1083" s="180"/>
      <c r="F1083" s="181"/>
      <c r="G1083" s="26" t="str">
        <f>IF(AC1083="","",VLOOKUP(AC1083,都総体!$J:$O,5,FALSE))</f>
        <v/>
      </c>
      <c r="H1083" s="31"/>
      <c r="I1083" s="31"/>
      <c r="J1083" s="31"/>
      <c r="K1083" s="21"/>
      <c r="L1083" s="34"/>
      <c r="M1083" s="31"/>
      <c r="N1083" s="31"/>
      <c r="O1083" s="31"/>
      <c r="P1083" s="21"/>
      <c r="Q1083" s="34"/>
      <c r="R1083" s="31"/>
      <c r="S1083" s="31"/>
      <c r="T1083" s="31"/>
      <c r="U1083" s="21"/>
      <c r="V1083" s="34"/>
      <c r="W1083" s="31"/>
      <c r="X1083" s="31"/>
      <c r="Y1083" s="31"/>
      <c r="Z1083" s="21"/>
      <c r="AA1083" s="34"/>
      <c r="AC1083" s="52"/>
      <c r="AF1083" s="11"/>
    </row>
    <row r="1084" spans="1:32" ht="21.75" customHeight="1">
      <c r="A1084" s="24" t="str">
        <f>基本登録!$A$20</f>
        <v>４</v>
      </c>
      <c r="B1084" s="179" t="str">
        <f>IF(AC1084="","",VLOOKUP(AC1084,都総体!$J:$O,4,FALSE))</f>
        <v/>
      </c>
      <c r="C1084" s="180"/>
      <c r="D1084" s="180"/>
      <c r="E1084" s="180"/>
      <c r="F1084" s="181"/>
      <c r="G1084" s="26" t="str">
        <f>IF(AC1084="","",VLOOKUP(AC1084,都総体!$J:$O,5,FALSE))</f>
        <v/>
      </c>
      <c r="H1084" s="31"/>
      <c r="I1084" s="31"/>
      <c r="J1084" s="31"/>
      <c r="K1084" s="21"/>
      <c r="L1084" s="34"/>
      <c r="M1084" s="31"/>
      <c r="N1084" s="31"/>
      <c r="O1084" s="31"/>
      <c r="P1084" s="21"/>
      <c r="Q1084" s="34"/>
      <c r="R1084" s="31"/>
      <c r="S1084" s="31"/>
      <c r="T1084" s="31"/>
      <c r="U1084" s="21"/>
      <c r="V1084" s="34"/>
      <c r="W1084" s="31"/>
      <c r="X1084" s="31"/>
      <c r="Y1084" s="31"/>
      <c r="Z1084" s="21"/>
      <c r="AA1084" s="34"/>
      <c r="AC1084" s="52"/>
      <c r="AF1084" s="11"/>
    </row>
    <row r="1085" spans="1:32" ht="21.75" customHeight="1">
      <c r="A1085" s="24" t="str">
        <f>基本登録!$A$21</f>
        <v>５</v>
      </c>
      <c r="B1085" s="179" t="str">
        <f>IF(AC1085="","",VLOOKUP(AC1085,都総体!$J:$O,4,FALSE))</f>
        <v/>
      </c>
      <c r="C1085" s="180"/>
      <c r="D1085" s="180"/>
      <c r="E1085" s="180"/>
      <c r="F1085" s="181"/>
      <c r="G1085" s="26" t="str">
        <f>IF(AC1085="","",VLOOKUP(AC1085,都総体!$J:$O,5,FALSE))</f>
        <v/>
      </c>
      <c r="H1085" s="31"/>
      <c r="I1085" s="31"/>
      <c r="J1085" s="31"/>
      <c r="K1085" s="21"/>
      <c r="L1085" s="34"/>
      <c r="M1085" s="31"/>
      <c r="N1085" s="31"/>
      <c r="O1085" s="31"/>
      <c r="P1085" s="21"/>
      <c r="Q1085" s="34"/>
      <c r="R1085" s="31"/>
      <c r="S1085" s="31"/>
      <c r="T1085" s="31"/>
      <c r="U1085" s="21"/>
      <c r="V1085" s="34"/>
      <c r="W1085" s="31"/>
      <c r="X1085" s="31"/>
      <c r="Y1085" s="31"/>
      <c r="Z1085" s="21"/>
      <c r="AA1085" s="34"/>
      <c r="AC1085" s="52"/>
      <c r="AF1085" s="11"/>
    </row>
    <row r="1086" spans="1:32" ht="21.75" customHeight="1">
      <c r="A1086" s="24" t="str">
        <f>基本登録!$A$22</f>
        <v>補</v>
      </c>
      <c r="B1086" s="179" t="str">
        <f>IF(AC1086="","",VLOOKUP(AC1086,都総体!$J:$O,4,FALSE))</f>
        <v/>
      </c>
      <c r="C1086" s="180"/>
      <c r="D1086" s="180"/>
      <c r="E1086" s="180"/>
      <c r="F1086" s="181"/>
      <c r="G1086" s="26" t="str">
        <f>IF(AC1086="","",VLOOKUP(AC1086,都総体!$J:$O,5,FALSE))</f>
        <v/>
      </c>
      <c r="H1086" s="24"/>
      <c r="I1086" s="24"/>
      <c r="J1086" s="24"/>
      <c r="K1086" s="33"/>
      <c r="L1086" s="34"/>
      <c r="M1086" s="24"/>
      <c r="N1086" s="24"/>
      <c r="O1086" s="24"/>
      <c r="P1086" s="33"/>
      <c r="Q1086" s="34"/>
      <c r="R1086" s="24"/>
      <c r="S1086" s="24"/>
      <c r="T1086" s="24"/>
      <c r="U1086" s="33"/>
      <c r="V1086" s="34"/>
      <c r="W1086" s="24"/>
      <c r="X1086" s="24"/>
      <c r="Y1086" s="24"/>
      <c r="Z1086" s="33"/>
      <c r="AA1086" s="34"/>
      <c r="AC1086" s="52"/>
      <c r="AF1086" s="11"/>
    </row>
    <row r="1087" spans="1:32" ht="19.5" customHeight="1">
      <c r="A1087" s="169"/>
      <c r="B1087" s="170"/>
      <c r="C1087" s="170"/>
      <c r="D1087" s="170"/>
      <c r="E1087" s="170"/>
      <c r="F1087" s="170"/>
      <c r="G1087" s="171"/>
      <c r="H1087" s="172" t="s">
        <v>132</v>
      </c>
      <c r="I1087" s="173"/>
      <c r="J1087" s="173"/>
      <c r="K1087" s="173"/>
      <c r="L1087" s="34"/>
      <c r="M1087" s="172" t="s">
        <v>132</v>
      </c>
      <c r="N1087" s="173"/>
      <c r="O1087" s="173"/>
      <c r="P1087" s="173"/>
      <c r="Q1087" s="34"/>
      <c r="R1087" s="172" t="s">
        <v>132</v>
      </c>
      <c r="S1087" s="173"/>
      <c r="T1087" s="173"/>
      <c r="U1087" s="173"/>
      <c r="V1087" s="34"/>
      <c r="W1087" s="172" t="s">
        <v>132</v>
      </c>
      <c r="X1087" s="173"/>
      <c r="Y1087" s="173"/>
      <c r="Z1087" s="173"/>
      <c r="AA1087" s="34"/>
      <c r="AC1087" s="52"/>
      <c r="AF1087" s="11"/>
    </row>
    <row r="1088" spans="1:32" ht="24.75" customHeight="1">
      <c r="A1088" s="174"/>
      <c r="B1088" s="175"/>
      <c r="C1088" s="175"/>
      <c r="D1088" s="175"/>
      <c r="E1088" s="175"/>
      <c r="F1088" s="175"/>
      <c r="G1088" s="176"/>
      <c r="H1088" s="169"/>
      <c r="I1088" s="177"/>
      <c r="J1088" s="177"/>
      <c r="K1088" s="177"/>
      <c r="L1088" s="178"/>
      <c r="M1088" s="169"/>
      <c r="N1088" s="177"/>
      <c r="O1088" s="177"/>
      <c r="P1088" s="177"/>
      <c r="Q1088" s="178"/>
      <c r="R1088" s="169"/>
      <c r="S1088" s="177"/>
      <c r="T1088" s="177"/>
      <c r="U1088" s="177"/>
      <c r="V1088" s="178"/>
      <c r="W1088" s="169"/>
      <c r="X1088" s="177"/>
      <c r="Y1088" s="177"/>
      <c r="Z1088" s="177"/>
      <c r="AA1088" s="178"/>
      <c r="AC1088" s="52"/>
      <c r="AF1088" s="11"/>
    </row>
    <row r="1089" spans="1:32" ht="4.5" customHeight="1">
      <c r="A1089" s="165"/>
      <c r="B1089" s="166"/>
      <c r="C1089" s="166"/>
      <c r="D1089" s="166"/>
      <c r="E1089" s="166"/>
      <c r="F1089" s="166"/>
      <c r="G1089" s="166"/>
      <c r="H1089" s="166"/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AC1089" s="52"/>
      <c r="AF1089" s="11"/>
    </row>
    <row r="1090" spans="1:32">
      <c r="A1090" s="167" t="s">
        <v>136</v>
      </c>
      <c r="B1090" s="167"/>
      <c r="C1090" s="47" t="str">
        <f>基本登録!$A$23</f>
        <v>①（　）内の大会の個人の部は一人１枚使用すること（関東予選・総合体育大会・個人選手権大会）</v>
      </c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4"/>
      <c r="R1090" s="45"/>
      <c r="S1090" s="44"/>
      <c r="T1090" s="44"/>
      <c r="U1090" s="40"/>
      <c r="V1090" s="40"/>
      <c r="W1090" s="40"/>
      <c r="X1090" s="40"/>
      <c r="Y1090" s="40"/>
      <c r="Z1090" s="40"/>
      <c r="AA1090" s="40"/>
    </row>
    <row r="1091" spans="1:32">
      <c r="A1091" s="43"/>
      <c r="B1091" s="43"/>
      <c r="C1091" s="47" t="str">
        <f>基本登録!$A$24</f>
        <v>②顧問の捺印のないものは無効</v>
      </c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6"/>
      <c r="R1091" s="44"/>
      <c r="S1091" s="44"/>
      <c r="T1091" s="44"/>
      <c r="U1091" s="168" t="s">
        <v>139</v>
      </c>
      <c r="V1091" s="168"/>
      <c r="W1091" s="168"/>
      <c r="X1091" s="168"/>
      <c r="Y1091" s="168"/>
      <c r="Z1091" s="168"/>
      <c r="AA1091" s="168"/>
    </row>
    <row r="1092" spans="1:32" s="37" customFormat="1">
      <c r="A1092" s="41"/>
      <c r="B1092" s="41"/>
      <c r="C1092" s="42" t="str">
        <f>基本登録!$A$25</f>
        <v>③A4用紙に印刷すること（A4用紙1枚につき立順票は二部出力。切り取って使用すること）</v>
      </c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168"/>
      <c r="V1092" s="168"/>
      <c r="W1092" s="168"/>
      <c r="X1092" s="168"/>
      <c r="Y1092" s="168"/>
      <c r="Z1092" s="168"/>
      <c r="AA1092" s="168"/>
      <c r="AC1092" s="53"/>
    </row>
  </sheetData>
  <sheetProtection sheet="1" objects="1" scenarios="1"/>
  <mergeCells count="2132">
    <mergeCell ref="A2:C3"/>
    <mergeCell ref="D2:W3"/>
    <mergeCell ref="X2:AA2"/>
    <mergeCell ref="X3:AA4"/>
    <mergeCell ref="A4:C4"/>
    <mergeCell ref="D4:D7"/>
    <mergeCell ref="F4:F7"/>
    <mergeCell ref="G4:I4"/>
    <mergeCell ref="J4:V4"/>
    <mergeCell ref="A5:C7"/>
    <mergeCell ref="B11:F11"/>
    <mergeCell ref="B12:F12"/>
    <mergeCell ref="B13:F13"/>
    <mergeCell ref="B14:F14"/>
    <mergeCell ref="B15:F15"/>
    <mergeCell ref="A16:G16"/>
    <mergeCell ref="B9:F9"/>
    <mergeCell ref="H9:L9"/>
    <mergeCell ref="M9:Q9"/>
    <mergeCell ref="R9:V9"/>
    <mergeCell ref="W9:AA9"/>
    <mergeCell ref="B10:F10"/>
    <mergeCell ref="E5:E7"/>
    <mergeCell ref="G5:I6"/>
    <mergeCell ref="J5:V6"/>
    <mergeCell ref="X6:X7"/>
    <mergeCell ref="Y6:AA7"/>
    <mergeCell ref="G7:I7"/>
    <mergeCell ref="S7:U7"/>
    <mergeCell ref="A18:X18"/>
    <mergeCell ref="A19:B19"/>
    <mergeCell ref="U20:AA21"/>
    <mergeCell ref="A23:C24"/>
    <mergeCell ref="D23:W24"/>
    <mergeCell ref="X23:AA23"/>
    <mergeCell ref="X24:AA25"/>
    <mergeCell ref="A25:C25"/>
    <mergeCell ref="D25:D28"/>
    <mergeCell ref="F25:F28"/>
    <mergeCell ref="H16:K16"/>
    <mergeCell ref="M16:P16"/>
    <mergeCell ref="R16:U16"/>
    <mergeCell ref="W16:Z16"/>
    <mergeCell ref="A17:G17"/>
    <mergeCell ref="H17:L17"/>
    <mergeCell ref="M17:Q17"/>
    <mergeCell ref="R17:V17"/>
    <mergeCell ref="W17:AA17"/>
    <mergeCell ref="B31:F31"/>
    <mergeCell ref="B32:F32"/>
    <mergeCell ref="B33:F33"/>
    <mergeCell ref="B34:F34"/>
    <mergeCell ref="B35:F35"/>
    <mergeCell ref="B36:F36"/>
    <mergeCell ref="X27:X28"/>
    <mergeCell ref="Y27:AA28"/>
    <mergeCell ref="G28:I28"/>
    <mergeCell ref="S28:U28"/>
    <mergeCell ref="B30:F30"/>
    <mergeCell ref="H30:L30"/>
    <mergeCell ref="M30:Q30"/>
    <mergeCell ref="R30:V30"/>
    <mergeCell ref="W30:AA30"/>
    <mergeCell ref="G25:I25"/>
    <mergeCell ref="J25:V25"/>
    <mergeCell ref="A26:C28"/>
    <mergeCell ref="E26:E28"/>
    <mergeCell ref="G26:I27"/>
    <mergeCell ref="J26:V27"/>
    <mergeCell ref="A39:X39"/>
    <mergeCell ref="A40:B40"/>
    <mergeCell ref="U41:AA42"/>
    <mergeCell ref="A44:C45"/>
    <mergeCell ref="D44:W45"/>
    <mergeCell ref="X44:AA44"/>
    <mergeCell ref="X45:AA46"/>
    <mergeCell ref="A46:C46"/>
    <mergeCell ref="D46:D49"/>
    <mergeCell ref="F46:F49"/>
    <mergeCell ref="A37:G37"/>
    <mergeCell ref="H37:K37"/>
    <mergeCell ref="M37:P37"/>
    <mergeCell ref="R37:U37"/>
    <mergeCell ref="W37:Z37"/>
    <mergeCell ref="A38:G38"/>
    <mergeCell ref="H38:L38"/>
    <mergeCell ref="M38:Q38"/>
    <mergeCell ref="R38:V38"/>
    <mergeCell ref="W38:AA38"/>
    <mergeCell ref="B52:F52"/>
    <mergeCell ref="B53:F53"/>
    <mergeCell ref="B54:F54"/>
    <mergeCell ref="B55:F55"/>
    <mergeCell ref="B56:F56"/>
    <mergeCell ref="B57:F57"/>
    <mergeCell ref="X48:X49"/>
    <mergeCell ref="Y48:AA49"/>
    <mergeCell ref="G49:I49"/>
    <mergeCell ref="S49:U49"/>
    <mergeCell ref="B51:F51"/>
    <mergeCell ref="H51:L51"/>
    <mergeCell ref="M51:Q51"/>
    <mergeCell ref="R51:V51"/>
    <mergeCell ref="W51:AA51"/>
    <mergeCell ref="G46:I46"/>
    <mergeCell ref="J46:V46"/>
    <mergeCell ref="A47:C49"/>
    <mergeCell ref="E47:E49"/>
    <mergeCell ref="G47:I48"/>
    <mergeCell ref="J47:V48"/>
    <mergeCell ref="A60:X60"/>
    <mergeCell ref="A61:B61"/>
    <mergeCell ref="U62:AA63"/>
    <mergeCell ref="A65:C66"/>
    <mergeCell ref="D65:W66"/>
    <mergeCell ref="X65:AA65"/>
    <mergeCell ref="X66:AA67"/>
    <mergeCell ref="A67:C67"/>
    <mergeCell ref="D67:D70"/>
    <mergeCell ref="F67:F70"/>
    <mergeCell ref="A58:G58"/>
    <mergeCell ref="H58:K58"/>
    <mergeCell ref="M58:P58"/>
    <mergeCell ref="R58:U58"/>
    <mergeCell ref="W58:Z58"/>
    <mergeCell ref="A59:G59"/>
    <mergeCell ref="H59:L59"/>
    <mergeCell ref="M59:Q59"/>
    <mergeCell ref="R59:V59"/>
    <mergeCell ref="W59:AA59"/>
    <mergeCell ref="B73:F73"/>
    <mergeCell ref="B74:F74"/>
    <mergeCell ref="B75:F75"/>
    <mergeCell ref="B76:F76"/>
    <mergeCell ref="B77:F77"/>
    <mergeCell ref="B78:F78"/>
    <mergeCell ref="X69:X70"/>
    <mergeCell ref="Y69:AA70"/>
    <mergeCell ref="G70:I70"/>
    <mergeCell ref="S70:U70"/>
    <mergeCell ref="B72:F72"/>
    <mergeCell ref="H72:L72"/>
    <mergeCell ref="M72:Q72"/>
    <mergeCell ref="R72:V72"/>
    <mergeCell ref="W72:AA72"/>
    <mergeCell ref="G67:I67"/>
    <mergeCell ref="J67:V67"/>
    <mergeCell ref="A68:C70"/>
    <mergeCell ref="E68:E70"/>
    <mergeCell ref="G68:I69"/>
    <mergeCell ref="J68:V69"/>
    <mergeCell ref="A81:X81"/>
    <mergeCell ref="A82:B82"/>
    <mergeCell ref="U83:AA84"/>
    <mergeCell ref="A86:C87"/>
    <mergeCell ref="D86:W87"/>
    <mergeCell ref="X86:AA86"/>
    <mergeCell ref="X87:AA88"/>
    <mergeCell ref="A88:C88"/>
    <mergeCell ref="D88:D91"/>
    <mergeCell ref="F88:F91"/>
    <mergeCell ref="A79:G79"/>
    <mergeCell ref="H79:K79"/>
    <mergeCell ref="M79:P79"/>
    <mergeCell ref="R79:U79"/>
    <mergeCell ref="W79:Z79"/>
    <mergeCell ref="A80:G80"/>
    <mergeCell ref="H80:L80"/>
    <mergeCell ref="M80:Q80"/>
    <mergeCell ref="R80:V80"/>
    <mergeCell ref="W80:AA80"/>
    <mergeCell ref="B94:F94"/>
    <mergeCell ref="B95:F95"/>
    <mergeCell ref="B96:F96"/>
    <mergeCell ref="B97:F97"/>
    <mergeCell ref="B98:F98"/>
    <mergeCell ref="B99:F99"/>
    <mergeCell ref="X90:X91"/>
    <mergeCell ref="Y90:AA91"/>
    <mergeCell ref="G91:I91"/>
    <mergeCell ref="S91:U91"/>
    <mergeCell ref="B93:F93"/>
    <mergeCell ref="H93:L93"/>
    <mergeCell ref="M93:Q93"/>
    <mergeCell ref="R93:V93"/>
    <mergeCell ref="W93:AA93"/>
    <mergeCell ref="G88:I88"/>
    <mergeCell ref="J88:V88"/>
    <mergeCell ref="A89:C91"/>
    <mergeCell ref="E89:E91"/>
    <mergeCell ref="G89:I90"/>
    <mergeCell ref="J89:V90"/>
    <mergeCell ref="A102:X102"/>
    <mergeCell ref="A103:B103"/>
    <mergeCell ref="U104:AA105"/>
    <mergeCell ref="A107:C108"/>
    <mergeCell ref="D107:W108"/>
    <mergeCell ref="X107:AA107"/>
    <mergeCell ref="X108:AA109"/>
    <mergeCell ref="A109:C109"/>
    <mergeCell ref="D109:D112"/>
    <mergeCell ref="F109:F112"/>
    <mergeCell ref="A100:G100"/>
    <mergeCell ref="H100:K100"/>
    <mergeCell ref="M100:P100"/>
    <mergeCell ref="R100:U100"/>
    <mergeCell ref="W100:Z100"/>
    <mergeCell ref="A101:G101"/>
    <mergeCell ref="H101:L101"/>
    <mergeCell ref="M101:Q101"/>
    <mergeCell ref="R101:V101"/>
    <mergeCell ref="W101:AA101"/>
    <mergeCell ref="B115:F115"/>
    <mergeCell ref="B116:F116"/>
    <mergeCell ref="B117:F117"/>
    <mergeCell ref="B118:F118"/>
    <mergeCell ref="B119:F119"/>
    <mergeCell ref="B120:F120"/>
    <mergeCell ref="X111:X112"/>
    <mergeCell ref="Y111:AA112"/>
    <mergeCell ref="G112:I112"/>
    <mergeCell ref="S112:U112"/>
    <mergeCell ref="B114:F114"/>
    <mergeCell ref="H114:L114"/>
    <mergeCell ref="M114:Q114"/>
    <mergeCell ref="R114:V114"/>
    <mergeCell ref="W114:AA114"/>
    <mergeCell ref="G109:I109"/>
    <mergeCell ref="J109:V109"/>
    <mergeCell ref="A110:C112"/>
    <mergeCell ref="E110:E112"/>
    <mergeCell ref="G110:I111"/>
    <mergeCell ref="J110:V111"/>
    <mergeCell ref="A123:X123"/>
    <mergeCell ref="A124:B124"/>
    <mergeCell ref="U125:AA126"/>
    <mergeCell ref="A128:C129"/>
    <mergeCell ref="D128:W129"/>
    <mergeCell ref="X128:AA128"/>
    <mergeCell ref="X129:AA130"/>
    <mergeCell ref="A130:C130"/>
    <mergeCell ref="D130:D133"/>
    <mergeCell ref="F130:F133"/>
    <mergeCell ref="A121:G121"/>
    <mergeCell ref="H121:K121"/>
    <mergeCell ref="M121:P121"/>
    <mergeCell ref="R121:U121"/>
    <mergeCell ref="W121:Z121"/>
    <mergeCell ref="A122:G122"/>
    <mergeCell ref="H122:L122"/>
    <mergeCell ref="M122:Q122"/>
    <mergeCell ref="R122:V122"/>
    <mergeCell ref="W122:AA122"/>
    <mergeCell ref="B136:F136"/>
    <mergeCell ref="B137:F137"/>
    <mergeCell ref="B138:F138"/>
    <mergeCell ref="B139:F139"/>
    <mergeCell ref="B140:F140"/>
    <mergeCell ref="B141:F141"/>
    <mergeCell ref="X132:X133"/>
    <mergeCell ref="Y132:AA133"/>
    <mergeCell ref="G133:I133"/>
    <mergeCell ref="S133:U133"/>
    <mergeCell ref="B135:F135"/>
    <mergeCell ref="H135:L135"/>
    <mergeCell ref="M135:Q135"/>
    <mergeCell ref="R135:V135"/>
    <mergeCell ref="W135:AA135"/>
    <mergeCell ref="G130:I130"/>
    <mergeCell ref="J130:V130"/>
    <mergeCell ref="A131:C133"/>
    <mergeCell ref="E131:E133"/>
    <mergeCell ref="G131:I132"/>
    <mergeCell ref="J131:V132"/>
    <mergeCell ref="A144:X144"/>
    <mergeCell ref="A145:B145"/>
    <mergeCell ref="U146:AA147"/>
    <mergeCell ref="A149:C150"/>
    <mergeCell ref="D149:W150"/>
    <mergeCell ref="X149:AA149"/>
    <mergeCell ref="X150:AA151"/>
    <mergeCell ref="A151:C151"/>
    <mergeCell ref="D151:D154"/>
    <mergeCell ref="F151:F154"/>
    <mergeCell ref="A142:G142"/>
    <mergeCell ref="H142:K142"/>
    <mergeCell ref="M142:P142"/>
    <mergeCell ref="R142:U142"/>
    <mergeCell ref="W142:Z142"/>
    <mergeCell ref="A143:G143"/>
    <mergeCell ref="H143:L143"/>
    <mergeCell ref="M143:Q143"/>
    <mergeCell ref="R143:V143"/>
    <mergeCell ref="W143:AA143"/>
    <mergeCell ref="B157:F157"/>
    <mergeCell ref="B158:F158"/>
    <mergeCell ref="B159:F159"/>
    <mergeCell ref="B160:F160"/>
    <mergeCell ref="B161:F161"/>
    <mergeCell ref="B162:F162"/>
    <mergeCell ref="X153:X154"/>
    <mergeCell ref="Y153:AA154"/>
    <mergeCell ref="G154:I154"/>
    <mergeCell ref="S154:U154"/>
    <mergeCell ref="B156:F156"/>
    <mergeCell ref="H156:L156"/>
    <mergeCell ref="M156:Q156"/>
    <mergeCell ref="R156:V156"/>
    <mergeCell ref="W156:AA156"/>
    <mergeCell ref="G151:I151"/>
    <mergeCell ref="J151:V151"/>
    <mergeCell ref="A152:C154"/>
    <mergeCell ref="E152:E154"/>
    <mergeCell ref="G152:I153"/>
    <mergeCell ref="J152:V153"/>
    <mergeCell ref="A165:X165"/>
    <mergeCell ref="A166:B166"/>
    <mergeCell ref="U167:AA168"/>
    <mergeCell ref="A170:C171"/>
    <mergeCell ref="D170:W171"/>
    <mergeCell ref="X170:AA170"/>
    <mergeCell ref="X171:AA172"/>
    <mergeCell ref="A172:C172"/>
    <mergeCell ref="D172:D175"/>
    <mergeCell ref="F172:F175"/>
    <mergeCell ref="A163:G163"/>
    <mergeCell ref="H163:K163"/>
    <mergeCell ref="M163:P163"/>
    <mergeCell ref="R163:U163"/>
    <mergeCell ref="W163:Z163"/>
    <mergeCell ref="A164:G164"/>
    <mergeCell ref="H164:L164"/>
    <mergeCell ref="M164:Q164"/>
    <mergeCell ref="R164:V164"/>
    <mergeCell ref="W164:AA164"/>
    <mergeCell ref="B178:F178"/>
    <mergeCell ref="B179:F179"/>
    <mergeCell ref="B180:F180"/>
    <mergeCell ref="B181:F181"/>
    <mergeCell ref="B182:F182"/>
    <mergeCell ref="B183:F183"/>
    <mergeCell ref="X174:X175"/>
    <mergeCell ref="Y174:AA175"/>
    <mergeCell ref="G175:I175"/>
    <mergeCell ref="S175:U175"/>
    <mergeCell ref="B177:F177"/>
    <mergeCell ref="H177:L177"/>
    <mergeCell ref="M177:Q177"/>
    <mergeCell ref="R177:V177"/>
    <mergeCell ref="W177:AA177"/>
    <mergeCell ref="G172:I172"/>
    <mergeCell ref="J172:V172"/>
    <mergeCell ref="A173:C175"/>
    <mergeCell ref="E173:E175"/>
    <mergeCell ref="G173:I174"/>
    <mergeCell ref="J173:V174"/>
    <mergeCell ref="A186:X186"/>
    <mergeCell ref="A187:B187"/>
    <mergeCell ref="U188:AA189"/>
    <mergeCell ref="A191:C192"/>
    <mergeCell ref="D191:W192"/>
    <mergeCell ref="X191:AA191"/>
    <mergeCell ref="X192:AA193"/>
    <mergeCell ref="A193:C193"/>
    <mergeCell ref="D193:D196"/>
    <mergeCell ref="F193:F196"/>
    <mergeCell ref="A184:G184"/>
    <mergeCell ref="H184:K184"/>
    <mergeCell ref="M184:P184"/>
    <mergeCell ref="R184:U184"/>
    <mergeCell ref="W184:Z184"/>
    <mergeCell ref="A185:G185"/>
    <mergeCell ref="H185:L185"/>
    <mergeCell ref="M185:Q185"/>
    <mergeCell ref="R185:V185"/>
    <mergeCell ref="W185:AA185"/>
    <mergeCell ref="B199:F199"/>
    <mergeCell ref="B200:F200"/>
    <mergeCell ref="B201:F201"/>
    <mergeCell ref="B202:F202"/>
    <mergeCell ref="B203:F203"/>
    <mergeCell ref="B204:F204"/>
    <mergeCell ref="X195:X196"/>
    <mergeCell ref="Y195:AA196"/>
    <mergeCell ref="G196:I196"/>
    <mergeCell ref="S196:U196"/>
    <mergeCell ref="B198:F198"/>
    <mergeCell ref="H198:L198"/>
    <mergeCell ref="M198:Q198"/>
    <mergeCell ref="R198:V198"/>
    <mergeCell ref="W198:AA198"/>
    <mergeCell ref="G193:I193"/>
    <mergeCell ref="J193:V193"/>
    <mergeCell ref="A194:C196"/>
    <mergeCell ref="E194:E196"/>
    <mergeCell ref="G194:I195"/>
    <mergeCell ref="J194:V195"/>
    <mergeCell ref="A207:X207"/>
    <mergeCell ref="A208:B208"/>
    <mergeCell ref="U209:AA210"/>
    <mergeCell ref="A212:C213"/>
    <mergeCell ref="D212:W213"/>
    <mergeCell ref="X212:AA212"/>
    <mergeCell ref="X213:AA214"/>
    <mergeCell ref="A214:C214"/>
    <mergeCell ref="D214:D217"/>
    <mergeCell ref="F214:F217"/>
    <mergeCell ref="A205:G205"/>
    <mergeCell ref="H205:K205"/>
    <mergeCell ref="M205:P205"/>
    <mergeCell ref="R205:U205"/>
    <mergeCell ref="W205:Z205"/>
    <mergeCell ref="A206:G206"/>
    <mergeCell ref="H206:L206"/>
    <mergeCell ref="M206:Q206"/>
    <mergeCell ref="R206:V206"/>
    <mergeCell ref="W206:AA206"/>
    <mergeCell ref="B220:F220"/>
    <mergeCell ref="B221:F221"/>
    <mergeCell ref="B222:F222"/>
    <mergeCell ref="B223:F223"/>
    <mergeCell ref="B224:F224"/>
    <mergeCell ref="B225:F225"/>
    <mergeCell ref="X216:X217"/>
    <mergeCell ref="Y216:AA217"/>
    <mergeCell ref="G217:I217"/>
    <mergeCell ref="S217:U217"/>
    <mergeCell ref="B219:F219"/>
    <mergeCell ref="H219:L219"/>
    <mergeCell ref="M219:Q219"/>
    <mergeCell ref="R219:V219"/>
    <mergeCell ref="W219:AA219"/>
    <mergeCell ref="G214:I214"/>
    <mergeCell ref="J214:V214"/>
    <mergeCell ref="A215:C217"/>
    <mergeCell ref="E215:E217"/>
    <mergeCell ref="G215:I216"/>
    <mergeCell ref="J215:V216"/>
    <mergeCell ref="A228:X228"/>
    <mergeCell ref="A229:B229"/>
    <mergeCell ref="U230:AA231"/>
    <mergeCell ref="A233:C234"/>
    <mergeCell ref="D233:W234"/>
    <mergeCell ref="X233:AA233"/>
    <mergeCell ref="X234:AA235"/>
    <mergeCell ref="A235:C235"/>
    <mergeCell ref="D235:D238"/>
    <mergeCell ref="F235:F238"/>
    <mergeCell ref="A226:G226"/>
    <mergeCell ref="H226:K226"/>
    <mergeCell ref="M226:P226"/>
    <mergeCell ref="R226:U226"/>
    <mergeCell ref="W226:Z226"/>
    <mergeCell ref="A227:G227"/>
    <mergeCell ref="H227:L227"/>
    <mergeCell ref="M227:Q227"/>
    <mergeCell ref="R227:V227"/>
    <mergeCell ref="W227:AA227"/>
    <mergeCell ref="B241:F241"/>
    <mergeCell ref="B242:F242"/>
    <mergeCell ref="B243:F243"/>
    <mergeCell ref="B244:F244"/>
    <mergeCell ref="B245:F245"/>
    <mergeCell ref="B246:F246"/>
    <mergeCell ref="X237:X238"/>
    <mergeCell ref="Y237:AA238"/>
    <mergeCell ref="G238:I238"/>
    <mergeCell ref="S238:U238"/>
    <mergeCell ref="B240:F240"/>
    <mergeCell ref="H240:L240"/>
    <mergeCell ref="M240:Q240"/>
    <mergeCell ref="R240:V240"/>
    <mergeCell ref="W240:AA240"/>
    <mergeCell ref="G235:I235"/>
    <mergeCell ref="J235:V235"/>
    <mergeCell ref="A236:C238"/>
    <mergeCell ref="E236:E238"/>
    <mergeCell ref="G236:I237"/>
    <mergeCell ref="J236:V237"/>
    <mergeCell ref="A249:X249"/>
    <mergeCell ref="A250:B250"/>
    <mergeCell ref="U251:AA252"/>
    <mergeCell ref="A254:C255"/>
    <mergeCell ref="D254:W255"/>
    <mergeCell ref="X254:AA254"/>
    <mergeCell ref="X255:AA256"/>
    <mergeCell ref="A256:C256"/>
    <mergeCell ref="D256:D259"/>
    <mergeCell ref="F256:F259"/>
    <mergeCell ref="A247:G247"/>
    <mergeCell ref="H247:K247"/>
    <mergeCell ref="M247:P247"/>
    <mergeCell ref="R247:U247"/>
    <mergeCell ref="W247:Z247"/>
    <mergeCell ref="A248:G248"/>
    <mergeCell ref="H248:L248"/>
    <mergeCell ref="M248:Q248"/>
    <mergeCell ref="R248:V248"/>
    <mergeCell ref="W248:AA248"/>
    <mergeCell ref="B262:F262"/>
    <mergeCell ref="B263:F263"/>
    <mergeCell ref="B264:F264"/>
    <mergeCell ref="B265:F265"/>
    <mergeCell ref="B266:F266"/>
    <mergeCell ref="B267:F267"/>
    <mergeCell ref="X258:X259"/>
    <mergeCell ref="Y258:AA259"/>
    <mergeCell ref="G259:I259"/>
    <mergeCell ref="S259:U259"/>
    <mergeCell ref="B261:F261"/>
    <mergeCell ref="H261:L261"/>
    <mergeCell ref="M261:Q261"/>
    <mergeCell ref="R261:V261"/>
    <mergeCell ref="W261:AA261"/>
    <mergeCell ref="G256:I256"/>
    <mergeCell ref="J256:V256"/>
    <mergeCell ref="A257:C259"/>
    <mergeCell ref="E257:E259"/>
    <mergeCell ref="G257:I258"/>
    <mergeCell ref="J257:V258"/>
    <mergeCell ref="A270:X270"/>
    <mergeCell ref="A271:B271"/>
    <mergeCell ref="U272:AA273"/>
    <mergeCell ref="A275:C276"/>
    <mergeCell ref="D275:W276"/>
    <mergeCell ref="X275:AA275"/>
    <mergeCell ref="X276:AA277"/>
    <mergeCell ref="A277:C277"/>
    <mergeCell ref="D277:D280"/>
    <mergeCell ref="F277:F280"/>
    <mergeCell ref="A268:G268"/>
    <mergeCell ref="H268:K268"/>
    <mergeCell ref="M268:P268"/>
    <mergeCell ref="R268:U268"/>
    <mergeCell ref="W268:Z268"/>
    <mergeCell ref="A269:G269"/>
    <mergeCell ref="H269:L269"/>
    <mergeCell ref="M269:Q269"/>
    <mergeCell ref="R269:V269"/>
    <mergeCell ref="W269:AA269"/>
    <mergeCell ref="B283:F283"/>
    <mergeCell ref="B284:F284"/>
    <mergeCell ref="B285:F285"/>
    <mergeCell ref="B286:F286"/>
    <mergeCell ref="B287:F287"/>
    <mergeCell ref="B288:F288"/>
    <mergeCell ref="X279:X280"/>
    <mergeCell ref="Y279:AA280"/>
    <mergeCell ref="G280:I280"/>
    <mergeCell ref="S280:U280"/>
    <mergeCell ref="B282:F282"/>
    <mergeCell ref="H282:L282"/>
    <mergeCell ref="M282:Q282"/>
    <mergeCell ref="R282:V282"/>
    <mergeCell ref="W282:AA282"/>
    <mergeCell ref="G277:I277"/>
    <mergeCell ref="J277:V277"/>
    <mergeCell ref="A278:C280"/>
    <mergeCell ref="E278:E280"/>
    <mergeCell ref="G278:I279"/>
    <mergeCell ref="J278:V279"/>
    <mergeCell ref="A291:X291"/>
    <mergeCell ref="A292:B292"/>
    <mergeCell ref="U293:AA294"/>
    <mergeCell ref="A296:C297"/>
    <mergeCell ref="D296:W297"/>
    <mergeCell ref="X296:AA296"/>
    <mergeCell ref="X297:AA298"/>
    <mergeCell ref="A298:C298"/>
    <mergeCell ref="D298:D301"/>
    <mergeCell ref="F298:F301"/>
    <mergeCell ref="A289:G289"/>
    <mergeCell ref="H289:K289"/>
    <mergeCell ref="M289:P289"/>
    <mergeCell ref="R289:U289"/>
    <mergeCell ref="W289:Z289"/>
    <mergeCell ref="A290:G290"/>
    <mergeCell ref="H290:L290"/>
    <mergeCell ref="M290:Q290"/>
    <mergeCell ref="R290:V290"/>
    <mergeCell ref="W290:AA290"/>
    <mergeCell ref="B304:F304"/>
    <mergeCell ref="B305:F305"/>
    <mergeCell ref="B306:F306"/>
    <mergeCell ref="B307:F307"/>
    <mergeCell ref="B308:F308"/>
    <mergeCell ref="B309:F309"/>
    <mergeCell ref="X300:X301"/>
    <mergeCell ref="Y300:AA301"/>
    <mergeCell ref="G301:I301"/>
    <mergeCell ref="S301:U301"/>
    <mergeCell ref="B303:F303"/>
    <mergeCell ref="H303:L303"/>
    <mergeCell ref="M303:Q303"/>
    <mergeCell ref="R303:V303"/>
    <mergeCell ref="W303:AA303"/>
    <mergeCell ref="G298:I298"/>
    <mergeCell ref="J298:V298"/>
    <mergeCell ref="A299:C301"/>
    <mergeCell ref="E299:E301"/>
    <mergeCell ref="G299:I300"/>
    <mergeCell ref="J299:V300"/>
    <mergeCell ref="A312:X312"/>
    <mergeCell ref="A313:B313"/>
    <mergeCell ref="U314:AA315"/>
    <mergeCell ref="A317:C318"/>
    <mergeCell ref="D317:W318"/>
    <mergeCell ref="X317:AA317"/>
    <mergeCell ref="X318:AA319"/>
    <mergeCell ref="A319:C319"/>
    <mergeCell ref="D319:D322"/>
    <mergeCell ref="F319:F322"/>
    <mergeCell ref="A310:G310"/>
    <mergeCell ref="H310:K310"/>
    <mergeCell ref="M310:P310"/>
    <mergeCell ref="R310:U310"/>
    <mergeCell ref="W310:Z310"/>
    <mergeCell ref="A311:G311"/>
    <mergeCell ref="H311:L311"/>
    <mergeCell ref="M311:Q311"/>
    <mergeCell ref="R311:V311"/>
    <mergeCell ref="W311:AA311"/>
    <mergeCell ref="B325:F325"/>
    <mergeCell ref="B326:F326"/>
    <mergeCell ref="B327:F327"/>
    <mergeCell ref="B328:F328"/>
    <mergeCell ref="B329:F329"/>
    <mergeCell ref="B330:F330"/>
    <mergeCell ref="X321:X322"/>
    <mergeCell ref="Y321:AA322"/>
    <mergeCell ref="G322:I322"/>
    <mergeCell ref="S322:U322"/>
    <mergeCell ref="B324:F324"/>
    <mergeCell ref="H324:L324"/>
    <mergeCell ref="M324:Q324"/>
    <mergeCell ref="R324:V324"/>
    <mergeCell ref="W324:AA324"/>
    <mergeCell ref="G319:I319"/>
    <mergeCell ref="J319:V319"/>
    <mergeCell ref="A320:C322"/>
    <mergeCell ref="E320:E322"/>
    <mergeCell ref="G320:I321"/>
    <mergeCell ref="J320:V321"/>
    <mergeCell ref="A333:X333"/>
    <mergeCell ref="A334:B334"/>
    <mergeCell ref="U335:AA336"/>
    <mergeCell ref="A338:C339"/>
    <mergeCell ref="D338:W339"/>
    <mergeCell ref="X338:AA338"/>
    <mergeCell ref="X339:AA340"/>
    <mergeCell ref="A340:C340"/>
    <mergeCell ref="D340:D343"/>
    <mergeCell ref="F340:F343"/>
    <mergeCell ref="A331:G331"/>
    <mergeCell ref="H331:K331"/>
    <mergeCell ref="M331:P331"/>
    <mergeCell ref="R331:U331"/>
    <mergeCell ref="W331:Z331"/>
    <mergeCell ref="A332:G332"/>
    <mergeCell ref="H332:L332"/>
    <mergeCell ref="M332:Q332"/>
    <mergeCell ref="R332:V332"/>
    <mergeCell ref="W332:AA332"/>
    <mergeCell ref="B346:F346"/>
    <mergeCell ref="B347:F347"/>
    <mergeCell ref="B348:F348"/>
    <mergeCell ref="B349:F349"/>
    <mergeCell ref="B350:F350"/>
    <mergeCell ref="B351:F351"/>
    <mergeCell ref="X342:X343"/>
    <mergeCell ref="Y342:AA343"/>
    <mergeCell ref="G343:I343"/>
    <mergeCell ref="S343:U343"/>
    <mergeCell ref="B345:F345"/>
    <mergeCell ref="H345:L345"/>
    <mergeCell ref="M345:Q345"/>
    <mergeCell ref="R345:V345"/>
    <mergeCell ref="W345:AA345"/>
    <mergeCell ref="G340:I340"/>
    <mergeCell ref="J340:V340"/>
    <mergeCell ref="A341:C343"/>
    <mergeCell ref="E341:E343"/>
    <mergeCell ref="G341:I342"/>
    <mergeCell ref="J341:V342"/>
    <mergeCell ref="A354:X354"/>
    <mergeCell ref="A355:B355"/>
    <mergeCell ref="U356:AA357"/>
    <mergeCell ref="A359:C360"/>
    <mergeCell ref="D359:W360"/>
    <mergeCell ref="X359:AA359"/>
    <mergeCell ref="X360:AA361"/>
    <mergeCell ref="A361:C361"/>
    <mergeCell ref="D361:D364"/>
    <mergeCell ref="F361:F364"/>
    <mergeCell ref="A352:G352"/>
    <mergeCell ref="H352:K352"/>
    <mergeCell ref="M352:P352"/>
    <mergeCell ref="R352:U352"/>
    <mergeCell ref="W352:Z352"/>
    <mergeCell ref="A353:G353"/>
    <mergeCell ref="H353:L353"/>
    <mergeCell ref="M353:Q353"/>
    <mergeCell ref="R353:V353"/>
    <mergeCell ref="W353:AA353"/>
    <mergeCell ref="B367:F367"/>
    <mergeCell ref="B368:F368"/>
    <mergeCell ref="B369:F369"/>
    <mergeCell ref="B370:F370"/>
    <mergeCell ref="B371:F371"/>
    <mergeCell ref="B372:F372"/>
    <mergeCell ref="X363:X364"/>
    <mergeCell ref="Y363:AA364"/>
    <mergeCell ref="G364:I364"/>
    <mergeCell ref="S364:U364"/>
    <mergeCell ref="B366:F366"/>
    <mergeCell ref="H366:L366"/>
    <mergeCell ref="M366:Q366"/>
    <mergeCell ref="R366:V366"/>
    <mergeCell ref="W366:AA366"/>
    <mergeCell ref="G361:I361"/>
    <mergeCell ref="J361:V361"/>
    <mergeCell ref="A362:C364"/>
    <mergeCell ref="E362:E364"/>
    <mergeCell ref="G362:I363"/>
    <mergeCell ref="J362:V363"/>
    <mergeCell ref="A375:X375"/>
    <mergeCell ref="A376:B376"/>
    <mergeCell ref="U377:AA378"/>
    <mergeCell ref="A380:C381"/>
    <mergeCell ref="D380:W381"/>
    <mergeCell ref="X380:AA380"/>
    <mergeCell ref="X381:AA382"/>
    <mergeCell ref="A382:C382"/>
    <mergeCell ref="D382:D385"/>
    <mergeCell ref="F382:F385"/>
    <mergeCell ref="A373:G373"/>
    <mergeCell ref="H373:K373"/>
    <mergeCell ref="M373:P373"/>
    <mergeCell ref="R373:U373"/>
    <mergeCell ref="W373:Z373"/>
    <mergeCell ref="A374:G374"/>
    <mergeCell ref="H374:L374"/>
    <mergeCell ref="M374:Q374"/>
    <mergeCell ref="R374:V374"/>
    <mergeCell ref="W374:AA374"/>
    <mergeCell ref="B388:F388"/>
    <mergeCell ref="B389:F389"/>
    <mergeCell ref="B390:F390"/>
    <mergeCell ref="B391:F391"/>
    <mergeCell ref="B392:F392"/>
    <mergeCell ref="B393:F393"/>
    <mergeCell ref="X384:X385"/>
    <mergeCell ref="Y384:AA385"/>
    <mergeCell ref="G385:I385"/>
    <mergeCell ref="S385:U385"/>
    <mergeCell ref="B387:F387"/>
    <mergeCell ref="H387:L387"/>
    <mergeCell ref="M387:Q387"/>
    <mergeCell ref="R387:V387"/>
    <mergeCell ref="W387:AA387"/>
    <mergeCell ref="G382:I382"/>
    <mergeCell ref="J382:V382"/>
    <mergeCell ref="A383:C385"/>
    <mergeCell ref="E383:E385"/>
    <mergeCell ref="G383:I384"/>
    <mergeCell ref="J383:V384"/>
    <mergeCell ref="A396:X396"/>
    <mergeCell ref="A397:B397"/>
    <mergeCell ref="U398:AA399"/>
    <mergeCell ref="A401:C402"/>
    <mergeCell ref="D401:W402"/>
    <mergeCell ref="X401:AA401"/>
    <mergeCell ref="X402:AA403"/>
    <mergeCell ref="A403:C403"/>
    <mergeCell ref="D403:D406"/>
    <mergeCell ref="F403:F406"/>
    <mergeCell ref="A394:G394"/>
    <mergeCell ref="H394:K394"/>
    <mergeCell ref="M394:P394"/>
    <mergeCell ref="R394:U394"/>
    <mergeCell ref="W394:Z394"/>
    <mergeCell ref="A395:G395"/>
    <mergeCell ref="H395:L395"/>
    <mergeCell ref="M395:Q395"/>
    <mergeCell ref="R395:V395"/>
    <mergeCell ref="W395:AA395"/>
    <mergeCell ref="B409:F409"/>
    <mergeCell ref="B410:F410"/>
    <mergeCell ref="B411:F411"/>
    <mergeCell ref="B412:F412"/>
    <mergeCell ref="B413:F413"/>
    <mergeCell ref="B414:F414"/>
    <mergeCell ref="X405:X406"/>
    <mergeCell ref="Y405:AA406"/>
    <mergeCell ref="G406:I406"/>
    <mergeCell ref="S406:U406"/>
    <mergeCell ref="B408:F408"/>
    <mergeCell ref="H408:L408"/>
    <mergeCell ref="M408:Q408"/>
    <mergeCell ref="R408:V408"/>
    <mergeCell ref="W408:AA408"/>
    <mergeCell ref="G403:I403"/>
    <mergeCell ref="J403:V403"/>
    <mergeCell ref="A404:C406"/>
    <mergeCell ref="E404:E406"/>
    <mergeCell ref="G404:I405"/>
    <mergeCell ref="J404:V405"/>
    <mergeCell ref="A417:X417"/>
    <mergeCell ref="A418:B418"/>
    <mergeCell ref="U419:AA420"/>
    <mergeCell ref="A422:C423"/>
    <mergeCell ref="D422:W423"/>
    <mergeCell ref="X422:AA422"/>
    <mergeCell ref="X423:AA424"/>
    <mergeCell ref="A424:C424"/>
    <mergeCell ref="D424:D427"/>
    <mergeCell ref="F424:F427"/>
    <mergeCell ref="A415:G415"/>
    <mergeCell ref="H415:K415"/>
    <mergeCell ref="M415:P415"/>
    <mergeCell ref="R415:U415"/>
    <mergeCell ref="W415:Z415"/>
    <mergeCell ref="A416:G416"/>
    <mergeCell ref="H416:L416"/>
    <mergeCell ref="M416:Q416"/>
    <mergeCell ref="R416:V416"/>
    <mergeCell ref="W416:AA416"/>
    <mergeCell ref="B430:F430"/>
    <mergeCell ref="B431:F431"/>
    <mergeCell ref="B432:F432"/>
    <mergeCell ref="B433:F433"/>
    <mergeCell ref="B434:F434"/>
    <mergeCell ref="B435:F435"/>
    <mergeCell ref="X426:X427"/>
    <mergeCell ref="Y426:AA427"/>
    <mergeCell ref="G427:I427"/>
    <mergeCell ref="S427:U427"/>
    <mergeCell ref="B429:F429"/>
    <mergeCell ref="H429:L429"/>
    <mergeCell ref="M429:Q429"/>
    <mergeCell ref="R429:V429"/>
    <mergeCell ref="W429:AA429"/>
    <mergeCell ref="G424:I424"/>
    <mergeCell ref="J424:V424"/>
    <mergeCell ref="A425:C427"/>
    <mergeCell ref="E425:E427"/>
    <mergeCell ref="G425:I426"/>
    <mergeCell ref="J425:V426"/>
    <mergeCell ref="A438:X438"/>
    <mergeCell ref="A439:B439"/>
    <mergeCell ref="U440:AA441"/>
    <mergeCell ref="A443:C444"/>
    <mergeCell ref="D443:W444"/>
    <mergeCell ref="X443:AA443"/>
    <mergeCell ref="X444:AA445"/>
    <mergeCell ref="A445:C445"/>
    <mergeCell ref="D445:D448"/>
    <mergeCell ref="F445:F448"/>
    <mergeCell ref="A436:G436"/>
    <mergeCell ref="H436:K436"/>
    <mergeCell ref="M436:P436"/>
    <mergeCell ref="R436:U436"/>
    <mergeCell ref="W436:Z436"/>
    <mergeCell ref="A437:G437"/>
    <mergeCell ref="H437:L437"/>
    <mergeCell ref="M437:Q437"/>
    <mergeCell ref="R437:V437"/>
    <mergeCell ref="W437:AA437"/>
    <mergeCell ref="B451:F451"/>
    <mergeCell ref="B452:F452"/>
    <mergeCell ref="B453:F453"/>
    <mergeCell ref="B454:F454"/>
    <mergeCell ref="B455:F455"/>
    <mergeCell ref="B456:F456"/>
    <mergeCell ref="X447:X448"/>
    <mergeCell ref="Y447:AA448"/>
    <mergeCell ref="G448:I448"/>
    <mergeCell ref="S448:U448"/>
    <mergeCell ref="B450:F450"/>
    <mergeCell ref="H450:L450"/>
    <mergeCell ref="M450:Q450"/>
    <mergeCell ref="R450:V450"/>
    <mergeCell ref="W450:AA450"/>
    <mergeCell ref="G445:I445"/>
    <mergeCell ref="J445:V445"/>
    <mergeCell ref="A446:C448"/>
    <mergeCell ref="E446:E448"/>
    <mergeCell ref="G446:I447"/>
    <mergeCell ref="J446:V447"/>
    <mergeCell ref="A459:X459"/>
    <mergeCell ref="A460:B460"/>
    <mergeCell ref="U461:AA462"/>
    <mergeCell ref="A464:C465"/>
    <mergeCell ref="D464:W465"/>
    <mergeCell ref="X464:AA464"/>
    <mergeCell ref="X465:AA466"/>
    <mergeCell ref="A466:C466"/>
    <mergeCell ref="D466:D469"/>
    <mergeCell ref="F466:F469"/>
    <mergeCell ref="A457:G457"/>
    <mergeCell ref="H457:K457"/>
    <mergeCell ref="M457:P457"/>
    <mergeCell ref="R457:U457"/>
    <mergeCell ref="W457:Z457"/>
    <mergeCell ref="A458:G458"/>
    <mergeCell ref="H458:L458"/>
    <mergeCell ref="M458:Q458"/>
    <mergeCell ref="R458:V458"/>
    <mergeCell ref="W458:AA458"/>
    <mergeCell ref="B472:F472"/>
    <mergeCell ref="B473:F473"/>
    <mergeCell ref="B474:F474"/>
    <mergeCell ref="B475:F475"/>
    <mergeCell ref="B476:F476"/>
    <mergeCell ref="B477:F477"/>
    <mergeCell ref="X468:X469"/>
    <mergeCell ref="Y468:AA469"/>
    <mergeCell ref="G469:I469"/>
    <mergeCell ref="S469:U469"/>
    <mergeCell ref="B471:F471"/>
    <mergeCell ref="H471:L471"/>
    <mergeCell ref="M471:Q471"/>
    <mergeCell ref="R471:V471"/>
    <mergeCell ref="W471:AA471"/>
    <mergeCell ref="G466:I466"/>
    <mergeCell ref="J466:V466"/>
    <mergeCell ref="A467:C469"/>
    <mergeCell ref="E467:E469"/>
    <mergeCell ref="G467:I468"/>
    <mergeCell ref="J467:V468"/>
    <mergeCell ref="A480:X480"/>
    <mergeCell ref="A481:B481"/>
    <mergeCell ref="U482:AA483"/>
    <mergeCell ref="A485:C486"/>
    <mergeCell ref="D485:W486"/>
    <mergeCell ref="X485:AA485"/>
    <mergeCell ref="X486:AA487"/>
    <mergeCell ref="A487:C487"/>
    <mergeCell ref="D487:D490"/>
    <mergeCell ref="F487:F490"/>
    <mergeCell ref="A478:G478"/>
    <mergeCell ref="H478:K478"/>
    <mergeCell ref="M478:P478"/>
    <mergeCell ref="R478:U478"/>
    <mergeCell ref="W478:Z478"/>
    <mergeCell ref="A479:G479"/>
    <mergeCell ref="H479:L479"/>
    <mergeCell ref="M479:Q479"/>
    <mergeCell ref="R479:V479"/>
    <mergeCell ref="W479:AA479"/>
    <mergeCell ref="B493:F493"/>
    <mergeCell ref="B494:F494"/>
    <mergeCell ref="B495:F495"/>
    <mergeCell ref="B496:F496"/>
    <mergeCell ref="B497:F497"/>
    <mergeCell ref="B498:F498"/>
    <mergeCell ref="X489:X490"/>
    <mergeCell ref="Y489:AA490"/>
    <mergeCell ref="G490:I490"/>
    <mergeCell ref="S490:U490"/>
    <mergeCell ref="B492:F492"/>
    <mergeCell ref="H492:L492"/>
    <mergeCell ref="M492:Q492"/>
    <mergeCell ref="R492:V492"/>
    <mergeCell ref="W492:AA492"/>
    <mergeCell ref="G487:I487"/>
    <mergeCell ref="J487:V487"/>
    <mergeCell ref="A488:C490"/>
    <mergeCell ref="E488:E490"/>
    <mergeCell ref="G488:I489"/>
    <mergeCell ref="J488:V489"/>
    <mergeCell ref="A501:X501"/>
    <mergeCell ref="A502:B502"/>
    <mergeCell ref="U503:AA504"/>
    <mergeCell ref="A506:C507"/>
    <mergeCell ref="D506:W507"/>
    <mergeCell ref="X506:AA506"/>
    <mergeCell ref="X507:AA508"/>
    <mergeCell ref="A508:C508"/>
    <mergeCell ref="D508:D511"/>
    <mergeCell ref="F508:F511"/>
    <mergeCell ref="A499:G499"/>
    <mergeCell ref="H499:K499"/>
    <mergeCell ref="M499:P499"/>
    <mergeCell ref="R499:U499"/>
    <mergeCell ref="W499:Z499"/>
    <mergeCell ref="A500:G500"/>
    <mergeCell ref="H500:L500"/>
    <mergeCell ref="M500:Q500"/>
    <mergeCell ref="R500:V500"/>
    <mergeCell ref="W500:AA500"/>
    <mergeCell ref="B514:F514"/>
    <mergeCell ref="B515:F515"/>
    <mergeCell ref="B516:F516"/>
    <mergeCell ref="B517:F517"/>
    <mergeCell ref="B518:F518"/>
    <mergeCell ref="B519:F519"/>
    <mergeCell ref="X510:X511"/>
    <mergeCell ref="Y510:AA511"/>
    <mergeCell ref="G511:I511"/>
    <mergeCell ref="S511:U511"/>
    <mergeCell ref="B513:F513"/>
    <mergeCell ref="H513:L513"/>
    <mergeCell ref="M513:Q513"/>
    <mergeCell ref="R513:V513"/>
    <mergeCell ref="W513:AA513"/>
    <mergeCell ref="G508:I508"/>
    <mergeCell ref="J508:V508"/>
    <mergeCell ref="A509:C511"/>
    <mergeCell ref="E509:E511"/>
    <mergeCell ref="G509:I510"/>
    <mergeCell ref="J509:V510"/>
    <mergeCell ref="A522:X522"/>
    <mergeCell ref="A523:B523"/>
    <mergeCell ref="U524:AA525"/>
    <mergeCell ref="A527:C528"/>
    <mergeCell ref="D527:W528"/>
    <mergeCell ref="X527:AA527"/>
    <mergeCell ref="X528:AA529"/>
    <mergeCell ref="A529:C529"/>
    <mergeCell ref="D529:D532"/>
    <mergeCell ref="F529:F532"/>
    <mergeCell ref="A520:G520"/>
    <mergeCell ref="H520:K520"/>
    <mergeCell ref="M520:P520"/>
    <mergeCell ref="R520:U520"/>
    <mergeCell ref="W520:Z520"/>
    <mergeCell ref="A521:G521"/>
    <mergeCell ref="H521:L521"/>
    <mergeCell ref="M521:Q521"/>
    <mergeCell ref="R521:V521"/>
    <mergeCell ref="W521:AA521"/>
    <mergeCell ref="B535:F535"/>
    <mergeCell ref="B536:F536"/>
    <mergeCell ref="B537:F537"/>
    <mergeCell ref="B538:F538"/>
    <mergeCell ref="B539:F539"/>
    <mergeCell ref="B540:F540"/>
    <mergeCell ref="X531:X532"/>
    <mergeCell ref="Y531:AA532"/>
    <mergeCell ref="G532:I532"/>
    <mergeCell ref="S532:U532"/>
    <mergeCell ref="B534:F534"/>
    <mergeCell ref="H534:L534"/>
    <mergeCell ref="M534:Q534"/>
    <mergeCell ref="R534:V534"/>
    <mergeCell ref="W534:AA534"/>
    <mergeCell ref="G529:I529"/>
    <mergeCell ref="J529:V529"/>
    <mergeCell ref="A530:C532"/>
    <mergeCell ref="E530:E532"/>
    <mergeCell ref="G530:I531"/>
    <mergeCell ref="J530:V531"/>
    <mergeCell ref="A543:X543"/>
    <mergeCell ref="A544:B544"/>
    <mergeCell ref="U545:AA546"/>
    <mergeCell ref="A548:C549"/>
    <mergeCell ref="D548:W549"/>
    <mergeCell ref="X548:AA548"/>
    <mergeCell ref="X549:AA550"/>
    <mergeCell ref="A550:C550"/>
    <mergeCell ref="D550:D553"/>
    <mergeCell ref="F550:F553"/>
    <mergeCell ref="A541:G541"/>
    <mergeCell ref="H541:K541"/>
    <mergeCell ref="M541:P541"/>
    <mergeCell ref="R541:U541"/>
    <mergeCell ref="W541:Z541"/>
    <mergeCell ref="A542:G542"/>
    <mergeCell ref="H542:L542"/>
    <mergeCell ref="M542:Q542"/>
    <mergeCell ref="R542:V542"/>
    <mergeCell ref="W542:AA542"/>
    <mergeCell ref="B556:F556"/>
    <mergeCell ref="B557:F557"/>
    <mergeCell ref="B558:F558"/>
    <mergeCell ref="B559:F559"/>
    <mergeCell ref="B560:F560"/>
    <mergeCell ref="B561:F561"/>
    <mergeCell ref="X552:X553"/>
    <mergeCell ref="Y552:AA553"/>
    <mergeCell ref="G553:I553"/>
    <mergeCell ref="S553:U553"/>
    <mergeCell ref="B555:F555"/>
    <mergeCell ref="H555:L555"/>
    <mergeCell ref="M555:Q555"/>
    <mergeCell ref="R555:V555"/>
    <mergeCell ref="W555:AA555"/>
    <mergeCell ref="G550:I550"/>
    <mergeCell ref="J550:V550"/>
    <mergeCell ref="A551:C553"/>
    <mergeCell ref="E551:E553"/>
    <mergeCell ref="G551:I552"/>
    <mergeCell ref="J551:V552"/>
    <mergeCell ref="A564:X564"/>
    <mergeCell ref="A565:B565"/>
    <mergeCell ref="U566:AA567"/>
    <mergeCell ref="A569:C570"/>
    <mergeCell ref="D569:W570"/>
    <mergeCell ref="X569:AA569"/>
    <mergeCell ref="X570:AA571"/>
    <mergeCell ref="A571:C571"/>
    <mergeCell ref="D571:D574"/>
    <mergeCell ref="F571:F574"/>
    <mergeCell ref="A562:G562"/>
    <mergeCell ref="H562:K562"/>
    <mergeCell ref="M562:P562"/>
    <mergeCell ref="R562:U562"/>
    <mergeCell ref="W562:Z562"/>
    <mergeCell ref="A563:G563"/>
    <mergeCell ref="H563:L563"/>
    <mergeCell ref="M563:Q563"/>
    <mergeCell ref="R563:V563"/>
    <mergeCell ref="W563:AA563"/>
    <mergeCell ref="B577:F577"/>
    <mergeCell ref="B578:F578"/>
    <mergeCell ref="B579:F579"/>
    <mergeCell ref="B580:F580"/>
    <mergeCell ref="B581:F581"/>
    <mergeCell ref="B582:F582"/>
    <mergeCell ref="X573:X574"/>
    <mergeCell ref="Y573:AA574"/>
    <mergeCell ref="G574:I574"/>
    <mergeCell ref="S574:U574"/>
    <mergeCell ref="B576:F576"/>
    <mergeCell ref="H576:L576"/>
    <mergeCell ref="M576:Q576"/>
    <mergeCell ref="R576:V576"/>
    <mergeCell ref="W576:AA576"/>
    <mergeCell ref="G571:I571"/>
    <mergeCell ref="J571:V571"/>
    <mergeCell ref="A572:C574"/>
    <mergeCell ref="E572:E574"/>
    <mergeCell ref="G572:I573"/>
    <mergeCell ref="J572:V573"/>
    <mergeCell ref="A585:X585"/>
    <mergeCell ref="A586:B586"/>
    <mergeCell ref="U587:AA588"/>
    <mergeCell ref="A590:C591"/>
    <mergeCell ref="D590:W591"/>
    <mergeCell ref="X590:AA590"/>
    <mergeCell ref="X591:AA592"/>
    <mergeCell ref="A592:C592"/>
    <mergeCell ref="D592:D595"/>
    <mergeCell ref="F592:F595"/>
    <mergeCell ref="A583:G583"/>
    <mergeCell ref="H583:K583"/>
    <mergeCell ref="M583:P583"/>
    <mergeCell ref="R583:U583"/>
    <mergeCell ref="W583:Z583"/>
    <mergeCell ref="A584:G584"/>
    <mergeCell ref="H584:L584"/>
    <mergeCell ref="M584:Q584"/>
    <mergeCell ref="R584:V584"/>
    <mergeCell ref="W584:AA584"/>
    <mergeCell ref="B598:F598"/>
    <mergeCell ref="B599:F599"/>
    <mergeCell ref="B600:F600"/>
    <mergeCell ref="B601:F601"/>
    <mergeCell ref="B602:F602"/>
    <mergeCell ref="B603:F603"/>
    <mergeCell ref="X594:X595"/>
    <mergeCell ref="Y594:AA595"/>
    <mergeCell ref="G595:I595"/>
    <mergeCell ref="S595:U595"/>
    <mergeCell ref="B597:F597"/>
    <mergeCell ref="H597:L597"/>
    <mergeCell ref="M597:Q597"/>
    <mergeCell ref="R597:V597"/>
    <mergeCell ref="W597:AA597"/>
    <mergeCell ref="G592:I592"/>
    <mergeCell ref="J592:V592"/>
    <mergeCell ref="A593:C595"/>
    <mergeCell ref="E593:E595"/>
    <mergeCell ref="G593:I594"/>
    <mergeCell ref="J593:V594"/>
    <mergeCell ref="A606:X606"/>
    <mergeCell ref="A607:B607"/>
    <mergeCell ref="U608:AA609"/>
    <mergeCell ref="A611:C612"/>
    <mergeCell ref="D611:W612"/>
    <mergeCell ref="X611:AA611"/>
    <mergeCell ref="X612:AA613"/>
    <mergeCell ref="A613:C613"/>
    <mergeCell ref="D613:D616"/>
    <mergeCell ref="F613:F616"/>
    <mergeCell ref="A604:G604"/>
    <mergeCell ref="H604:K604"/>
    <mergeCell ref="M604:P604"/>
    <mergeCell ref="R604:U604"/>
    <mergeCell ref="W604:Z604"/>
    <mergeCell ref="A605:G605"/>
    <mergeCell ref="H605:L605"/>
    <mergeCell ref="M605:Q605"/>
    <mergeCell ref="R605:V605"/>
    <mergeCell ref="W605:AA605"/>
    <mergeCell ref="B619:F619"/>
    <mergeCell ref="B620:F620"/>
    <mergeCell ref="B621:F621"/>
    <mergeCell ref="B622:F622"/>
    <mergeCell ref="B623:F623"/>
    <mergeCell ref="B624:F624"/>
    <mergeCell ref="X615:X616"/>
    <mergeCell ref="Y615:AA616"/>
    <mergeCell ref="G616:I616"/>
    <mergeCell ref="S616:U616"/>
    <mergeCell ref="B618:F618"/>
    <mergeCell ref="H618:L618"/>
    <mergeCell ref="M618:Q618"/>
    <mergeCell ref="R618:V618"/>
    <mergeCell ref="W618:AA618"/>
    <mergeCell ref="G613:I613"/>
    <mergeCell ref="J613:V613"/>
    <mergeCell ref="A614:C616"/>
    <mergeCell ref="E614:E616"/>
    <mergeCell ref="G614:I615"/>
    <mergeCell ref="J614:V615"/>
    <mergeCell ref="A627:X627"/>
    <mergeCell ref="A628:B628"/>
    <mergeCell ref="U629:AA630"/>
    <mergeCell ref="A632:C633"/>
    <mergeCell ref="D632:W633"/>
    <mergeCell ref="X632:AA632"/>
    <mergeCell ref="X633:AA634"/>
    <mergeCell ref="A634:C634"/>
    <mergeCell ref="D634:D637"/>
    <mergeCell ref="F634:F637"/>
    <mergeCell ref="A625:G625"/>
    <mergeCell ref="H625:K625"/>
    <mergeCell ref="M625:P625"/>
    <mergeCell ref="R625:U625"/>
    <mergeCell ref="W625:Z625"/>
    <mergeCell ref="A626:G626"/>
    <mergeCell ref="H626:L626"/>
    <mergeCell ref="M626:Q626"/>
    <mergeCell ref="R626:V626"/>
    <mergeCell ref="W626:AA626"/>
    <mergeCell ref="B640:F640"/>
    <mergeCell ref="B641:F641"/>
    <mergeCell ref="B642:F642"/>
    <mergeCell ref="B643:F643"/>
    <mergeCell ref="B644:F644"/>
    <mergeCell ref="B645:F645"/>
    <mergeCell ref="X636:X637"/>
    <mergeCell ref="Y636:AA637"/>
    <mergeCell ref="G637:I637"/>
    <mergeCell ref="S637:U637"/>
    <mergeCell ref="B639:F639"/>
    <mergeCell ref="H639:L639"/>
    <mergeCell ref="M639:Q639"/>
    <mergeCell ref="R639:V639"/>
    <mergeCell ref="W639:AA639"/>
    <mergeCell ref="G634:I634"/>
    <mergeCell ref="J634:V634"/>
    <mergeCell ref="A635:C637"/>
    <mergeCell ref="E635:E637"/>
    <mergeCell ref="G635:I636"/>
    <mergeCell ref="J635:V636"/>
    <mergeCell ref="A648:X648"/>
    <mergeCell ref="A649:B649"/>
    <mergeCell ref="U650:AA651"/>
    <mergeCell ref="A653:C654"/>
    <mergeCell ref="D653:W654"/>
    <mergeCell ref="X653:AA653"/>
    <mergeCell ref="X654:AA655"/>
    <mergeCell ref="A655:C655"/>
    <mergeCell ref="D655:D658"/>
    <mergeCell ref="F655:F658"/>
    <mergeCell ref="A646:G646"/>
    <mergeCell ref="H646:K646"/>
    <mergeCell ref="M646:P646"/>
    <mergeCell ref="R646:U646"/>
    <mergeCell ref="W646:Z646"/>
    <mergeCell ref="A647:G647"/>
    <mergeCell ref="H647:L647"/>
    <mergeCell ref="M647:Q647"/>
    <mergeCell ref="R647:V647"/>
    <mergeCell ref="W647:AA647"/>
    <mergeCell ref="B661:F661"/>
    <mergeCell ref="B662:F662"/>
    <mergeCell ref="B663:F663"/>
    <mergeCell ref="B664:F664"/>
    <mergeCell ref="B665:F665"/>
    <mergeCell ref="B666:F666"/>
    <mergeCell ref="X657:X658"/>
    <mergeCell ref="Y657:AA658"/>
    <mergeCell ref="G658:I658"/>
    <mergeCell ref="S658:U658"/>
    <mergeCell ref="B660:F660"/>
    <mergeCell ref="H660:L660"/>
    <mergeCell ref="M660:Q660"/>
    <mergeCell ref="R660:V660"/>
    <mergeCell ref="W660:AA660"/>
    <mergeCell ref="G655:I655"/>
    <mergeCell ref="J655:V655"/>
    <mergeCell ref="A656:C658"/>
    <mergeCell ref="E656:E658"/>
    <mergeCell ref="G656:I657"/>
    <mergeCell ref="J656:V657"/>
    <mergeCell ref="A669:X669"/>
    <mergeCell ref="A670:B670"/>
    <mergeCell ref="U671:AA672"/>
    <mergeCell ref="A674:C675"/>
    <mergeCell ref="D674:W675"/>
    <mergeCell ref="X674:AA674"/>
    <mergeCell ref="X675:AA676"/>
    <mergeCell ref="A676:C676"/>
    <mergeCell ref="D676:D679"/>
    <mergeCell ref="F676:F679"/>
    <mergeCell ref="A667:G667"/>
    <mergeCell ref="H667:K667"/>
    <mergeCell ref="M667:P667"/>
    <mergeCell ref="R667:U667"/>
    <mergeCell ref="W667:Z667"/>
    <mergeCell ref="A668:G668"/>
    <mergeCell ref="H668:L668"/>
    <mergeCell ref="M668:Q668"/>
    <mergeCell ref="R668:V668"/>
    <mergeCell ref="W668:AA668"/>
    <mergeCell ref="B682:F682"/>
    <mergeCell ref="B683:F683"/>
    <mergeCell ref="B684:F684"/>
    <mergeCell ref="B685:F685"/>
    <mergeCell ref="B686:F686"/>
    <mergeCell ref="B687:F687"/>
    <mergeCell ref="X678:X679"/>
    <mergeCell ref="Y678:AA679"/>
    <mergeCell ref="G679:I679"/>
    <mergeCell ref="S679:U679"/>
    <mergeCell ref="B681:F681"/>
    <mergeCell ref="H681:L681"/>
    <mergeCell ref="M681:Q681"/>
    <mergeCell ref="R681:V681"/>
    <mergeCell ref="W681:AA681"/>
    <mergeCell ref="G676:I676"/>
    <mergeCell ref="J676:V676"/>
    <mergeCell ref="A677:C679"/>
    <mergeCell ref="E677:E679"/>
    <mergeCell ref="G677:I678"/>
    <mergeCell ref="J677:V678"/>
    <mergeCell ref="A690:X690"/>
    <mergeCell ref="A691:B691"/>
    <mergeCell ref="U692:AA693"/>
    <mergeCell ref="A695:C696"/>
    <mergeCell ref="D695:W696"/>
    <mergeCell ref="X695:AA695"/>
    <mergeCell ref="X696:AA697"/>
    <mergeCell ref="A697:C697"/>
    <mergeCell ref="D697:D700"/>
    <mergeCell ref="F697:F700"/>
    <mergeCell ref="A688:G688"/>
    <mergeCell ref="H688:K688"/>
    <mergeCell ref="M688:P688"/>
    <mergeCell ref="R688:U688"/>
    <mergeCell ref="W688:Z688"/>
    <mergeCell ref="A689:G689"/>
    <mergeCell ref="H689:L689"/>
    <mergeCell ref="M689:Q689"/>
    <mergeCell ref="R689:V689"/>
    <mergeCell ref="W689:AA689"/>
    <mergeCell ref="B703:F703"/>
    <mergeCell ref="B704:F704"/>
    <mergeCell ref="B705:F705"/>
    <mergeCell ref="B706:F706"/>
    <mergeCell ref="B707:F707"/>
    <mergeCell ref="B708:F708"/>
    <mergeCell ref="X699:X700"/>
    <mergeCell ref="Y699:AA700"/>
    <mergeCell ref="G700:I700"/>
    <mergeCell ref="S700:U700"/>
    <mergeCell ref="B702:F702"/>
    <mergeCell ref="H702:L702"/>
    <mergeCell ref="M702:Q702"/>
    <mergeCell ref="R702:V702"/>
    <mergeCell ref="W702:AA702"/>
    <mergeCell ref="G697:I697"/>
    <mergeCell ref="J697:V697"/>
    <mergeCell ref="A698:C700"/>
    <mergeCell ref="E698:E700"/>
    <mergeCell ref="G698:I699"/>
    <mergeCell ref="J698:V699"/>
    <mergeCell ref="A711:X711"/>
    <mergeCell ref="A712:B712"/>
    <mergeCell ref="U713:AA714"/>
    <mergeCell ref="A716:C717"/>
    <mergeCell ref="D716:W717"/>
    <mergeCell ref="X716:AA716"/>
    <mergeCell ref="X717:AA718"/>
    <mergeCell ref="A718:C718"/>
    <mergeCell ref="D718:D721"/>
    <mergeCell ref="F718:F721"/>
    <mergeCell ref="A709:G709"/>
    <mergeCell ref="H709:K709"/>
    <mergeCell ref="M709:P709"/>
    <mergeCell ref="R709:U709"/>
    <mergeCell ref="W709:Z709"/>
    <mergeCell ref="A710:G710"/>
    <mergeCell ref="H710:L710"/>
    <mergeCell ref="M710:Q710"/>
    <mergeCell ref="R710:V710"/>
    <mergeCell ref="W710:AA710"/>
    <mergeCell ref="B724:F724"/>
    <mergeCell ref="B725:F725"/>
    <mergeCell ref="B726:F726"/>
    <mergeCell ref="B727:F727"/>
    <mergeCell ref="B728:F728"/>
    <mergeCell ref="B729:F729"/>
    <mergeCell ref="X720:X721"/>
    <mergeCell ref="Y720:AA721"/>
    <mergeCell ref="G721:I721"/>
    <mergeCell ref="S721:U721"/>
    <mergeCell ref="B723:F723"/>
    <mergeCell ref="H723:L723"/>
    <mergeCell ref="M723:Q723"/>
    <mergeCell ref="R723:V723"/>
    <mergeCell ref="W723:AA723"/>
    <mergeCell ref="G718:I718"/>
    <mergeCell ref="J718:V718"/>
    <mergeCell ref="A719:C721"/>
    <mergeCell ref="E719:E721"/>
    <mergeCell ref="G719:I720"/>
    <mergeCell ref="J719:V720"/>
    <mergeCell ref="A732:X732"/>
    <mergeCell ref="A733:B733"/>
    <mergeCell ref="U734:AA735"/>
    <mergeCell ref="A737:C738"/>
    <mergeCell ref="D737:W738"/>
    <mergeCell ref="X737:AA737"/>
    <mergeCell ref="X738:AA739"/>
    <mergeCell ref="A739:C739"/>
    <mergeCell ref="D739:D742"/>
    <mergeCell ref="F739:F742"/>
    <mergeCell ref="A730:G730"/>
    <mergeCell ref="H730:K730"/>
    <mergeCell ref="M730:P730"/>
    <mergeCell ref="R730:U730"/>
    <mergeCell ref="W730:Z730"/>
    <mergeCell ref="A731:G731"/>
    <mergeCell ref="H731:L731"/>
    <mergeCell ref="M731:Q731"/>
    <mergeCell ref="R731:V731"/>
    <mergeCell ref="W731:AA731"/>
    <mergeCell ref="B745:F745"/>
    <mergeCell ref="B746:F746"/>
    <mergeCell ref="B747:F747"/>
    <mergeCell ref="B748:F748"/>
    <mergeCell ref="B749:F749"/>
    <mergeCell ref="B750:F750"/>
    <mergeCell ref="X741:X742"/>
    <mergeCell ref="Y741:AA742"/>
    <mergeCell ref="G742:I742"/>
    <mergeCell ref="S742:U742"/>
    <mergeCell ref="B744:F744"/>
    <mergeCell ref="H744:L744"/>
    <mergeCell ref="M744:Q744"/>
    <mergeCell ref="R744:V744"/>
    <mergeCell ref="W744:AA744"/>
    <mergeCell ref="G739:I739"/>
    <mergeCell ref="J739:V739"/>
    <mergeCell ref="A740:C742"/>
    <mergeCell ref="E740:E742"/>
    <mergeCell ref="G740:I741"/>
    <mergeCell ref="J740:V741"/>
    <mergeCell ref="A753:X753"/>
    <mergeCell ref="A754:B754"/>
    <mergeCell ref="U755:AA756"/>
    <mergeCell ref="A758:C759"/>
    <mergeCell ref="D758:W759"/>
    <mergeCell ref="X758:AA758"/>
    <mergeCell ref="X759:AA760"/>
    <mergeCell ref="A760:C760"/>
    <mergeCell ref="D760:D763"/>
    <mergeCell ref="F760:F763"/>
    <mergeCell ref="A751:G751"/>
    <mergeCell ref="H751:K751"/>
    <mergeCell ref="M751:P751"/>
    <mergeCell ref="R751:U751"/>
    <mergeCell ref="W751:Z751"/>
    <mergeCell ref="A752:G752"/>
    <mergeCell ref="H752:L752"/>
    <mergeCell ref="M752:Q752"/>
    <mergeCell ref="R752:V752"/>
    <mergeCell ref="W752:AA752"/>
    <mergeCell ref="B766:F766"/>
    <mergeCell ref="B767:F767"/>
    <mergeCell ref="B768:F768"/>
    <mergeCell ref="B769:F769"/>
    <mergeCell ref="B770:F770"/>
    <mergeCell ref="B771:F771"/>
    <mergeCell ref="X762:X763"/>
    <mergeCell ref="Y762:AA763"/>
    <mergeCell ref="G763:I763"/>
    <mergeCell ref="S763:U763"/>
    <mergeCell ref="B765:F765"/>
    <mergeCell ref="H765:L765"/>
    <mergeCell ref="M765:Q765"/>
    <mergeCell ref="R765:V765"/>
    <mergeCell ref="W765:AA765"/>
    <mergeCell ref="G760:I760"/>
    <mergeCell ref="J760:V760"/>
    <mergeCell ref="A761:C763"/>
    <mergeCell ref="E761:E763"/>
    <mergeCell ref="G761:I762"/>
    <mergeCell ref="J761:V762"/>
    <mergeCell ref="A774:X774"/>
    <mergeCell ref="A775:B775"/>
    <mergeCell ref="U776:AA777"/>
    <mergeCell ref="A779:C780"/>
    <mergeCell ref="D779:W780"/>
    <mergeCell ref="X779:AA779"/>
    <mergeCell ref="X780:AA781"/>
    <mergeCell ref="A781:C781"/>
    <mergeCell ref="D781:D784"/>
    <mergeCell ref="F781:F784"/>
    <mergeCell ref="A772:G772"/>
    <mergeCell ref="H772:K772"/>
    <mergeCell ref="M772:P772"/>
    <mergeCell ref="R772:U772"/>
    <mergeCell ref="W772:Z772"/>
    <mergeCell ref="A773:G773"/>
    <mergeCell ref="H773:L773"/>
    <mergeCell ref="M773:Q773"/>
    <mergeCell ref="R773:V773"/>
    <mergeCell ref="W773:AA773"/>
    <mergeCell ref="B787:F787"/>
    <mergeCell ref="B788:F788"/>
    <mergeCell ref="B789:F789"/>
    <mergeCell ref="B790:F790"/>
    <mergeCell ref="B791:F791"/>
    <mergeCell ref="B792:F792"/>
    <mergeCell ref="X783:X784"/>
    <mergeCell ref="Y783:AA784"/>
    <mergeCell ref="G784:I784"/>
    <mergeCell ref="S784:U784"/>
    <mergeCell ref="B786:F786"/>
    <mergeCell ref="H786:L786"/>
    <mergeCell ref="M786:Q786"/>
    <mergeCell ref="R786:V786"/>
    <mergeCell ref="W786:AA786"/>
    <mergeCell ref="G781:I781"/>
    <mergeCell ref="J781:V781"/>
    <mergeCell ref="A782:C784"/>
    <mergeCell ref="E782:E784"/>
    <mergeCell ref="G782:I783"/>
    <mergeCell ref="J782:V783"/>
    <mergeCell ref="A795:X795"/>
    <mergeCell ref="A796:B796"/>
    <mergeCell ref="U797:AA798"/>
    <mergeCell ref="A800:C801"/>
    <mergeCell ref="D800:W801"/>
    <mergeCell ref="X800:AA800"/>
    <mergeCell ref="X801:AA802"/>
    <mergeCell ref="A802:C802"/>
    <mergeCell ref="D802:D805"/>
    <mergeCell ref="F802:F805"/>
    <mergeCell ref="A793:G793"/>
    <mergeCell ref="H793:K793"/>
    <mergeCell ref="M793:P793"/>
    <mergeCell ref="R793:U793"/>
    <mergeCell ref="W793:Z793"/>
    <mergeCell ref="A794:G794"/>
    <mergeCell ref="H794:L794"/>
    <mergeCell ref="M794:Q794"/>
    <mergeCell ref="R794:V794"/>
    <mergeCell ref="W794:AA794"/>
    <mergeCell ref="B808:F808"/>
    <mergeCell ref="B809:F809"/>
    <mergeCell ref="B810:F810"/>
    <mergeCell ref="B811:F811"/>
    <mergeCell ref="B812:F812"/>
    <mergeCell ref="B813:F813"/>
    <mergeCell ref="X804:X805"/>
    <mergeCell ref="Y804:AA805"/>
    <mergeCell ref="G805:I805"/>
    <mergeCell ref="S805:U805"/>
    <mergeCell ref="B807:F807"/>
    <mergeCell ref="H807:L807"/>
    <mergeCell ref="M807:Q807"/>
    <mergeCell ref="R807:V807"/>
    <mergeCell ref="W807:AA807"/>
    <mergeCell ref="G802:I802"/>
    <mergeCell ref="J802:V802"/>
    <mergeCell ref="A803:C805"/>
    <mergeCell ref="E803:E805"/>
    <mergeCell ref="G803:I804"/>
    <mergeCell ref="J803:V804"/>
    <mergeCell ref="A816:X816"/>
    <mergeCell ref="A817:B817"/>
    <mergeCell ref="U818:AA819"/>
    <mergeCell ref="A821:C822"/>
    <mergeCell ref="D821:W822"/>
    <mergeCell ref="X821:AA821"/>
    <mergeCell ref="X822:AA823"/>
    <mergeCell ref="A823:C823"/>
    <mergeCell ref="D823:D826"/>
    <mergeCell ref="F823:F826"/>
    <mergeCell ref="A814:G814"/>
    <mergeCell ref="H814:K814"/>
    <mergeCell ref="M814:P814"/>
    <mergeCell ref="R814:U814"/>
    <mergeCell ref="W814:Z814"/>
    <mergeCell ref="A815:G815"/>
    <mergeCell ref="H815:L815"/>
    <mergeCell ref="M815:Q815"/>
    <mergeCell ref="R815:V815"/>
    <mergeCell ref="W815:AA815"/>
    <mergeCell ref="B829:F829"/>
    <mergeCell ref="B830:F830"/>
    <mergeCell ref="B831:F831"/>
    <mergeCell ref="B832:F832"/>
    <mergeCell ref="B833:F833"/>
    <mergeCell ref="B834:F834"/>
    <mergeCell ref="X825:X826"/>
    <mergeCell ref="Y825:AA826"/>
    <mergeCell ref="G826:I826"/>
    <mergeCell ref="S826:U826"/>
    <mergeCell ref="B828:F828"/>
    <mergeCell ref="H828:L828"/>
    <mergeCell ref="M828:Q828"/>
    <mergeCell ref="R828:V828"/>
    <mergeCell ref="W828:AA828"/>
    <mergeCell ref="G823:I823"/>
    <mergeCell ref="J823:V823"/>
    <mergeCell ref="A824:C826"/>
    <mergeCell ref="E824:E826"/>
    <mergeCell ref="G824:I825"/>
    <mergeCell ref="J824:V825"/>
    <mergeCell ref="A837:X837"/>
    <mergeCell ref="A838:B838"/>
    <mergeCell ref="U839:AA840"/>
    <mergeCell ref="A842:C843"/>
    <mergeCell ref="D842:W843"/>
    <mergeCell ref="X842:AA842"/>
    <mergeCell ref="X843:AA844"/>
    <mergeCell ref="A844:C844"/>
    <mergeCell ref="D844:D847"/>
    <mergeCell ref="F844:F847"/>
    <mergeCell ref="A835:G835"/>
    <mergeCell ref="H835:K835"/>
    <mergeCell ref="M835:P835"/>
    <mergeCell ref="R835:U835"/>
    <mergeCell ref="W835:Z835"/>
    <mergeCell ref="A836:G836"/>
    <mergeCell ref="H836:L836"/>
    <mergeCell ref="M836:Q836"/>
    <mergeCell ref="R836:V836"/>
    <mergeCell ref="W836:AA836"/>
    <mergeCell ref="B850:F850"/>
    <mergeCell ref="B851:F851"/>
    <mergeCell ref="B852:F852"/>
    <mergeCell ref="B853:F853"/>
    <mergeCell ref="B854:F854"/>
    <mergeCell ref="B855:F855"/>
    <mergeCell ref="X846:X847"/>
    <mergeCell ref="Y846:AA847"/>
    <mergeCell ref="G847:I847"/>
    <mergeCell ref="S847:U847"/>
    <mergeCell ref="B849:F849"/>
    <mergeCell ref="H849:L849"/>
    <mergeCell ref="M849:Q849"/>
    <mergeCell ref="R849:V849"/>
    <mergeCell ref="W849:AA849"/>
    <mergeCell ref="G844:I844"/>
    <mergeCell ref="J844:V844"/>
    <mergeCell ref="A845:C847"/>
    <mergeCell ref="E845:E847"/>
    <mergeCell ref="G845:I846"/>
    <mergeCell ref="J845:V846"/>
    <mergeCell ref="A858:X858"/>
    <mergeCell ref="A859:B859"/>
    <mergeCell ref="U860:AA861"/>
    <mergeCell ref="A863:C864"/>
    <mergeCell ref="D863:W864"/>
    <mergeCell ref="X863:AA863"/>
    <mergeCell ref="X864:AA865"/>
    <mergeCell ref="A865:C865"/>
    <mergeCell ref="D865:D868"/>
    <mergeCell ref="F865:F868"/>
    <mergeCell ref="A856:G856"/>
    <mergeCell ref="H856:K856"/>
    <mergeCell ref="M856:P856"/>
    <mergeCell ref="R856:U856"/>
    <mergeCell ref="W856:Z856"/>
    <mergeCell ref="A857:G857"/>
    <mergeCell ref="H857:L857"/>
    <mergeCell ref="M857:Q857"/>
    <mergeCell ref="R857:V857"/>
    <mergeCell ref="W857:AA857"/>
    <mergeCell ref="B871:F871"/>
    <mergeCell ref="B872:F872"/>
    <mergeCell ref="B873:F873"/>
    <mergeCell ref="B874:F874"/>
    <mergeCell ref="B875:F875"/>
    <mergeCell ref="B876:F876"/>
    <mergeCell ref="X867:X868"/>
    <mergeCell ref="Y867:AA868"/>
    <mergeCell ref="G868:I868"/>
    <mergeCell ref="S868:U868"/>
    <mergeCell ref="B870:F870"/>
    <mergeCell ref="H870:L870"/>
    <mergeCell ref="M870:Q870"/>
    <mergeCell ref="R870:V870"/>
    <mergeCell ref="W870:AA870"/>
    <mergeCell ref="G865:I865"/>
    <mergeCell ref="J865:V865"/>
    <mergeCell ref="A866:C868"/>
    <mergeCell ref="E866:E868"/>
    <mergeCell ref="G866:I867"/>
    <mergeCell ref="J866:V867"/>
    <mergeCell ref="A879:X879"/>
    <mergeCell ref="A880:B880"/>
    <mergeCell ref="U881:AA882"/>
    <mergeCell ref="A884:C885"/>
    <mergeCell ref="D884:W885"/>
    <mergeCell ref="X884:AA884"/>
    <mergeCell ref="X885:AA886"/>
    <mergeCell ref="A886:C886"/>
    <mergeCell ref="D886:D889"/>
    <mergeCell ref="F886:F889"/>
    <mergeCell ref="A877:G877"/>
    <mergeCell ref="H877:K877"/>
    <mergeCell ref="M877:P877"/>
    <mergeCell ref="R877:U877"/>
    <mergeCell ref="W877:Z877"/>
    <mergeCell ref="A878:G878"/>
    <mergeCell ref="H878:L878"/>
    <mergeCell ref="M878:Q878"/>
    <mergeCell ref="R878:V878"/>
    <mergeCell ref="W878:AA878"/>
    <mergeCell ref="B892:F892"/>
    <mergeCell ref="B893:F893"/>
    <mergeCell ref="B894:F894"/>
    <mergeCell ref="B895:F895"/>
    <mergeCell ref="B896:F896"/>
    <mergeCell ref="B897:F897"/>
    <mergeCell ref="X888:X889"/>
    <mergeCell ref="Y888:AA889"/>
    <mergeCell ref="G889:I889"/>
    <mergeCell ref="S889:U889"/>
    <mergeCell ref="B891:F891"/>
    <mergeCell ref="H891:L891"/>
    <mergeCell ref="M891:Q891"/>
    <mergeCell ref="R891:V891"/>
    <mergeCell ref="W891:AA891"/>
    <mergeCell ref="G886:I886"/>
    <mergeCell ref="J886:V886"/>
    <mergeCell ref="A887:C889"/>
    <mergeCell ref="E887:E889"/>
    <mergeCell ref="G887:I888"/>
    <mergeCell ref="J887:V888"/>
    <mergeCell ref="A900:X900"/>
    <mergeCell ref="A901:B901"/>
    <mergeCell ref="U902:AA903"/>
    <mergeCell ref="A905:C906"/>
    <mergeCell ref="D905:W906"/>
    <mergeCell ref="X905:AA905"/>
    <mergeCell ref="X906:AA907"/>
    <mergeCell ref="A907:C907"/>
    <mergeCell ref="D907:D910"/>
    <mergeCell ref="F907:F910"/>
    <mergeCell ref="A898:G898"/>
    <mergeCell ref="H898:K898"/>
    <mergeCell ref="M898:P898"/>
    <mergeCell ref="R898:U898"/>
    <mergeCell ref="W898:Z898"/>
    <mergeCell ref="A899:G899"/>
    <mergeCell ref="H899:L899"/>
    <mergeCell ref="M899:Q899"/>
    <mergeCell ref="R899:V899"/>
    <mergeCell ref="W899:AA899"/>
    <mergeCell ref="B913:F913"/>
    <mergeCell ref="B914:F914"/>
    <mergeCell ref="B915:F915"/>
    <mergeCell ref="B916:F916"/>
    <mergeCell ref="B917:F917"/>
    <mergeCell ref="B918:F918"/>
    <mergeCell ref="X909:X910"/>
    <mergeCell ref="Y909:AA910"/>
    <mergeCell ref="G910:I910"/>
    <mergeCell ref="S910:U910"/>
    <mergeCell ref="B912:F912"/>
    <mergeCell ref="H912:L912"/>
    <mergeCell ref="M912:Q912"/>
    <mergeCell ref="R912:V912"/>
    <mergeCell ref="W912:AA912"/>
    <mergeCell ref="G907:I907"/>
    <mergeCell ref="J907:V907"/>
    <mergeCell ref="A908:C910"/>
    <mergeCell ref="E908:E910"/>
    <mergeCell ref="G908:I909"/>
    <mergeCell ref="J908:V909"/>
    <mergeCell ref="A921:X921"/>
    <mergeCell ref="A922:B922"/>
    <mergeCell ref="U923:AA924"/>
    <mergeCell ref="A926:C927"/>
    <mergeCell ref="D926:W927"/>
    <mergeCell ref="X926:AA926"/>
    <mergeCell ref="X927:AA928"/>
    <mergeCell ref="A928:C928"/>
    <mergeCell ref="D928:D931"/>
    <mergeCell ref="F928:F931"/>
    <mergeCell ref="A919:G919"/>
    <mergeCell ref="H919:K919"/>
    <mergeCell ref="M919:P919"/>
    <mergeCell ref="R919:U919"/>
    <mergeCell ref="W919:Z919"/>
    <mergeCell ref="A920:G920"/>
    <mergeCell ref="H920:L920"/>
    <mergeCell ref="M920:Q920"/>
    <mergeCell ref="R920:V920"/>
    <mergeCell ref="W920:AA920"/>
    <mergeCell ref="B934:F934"/>
    <mergeCell ref="B935:F935"/>
    <mergeCell ref="B936:F936"/>
    <mergeCell ref="B937:F937"/>
    <mergeCell ref="B938:F938"/>
    <mergeCell ref="B939:F939"/>
    <mergeCell ref="X930:X931"/>
    <mergeCell ref="Y930:AA931"/>
    <mergeCell ref="G931:I931"/>
    <mergeCell ref="S931:U931"/>
    <mergeCell ref="B933:F933"/>
    <mergeCell ref="H933:L933"/>
    <mergeCell ref="M933:Q933"/>
    <mergeCell ref="R933:V933"/>
    <mergeCell ref="W933:AA933"/>
    <mergeCell ref="G928:I928"/>
    <mergeCell ref="J928:V928"/>
    <mergeCell ref="A929:C931"/>
    <mergeCell ref="E929:E931"/>
    <mergeCell ref="G929:I930"/>
    <mergeCell ref="J929:V930"/>
    <mergeCell ref="A942:X942"/>
    <mergeCell ref="A943:B943"/>
    <mergeCell ref="U944:AA945"/>
    <mergeCell ref="A947:C948"/>
    <mergeCell ref="D947:W948"/>
    <mergeCell ref="X947:AA947"/>
    <mergeCell ref="X948:AA949"/>
    <mergeCell ref="A949:C949"/>
    <mergeCell ref="D949:D952"/>
    <mergeCell ref="F949:F952"/>
    <mergeCell ref="A940:G940"/>
    <mergeCell ref="H940:K940"/>
    <mergeCell ref="M940:P940"/>
    <mergeCell ref="R940:U940"/>
    <mergeCell ref="W940:Z940"/>
    <mergeCell ref="A941:G941"/>
    <mergeCell ref="H941:L941"/>
    <mergeCell ref="M941:Q941"/>
    <mergeCell ref="R941:V941"/>
    <mergeCell ref="W941:AA941"/>
    <mergeCell ref="B955:F955"/>
    <mergeCell ref="B956:F956"/>
    <mergeCell ref="B957:F957"/>
    <mergeCell ref="B958:F958"/>
    <mergeCell ref="B959:F959"/>
    <mergeCell ref="B960:F960"/>
    <mergeCell ref="X951:X952"/>
    <mergeCell ref="Y951:AA952"/>
    <mergeCell ref="G952:I952"/>
    <mergeCell ref="S952:U952"/>
    <mergeCell ref="B954:F954"/>
    <mergeCell ref="H954:L954"/>
    <mergeCell ref="M954:Q954"/>
    <mergeCell ref="R954:V954"/>
    <mergeCell ref="W954:AA954"/>
    <mergeCell ref="G949:I949"/>
    <mergeCell ref="J949:V949"/>
    <mergeCell ref="A950:C952"/>
    <mergeCell ref="E950:E952"/>
    <mergeCell ref="G950:I951"/>
    <mergeCell ref="J950:V951"/>
    <mergeCell ref="A963:X963"/>
    <mergeCell ref="A964:B964"/>
    <mergeCell ref="U965:AA966"/>
    <mergeCell ref="A968:C969"/>
    <mergeCell ref="D968:W969"/>
    <mergeCell ref="X968:AA968"/>
    <mergeCell ref="X969:AA970"/>
    <mergeCell ref="A970:C970"/>
    <mergeCell ref="D970:D973"/>
    <mergeCell ref="F970:F973"/>
    <mergeCell ref="A961:G961"/>
    <mergeCell ref="H961:K961"/>
    <mergeCell ref="M961:P961"/>
    <mergeCell ref="R961:U961"/>
    <mergeCell ref="W961:Z961"/>
    <mergeCell ref="A962:G962"/>
    <mergeCell ref="H962:L962"/>
    <mergeCell ref="M962:Q962"/>
    <mergeCell ref="R962:V962"/>
    <mergeCell ref="W962:AA962"/>
    <mergeCell ref="B976:F976"/>
    <mergeCell ref="B977:F977"/>
    <mergeCell ref="B978:F978"/>
    <mergeCell ref="B979:F979"/>
    <mergeCell ref="B980:F980"/>
    <mergeCell ref="B981:F981"/>
    <mergeCell ref="X972:X973"/>
    <mergeCell ref="Y972:AA973"/>
    <mergeCell ref="G973:I973"/>
    <mergeCell ref="S973:U973"/>
    <mergeCell ref="B975:F975"/>
    <mergeCell ref="H975:L975"/>
    <mergeCell ref="M975:Q975"/>
    <mergeCell ref="R975:V975"/>
    <mergeCell ref="W975:AA975"/>
    <mergeCell ref="G970:I970"/>
    <mergeCell ref="J970:V970"/>
    <mergeCell ref="A971:C973"/>
    <mergeCell ref="E971:E973"/>
    <mergeCell ref="G971:I972"/>
    <mergeCell ref="J971:V972"/>
    <mergeCell ref="A984:X984"/>
    <mergeCell ref="A985:B985"/>
    <mergeCell ref="U986:AA987"/>
    <mergeCell ref="A989:C990"/>
    <mergeCell ref="D989:W990"/>
    <mergeCell ref="X989:AA989"/>
    <mergeCell ref="X990:AA991"/>
    <mergeCell ref="A991:C991"/>
    <mergeCell ref="D991:D994"/>
    <mergeCell ref="F991:F994"/>
    <mergeCell ref="A982:G982"/>
    <mergeCell ref="H982:K982"/>
    <mergeCell ref="M982:P982"/>
    <mergeCell ref="R982:U982"/>
    <mergeCell ref="W982:Z982"/>
    <mergeCell ref="A983:G983"/>
    <mergeCell ref="H983:L983"/>
    <mergeCell ref="M983:Q983"/>
    <mergeCell ref="R983:V983"/>
    <mergeCell ref="W983:AA983"/>
    <mergeCell ref="B997:F997"/>
    <mergeCell ref="B998:F998"/>
    <mergeCell ref="B999:F999"/>
    <mergeCell ref="B1000:F1000"/>
    <mergeCell ref="B1001:F1001"/>
    <mergeCell ref="B1002:F1002"/>
    <mergeCell ref="X993:X994"/>
    <mergeCell ref="Y993:AA994"/>
    <mergeCell ref="G994:I994"/>
    <mergeCell ref="S994:U994"/>
    <mergeCell ref="B996:F996"/>
    <mergeCell ref="H996:L996"/>
    <mergeCell ref="M996:Q996"/>
    <mergeCell ref="R996:V996"/>
    <mergeCell ref="W996:AA996"/>
    <mergeCell ref="G991:I991"/>
    <mergeCell ref="J991:V991"/>
    <mergeCell ref="A992:C994"/>
    <mergeCell ref="E992:E994"/>
    <mergeCell ref="G992:I993"/>
    <mergeCell ref="J992:V993"/>
    <mergeCell ref="A1005:X1005"/>
    <mergeCell ref="A1006:B1006"/>
    <mergeCell ref="U1007:AA1008"/>
    <mergeCell ref="A1010:C1011"/>
    <mergeCell ref="D1010:W1011"/>
    <mergeCell ref="X1010:AA1010"/>
    <mergeCell ref="X1011:AA1012"/>
    <mergeCell ref="A1012:C1012"/>
    <mergeCell ref="D1012:D1015"/>
    <mergeCell ref="F1012:F1015"/>
    <mergeCell ref="A1003:G1003"/>
    <mergeCell ref="H1003:K1003"/>
    <mergeCell ref="M1003:P1003"/>
    <mergeCell ref="R1003:U1003"/>
    <mergeCell ref="W1003:Z1003"/>
    <mergeCell ref="A1004:G1004"/>
    <mergeCell ref="H1004:L1004"/>
    <mergeCell ref="M1004:Q1004"/>
    <mergeCell ref="R1004:V1004"/>
    <mergeCell ref="W1004:AA1004"/>
    <mergeCell ref="B1018:F1018"/>
    <mergeCell ref="B1019:F1019"/>
    <mergeCell ref="B1020:F1020"/>
    <mergeCell ref="B1021:F1021"/>
    <mergeCell ref="B1022:F1022"/>
    <mergeCell ref="B1023:F1023"/>
    <mergeCell ref="X1014:X1015"/>
    <mergeCell ref="Y1014:AA1015"/>
    <mergeCell ref="G1015:I1015"/>
    <mergeCell ref="S1015:U1015"/>
    <mergeCell ref="B1017:F1017"/>
    <mergeCell ref="H1017:L1017"/>
    <mergeCell ref="M1017:Q1017"/>
    <mergeCell ref="R1017:V1017"/>
    <mergeCell ref="W1017:AA1017"/>
    <mergeCell ref="G1012:I1012"/>
    <mergeCell ref="J1012:V1012"/>
    <mergeCell ref="A1013:C1015"/>
    <mergeCell ref="E1013:E1015"/>
    <mergeCell ref="G1013:I1014"/>
    <mergeCell ref="J1013:V1014"/>
    <mergeCell ref="A1026:X1026"/>
    <mergeCell ref="A1027:B1027"/>
    <mergeCell ref="U1028:AA1029"/>
    <mergeCell ref="A1031:C1032"/>
    <mergeCell ref="D1031:W1032"/>
    <mergeCell ref="X1031:AA1031"/>
    <mergeCell ref="X1032:AA1033"/>
    <mergeCell ref="A1033:C1033"/>
    <mergeCell ref="D1033:D1036"/>
    <mergeCell ref="F1033:F1036"/>
    <mergeCell ref="A1024:G1024"/>
    <mergeCell ref="H1024:K1024"/>
    <mergeCell ref="M1024:P1024"/>
    <mergeCell ref="R1024:U1024"/>
    <mergeCell ref="W1024:Z1024"/>
    <mergeCell ref="A1025:G1025"/>
    <mergeCell ref="H1025:L1025"/>
    <mergeCell ref="M1025:Q1025"/>
    <mergeCell ref="R1025:V1025"/>
    <mergeCell ref="W1025:AA1025"/>
    <mergeCell ref="B1039:F1039"/>
    <mergeCell ref="B1040:F1040"/>
    <mergeCell ref="B1041:F1041"/>
    <mergeCell ref="B1042:F1042"/>
    <mergeCell ref="B1043:F1043"/>
    <mergeCell ref="B1044:F1044"/>
    <mergeCell ref="X1035:X1036"/>
    <mergeCell ref="Y1035:AA1036"/>
    <mergeCell ref="G1036:I1036"/>
    <mergeCell ref="S1036:U1036"/>
    <mergeCell ref="B1038:F1038"/>
    <mergeCell ref="H1038:L1038"/>
    <mergeCell ref="M1038:Q1038"/>
    <mergeCell ref="R1038:V1038"/>
    <mergeCell ref="W1038:AA1038"/>
    <mergeCell ref="G1033:I1033"/>
    <mergeCell ref="J1033:V1033"/>
    <mergeCell ref="A1034:C1036"/>
    <mergeCell ref="E1034:E1036"/>
    <mergeCell ref="G1034:I1035"/>
    <mergeCell ref="J1034:V1035"/>
    <mergeCell ref="G1054:I1054"/>
    <mergeCell ref="J1054:V1054"/>
    <mergeCell ref="A1055:C1057"/>
    <mergeCell ref="E1055:E1057"/>
    <mergeCell ref="G1055:I1056"/>
    <mergeCell ref="J1055:V1056"/>
    <mergeCell ref="A1047:X1047"/>
    <mergeCell ref="A1048:B1048"/>
    <mergeCell ref="U1049:AA1050"/>
    <mergeCell ref="A1052:C1053"/>
    <mergeCell ref="D1052:W1053"/>
    <mergeCell ref="X1052:AA1052"/>
    <mergeCell ref="X1053:AA1054"/>
    <mergeCell ref="A1054:C1054"/>
    <mergeCell ref="D1054:D1057"/>
    <mergeCell ref="F1054:F1057"/>
    <mergeCell ref="A1045:G1045"/>
    <mergeCell ref="H1045:K1045"/>
    <mergeCell ref="M1045:P1045"/>
    <mergeCell ref="R1045:U1045"/>
    <mergeCell ref="W1045:Z1045"/>
    <mergeCell ref="A1046:G1046"/>
    <mergeCell ref="H1046:L1046"/>
    <mergeCell ref="M1046:Q1046"/>
    <mergeCell ref="R1046:V1046"/>
    <mergeCell ref="W1046:AA1046"/>
    <mergeCell ref="A1066:G1066"/>
    <mergeCell ref="H1066:K1066"/>
    <mergeCell ref="M1066:P1066"/>
    <mergeCell ref="R1066:U1066"/>
    <mergeCell ref="W1066:Z1066"/>
    <mergeCell ref="A1067:G1067"/>
    <mergeCell ref="H1067:L1067"/>
    <mergeCell ref="M1067:Q1067"/>
    <mergeCell ref="R1067:V1067"/>
    <mergeCell ref="W1067:AA1067"/>
    <mergeCell ref="B1060:F1060"/>
    <mergeCell ref="B1061:F1061"/>
    <mergeCell ref="B1062:F1062"/>
    <mergeCell ref="B1063:F1063"/>
    <mergeCell ref="B1064:F1064"/>
    <mergeCell ref="B1065:F1065"/>
    <mergeCell ref="X1056:X1057"/>
    <mergeCell ref="Y1056:AA1057"/>
    <mergeCell ref="G1057:I1057"/>
    <mergeCell ref="S1057:U1057"/>
    <mergeCell ref="B1059:F1059"/>
    <mergeCell ref="H1059:L1059"/>
    <mergeCell ref="M1059:Q1059"/>
    <mergeCell ref="R1059:V1059"/>
    <mergeCell ref="W1059:AA1059"/>
    <mergeCell ref="X1077:X1078"/>
    <mergeCell ref="Y1077:AA1078"/>
    <mergeCell ref="G1078:I1078"/>
    <mergeCell ref="S1078:U1078"/>
    <mergeCell ref="B1080:F1080"/>
    <mergeCell ref="H1080:L1080"/>
    <mergeCell ref="M1080:Q1080"/>
    <mergeCell ref="R1080:V1080"/>
    <mergeCell ref="W1080:AA1080"/>
    <mergeCell ref="G1075:I1075"/>
    <mergeCell ref="J1075:V1075"/>
    <mergeCell ref="A1076:C1078"/>
    <mergeCell ref="E1076:E1078"/>
    <mergeCell ref="G1076:I1077"/>
    <mergeCell ref="J1076:V1077"/>
    <mergeCell ref="A1068:X1068"/>
    <mergeCell ref="A1069:B1069"/>
    <mergeCell ref="U1070:AA1071"/>
    <mergeCell ref="A1073:C1074"/>
    <mergeCell ref="D1073:W1074"/>
    <mergeCell ref="X1073:AA1073"/>
    <mergeCell ref="X1074:AA1075"/>
    <mergeCell ref="A1075:C1075"/>
    <mergeCell ref="D1075:D1078"/>
    <mergeCell ref="F1075:F1078"/>
    <mergeCell ref="A1089:X1089"/>
    <mergeCell ref="A1090:B1090"/>
    <mergeCell ref="U1091:AA1092"/>
    <mergeCell ref="A1087:G1087"/>
    <mergeCell ref="H1087:K1087"/>
    <mergeCell ref="M1087:P1087"/>
    <mergeCell ref="R1087:U1087"/>
    <mergeCell ref="W1087:Z1087"/>
    <mergeCell ref="A1088:G1088"/>
    <mergeCell ref="H1088:L1088"/>
    <mergeCell ref="M1088:Q1088"/>
    <mergeCell ref="R1088:V1088"/>
    <mergeCell ref="W1088:AA1088"/>
    <mergeCell ref="B1081:F1081"/>
    <mergeCell ref="B1082:F1082"/>
    <mergeCell ref="B1083:F1083"/>
    <mergeCell ref="B1084:F1084"/>
    <mergeCell ref="B1085:F1085"/>
    <mergeCell ref="B1086:F1086"/>
  </mergeCells>
  <phoneticPr fontId="1"/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0" orientation="portrait" r:id="rId1"/>
  <headerFooter alignWithMargins="0"/>
  <rowBreaks count="25" manualBreakCount="25">
    <brk id="42" max="26" man="1"/>
    <brk id="84" max="26" man="1"/>
    <brk id="126" max="26" man="1"/>
    <brk id="168" max="26" man="1"/>
    <brk id="210" max="26" man="1"/>
    <brk id="252" max="26" man="1"/>
    <brk id="294" max="26" man="1"/>
    <brk id="336" max="26" man="1"/>
    <brk id="378" max="26" man="1"/>
    <brk id="420" max="26" man="1"/>
    <brk id="462" max="26" man="1"/>
    <brk id="504" max="26" man="1"/>
    <brk id="546" max="26" man="1"/>
    <brk id="588" max="26" man="1"/>
    <brk id="630" max="26" man="1"/>
    <brk id="672" max="26" man="1"/>
    <brk id="714" max="26" man="1"/>
    <brk id="756" max="26" man="1"/>
    <brk id="798" max="26" man="1"/>
    <brk id="840" max="26" man="1"/>
    <brk id="882" max="26" man="1"/>
    <brk id="924" max="26" man="1"/>
    <brk id="966" max="26" man="1"/>
    <brk id="1008" max="26" man="1"/>
    <brk id="1050" max="26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fcbfdb9-f4c7-4ea3-86ec-c4d17e106b5f">
      <Terms xmlns="http://schemas.microsoft.com/office/infopath/2007/PartnerControls"/>
    </lcf76f155ced4ddcb4097134ff3c332f>
    <TaxCatchAll xmlns="2183bc6e-177e-4287-b449-6d7e57b6bc7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168AA7EB27625468BCB2D2BE7C19395" ma:contentTypeVersion="18" ma:contentTypeDescription="新しいドキュメントを作成します。" ma:contentTypeScope="" ma:versionID="86ac74340c18c7513b62e311031f6124">
  <xsd:schema xmlns:xsd="http://www.w3.org/2001/XMLSchema" xmlns:xs="http://www.w3.org/2001/XMLSchema" xmlns:p="http://schemas.microsoft.com/office/2006/metadata/properties" xmlns:ns2="efcbfdb9-f4c7-4ea3-86ec-c4d17e106b5f" xmlns:ns3="2183bc6e-177e-4287-b449-6d7e57b6bc73" targetNamespace="http://schemas.microsoft.com/office/2006/metadata/properties" ma:root="true" ma:fieldsID="8532395a5b6a4581583e04357853e86d" ns2:_="" ns3:_="">
    <xsd:import namespace="efcbfdb9-f4c7-4ea3-86ec-c4d17e106b5f"/>
    <xsd:import namespace="2183bc6e-177e-4287-b449-6d7e57b6bc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bfdb9-f4c7-4ea3-86ec-c4d17e106b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767da087-a69c-4ec8-87a3-abb6fd1647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83bc6e-177e-4287-b449-6d7e57b6bc73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c582e02-69d0-4c47-91cf-ced4fd0d0c58}" ma:internalName="TaxCatchAll" ma:showField="CatchAllData" ma:web="2183bc6e-177e-4287-b449-6d7e57b6bc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6A85BD-1719-4E05-9B9E-ACF8472EB449}">
  <ds:schemaRefs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2183bc6e-177e-4287-b449-6d7e57b6bc73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efcbfdb9-f4c7-4ea3-86ec-c4d17e106b5f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1FF35DB-E948-486F-AB49-0710DCF536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4D5AC4-F5D3-42BF-994F-4D16C85596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bfdb9-f4c7-4ea3-86ec-c4d17e106b5f"/>
    <ds:schemaRef ds:uri="2183bc6e-177e-4287-b449-6d7e57b6bc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13</vt:i4>
      </vt:variant>
    </vt:vector>
  </HeadingPairs>
  <TitlesOfParts>
    <vt:vector size="34" baseType="lpstr">
      <vt:lpstr>基本登録</vt:lpstr>
      <vt:lpstr>部員登録</vt:lpstr>
      <vt:lpstr>blank</vt:lpstr>
      <vt:lpstr>関東予選</vt:lpstr>
      <vt:lpstr>関東予選（男子）</vt:lpstr>
      <vt:lpstr>関東予選（女子）</vt:lpstr>
      <vt:lpstr>都総体</vt:lpstr>
      <vt:lpstr>都総体（男子）</vt:lpstr>
      <vt:lpstr>都総体（女子）</vt:lpstr>
      <vt:lpstr>都個人</vt:lpstr>
      <vt:lpstr>都個人（男子）</vt:lpstr>
      <vt:lpstr>都個人（女子）</vt:lpstr>
      <vt:lpstr>秋季</vt:lpstr>
      <vt:lpstr>秋季（男子）</vt:lpstr>
      <vt:lpstr>秋季（女子）</vt:lpstr>
      <vt:lpstr>新人</vt:lpstr>
      <vt:lpstr>新人（男子）</vt:lpstr>
      <vt:lpstr>新人（女子）</vt:lpstr>
      <vt:lpstr>遠的</vt:lpstr>
      <vt:lpstr>遠的（男子）</vt:lpstr>
      <vt:lpstr>遠的（女子）</vt:lpstr>
      <vt:lpstr>blank!Print_Area</vt:lpstr>
      <vt:lpstr>'遠的（女子）'!Print_Area</vt:lpstr>
      <vt:lpstr>'遠的（男子）'!Print_Area</vt:lpstr>
      <vt:lpstr>'関東予選（女子）'!Print_Area</vt:lpstr>
      <vt:lpstr>'関東予選（男子）'!Print_Area</vt:lpstr>
      <vt:lpstr>'秋季（女子）'!Print_Area</vt:lpstr>
      <vt:lpstr>'秋季（男子）'!Print_Area</vt:lpstr>
      <vt:lpstr>'新人（女子）'!Print_Area</vt:lpstr>
      <vt:lpstr>'新人（男子）'!Print_Area</vt:lpstr>
      <vt:lpstr>'都個人（女子）'!Print_Area</vt:lpstr>
      <vt:lpstr>'都個人（男子）'!Print_Area</vt:lpstr>
      <vt:lpstr>'都総体（女子）'!Print_Area</vt:lpstr>
      <vt:lpstr>'都総体（男子）'!Print_Area</vt:lpstr>
    </vt:vector>
  </TitlesOfParts>
  <Manager/>
  <Company>大成高等学校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Ryuta Sasaki</dc:creator>
  <cp:keywords/>
  <dc:description/>
  <cp:lastModifiedBy>佐々木 隆太</cp:lastModifiedBy>
  <cp:revision/>
  <cp:lastPrinted>2025-03-14T01:58:21Z</cp:lastPrinted>
  <dcterms:created xsi:type="dcterms:W3CDTF">2012-04-13T05:13:09Z</dcterms:created>
  <dcterms:modified xsi:type="dcterms:W3CDTF">2026-04-10T01:23:52Z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0x010100D168AA7EB27625468BCB2D2BE7C19395</vt:lpwstr>
  </property>
  <property fmtid="{D5CDD505-2E9C-101B-9397-08002B2CF9AE}" pid="3" name="MediaServiceImageTags">
    <vt:lpwstr/>
  </property>
</Properties>
</file>